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720" windowHeight="5730" activeTab="0"/>
  </bookViews>
  <sheets>
    <sheet name="Traget-Achivement 15-16" sheetId="1" r:id="rId1"/>
    <sheet name="Total 15-16" sheetId="2" r:id="rId2"/>
    <sheet name="Summary" sheetId="3" r:id="rId3"/>
    <sheet name="Shee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Valued Customer</author>
  </authors>
  <commentList>
    <comment ref="A477" authorId="0">
      <text>
        <r>
          <rPr>
            <b/>
            <sz val="9"/>
            <rFont val="Tahoma"/>
            <family val="2"/>
          </rPr>
          <t>Valued Customer: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<sst xmlns="http://schemas.openxmlformats.org/spreadsheetml/2006/main" count="8425" uniqueCount="371">
  <si>
    <t xml:space="preserve"> </t>
  </si>
  <si>
    <t xml:space="preserve">nyksa </t>
  </si>
  <si>
    <t>ftyk&amp;Hkksiky</t>
  </si>
  <si>
    <t>dk y{;</t>
  </si>
  <si>
    <t>dk uke</t>
  </si>
  <si>
    <t>nyksa esa</t>
  </si>
  <si>
    <t xml:space="preserve">Nk=kksa dh </t>
  </si>
  <si>
    <t>la[;k</t>
  </si>
  <si>
    <t>iath;u</t>
  </si>
  <si>
    <t>dksVkeuh</t>
  </si>
  <si>
    <t>v'kanku</t>
  </si>
  <si>
    <t>;ksx</t>
  </si>
  <si>
    <t>laHkkxh;</t>
  </si>
  <si>
    <t>eqq[;ky; dk</t>
  </si>
  <si>
    <t>va'k</t>
  </si>
  <si>
    <t xml:space="preserve">ftyk </t>
  </si>
  <si>
    <t>la?k dk</t>
  </si>
  <si>
    <t>LdkmV</t>
  </si>
  <si>
    <t>jksoj</t>
  </si>
  <si>
    <t>xkbM</t>
  </si>
  <si>
    <t>jsatj</t>
  </si>
  <si>
    <t>+</t>
  </si>
  <si>
    <t>jkT;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</si>
  <si>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</si>
  <si>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fodkl</t>
  </si>
  <si>
    <t>[kaM dk</t>
  </si>
  <si>
    <t>ftyk&amp;fofn'kk</t>
  </si>
  <si>
    <t>--------------</t>
  </si>
  <si>
    <t>;ksx&amp;&amp;&amp;</t>
  </si>
  <si>
    <t>ftyk&amp;lhgksj</t>
  </si>
  <si>
    <t>izf'k{kd</t>
  </si>
  <si>
    <t>¼o;Ld½</t>
  </si>
  <si>
    <t>:Ik;s</t>
  </si>
  <si>
    <t>Rs.</t>
  </si>
  <si>
    <t xml:space="preserve">izkFkfed </t>
  </si>
  <si>
    <t>ek/;fed</t>
  </si>
  <si>
    <t>gkbZLdwy</t>
  </si>
  <si>
    <t>gk;jlsdsaMªh</t>
  </si>
  <si>
    <t>ftyk&amp;jktx&lt;+</t>
  </si>
  <si>
    <t>ftyk&amp;jk;lsu</t>
  </si>
  <si>
    <t>ftyk&amp;bUnkSj</t>
  </si>
  <si>
    <t>ftyk&amp;nsokl</t>
  </si>
  <si>
    <t>ftyk&amp;/kkj</t>
  </si>
  <si>
    <t>ftyk&amp;&gt;kcqvk</t>
  </si>
  <si>
    <t>ftyk&amp;mTtSu</t>
  </si>
  <si>
    <t>ftyk&amp;'kktkiqj</t>
  </si>
  <si>
    <t>ftyk&amp;eanlkSj</t>
  </si>
  <si>
    <t>ftyk&amp;uhep</t>
  </si>
  <si>
    <t>ftyk&amp;jryke</t>
  </si>
  <si>
    <t>ftyk&amp;Xokfy;j</t>
  </si>
  <si>
    <t>ftyk&amp;f'koiqjh</t>
  </si>
  <si>
    <t>ftyk&amp;nfr;k</t>
  </si>
  <si>
    <t>ftyk&amp;fHkUM</t>
  </si>
  <si>
    <t>ftyk&amp;eqjSuk</t>
  </si>
  <si>
    <t>ftyk&amp;';ksiwj</t>
  </si>
  <si>
    <t>ftyk&amp;xquk</t>
  </si>
  <si>
    <t>ftyk&amp;lkxj</t>
  </si>
  <si>
    <t>ftyk&amp;iUuk</t>
  </si>
  <si>
    <t>ftyk&amp;neksg</t>
  </si>
  <si>
    <t>ftyk&amp;Nrjiwj</t>
  </si>
  <si>
    <t>ftyk&amp;Vhdex&lt;+</t>
  </si>
  <si>
    <t>ftyk&amp;jhok</t>
  </si>
  <si>
    <t>ftyk&amp;lruk</t>
  </si>
  <si>
    <t>ftyk&amp;lh/kh</t>
  </si>
  <si>
    <t>ftyk&amp;'kgMksy</t>
  </si>
  <si>
    <t>ftyk&amp;mejh;k</t>
  </si>
  <si>
    <t>ftyk&amp;tcyiwqj</t>
  </si>
  <si>
    <t>ftyk&amp;dVuh</t>
  </si>
  <si>
    <t>ftyk&amp;ckyk?kkV</t>
  </si>
  <si>
    <t>ftyk&amp;flouh</t>
  </si>
  <si>
    <t>ftyk&amp;eaMyk</t>
  </si>
  <si>
    <t>ftyk&amp;gks'kaxkckn</t>
  </si>
  <si>
    <t>ftyk&amp;fNUnokMk</t>
  </si>
  <si>
    <t>ftyk&amp;[kaMok</t>
  </si>
  <si>
    <t>ftyk&amp;gjnk</t>
  </si>
  <si>
    <t>fo|ky;ksa dh la[;k</t>
  </si>
  <si>
    <t>ftyk&amp;ujflagiqj</t>
  </si>
  <si>
    <t>ftyk&amp;cM+okuh</t>
  </si>
  <si>
    <t xml:space="preserve">xkbM </t>
  </si>
  <si>
    <t>izf'k{kd jkf'k</t>
  </si>
  <si>
    <t xml:space="preserve">iath;u </t>
  </si>
  <si>
    <t>laHkkxh; eq[;ky; v'ka</t>
  </si>
  <si>
    <t>jkT; eq[;ky; v'ka</t>
  </si>
  <si>
    <t>ftyk la?k va'k</t>
  </si>
  <si>
    <t>fodkl[kaM va'k</t>
  </si>
  <si>
    <t xml:space="preserve">              Hkkjr LdkmV ,oa xkbM] e/;izns'k</t>
  </si>
  <si>
    <t xml:space="preserve">                   jkT; eq[;ky;]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</si>
  <si>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</si>
  <si>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dqy la[;k</t>
  </si>
  <si>
    <t>--------------------------------------------------------------------------------------------------------------------------------------------------------------------------------------------------------------------------------------</t>
  </si>
  <si>
    <t>jsUtj</t>
  </si>
  <si>
    <t xml:space="preserve">                     jkT; eq[;ky; dk va'k</t>
  </si>
  <si>
    <t>dksVkeuh jkf'k</t>
  </si>
  <si>
    <t>va'knku jkf'k</t>
  </si>
  <si>
    <t>dqy ;ksx jkf'k</t>
  </si>
  <si>
    <t xml:space="preserve">                     laHkkxh; eq[;ky; dk va'k</t>
  </si>
  <si>
    <t xml:space="preserve">                     ftyk la?k dk va'k</t>
  </si>
  <si>
    <t xml:space="preserve">                     fodkl [ka.M dk va'k</t>
  </si>
  <si>
    <t xml:space="preserve">          LdkmV*xkbM*dc*cqycqy*jksoj*jsatj</t>
  </si>
  <si>
    <t>dqy ny</t>
  </si>
  <si>
    <t>ny izf'k{kd</t>
  </si>
  <si>
    <t>la[;k Nk=*Nk=k</t>
  </si>
  <si>
    <t>¼$½</t>
  </si>
  <si>
    <t>mijksDrkuqlkj</t>
  </si>
  <si>
    <t xml:space="preserve">¼1½ jkT; eq[;ky; dk va'k #- </t>
  </si>
  <si>
    <t>&amp;</t>
  </si>
  <si>
    <t xml:space="preserve">¼2½ laHkkxh; dk;kZy; dk va'k #- </t>
  </si>
  <si>
    <t xml:space="preserve">¼3½ ftyk la?k dk va'k #- </t>
  </si>
  <si>
    <t xml:space="preserve">¼4½ fodkl [k.M dk va'k #- </t>
  </si>
  <si>
    <t>egk;ksx</t>
  </si>
  <si>
    <t>$ va'knku</t>
  </si>
  <si>
    <t>'kCnks esa #- %&amp;</t>
  </si>
  <si>
    <t>Nk=k la[;k</t>
  </si>
  <si>
    <t>ftyk&amp;v'kksduxj</t>
  </si>
  <si>
    <t>ftyk&amp;cqjgkuiqj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</si>
  <si>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</si>
  <si>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vkfnoklh</t>
  </si>
  <si>
    <t>ftyk&amp;cSrqy</t>
  </si>
  <si>
    <t>v'ka-0</t>
  </si>
  <si>
    <t>Total-----</t>
  </si>
  <si>
    <t>ny la[;k</t>
  </si>
  <si>
    <t>Nk= la[;k</t>
  </si>
  <si>
    <t>1</t>
  </si>
  <si>
    <t>/kkj</t>
  </si>
  <si>
    <t>2</t>
  </si>
  <si>
    <t>&gt;kcqvk</t>
  </si>
  <si>
    <t>3</t>
  </si>
  <si>
    <t>[kjxkSu</t>
  </si>
  <si>
    <t>4</t>
  </si>
  <si>
    <t>cM+okuh</t>
  </si>
  <si>
    <t>5</t>
  </si>
  <si>
    <t>jryke</t>
  </si>
  <si>
    <t>lh/kh</t>
  </si>
  <si>
    <t>'kgMksy</t>
  </si>
  <si>
    <t>vuwiiqj</t>
  </si>
  <si>
    <t>9</t>
  </si>
  <si>
    <t>mefj;k</t>
  </si>
  <si>
    <t>10</t>
  </si>
  <si>
    <t>ckyk?kkV</t>
  </si>
  <si>
    <t>flouh</t>
  </si>
  <si>
    <t>eaMyk</t>
  </si>
  <si>
    <t>faMMksjh</t>
  </si>
  <si>
    <t>gks'kaxkckn</t>
  </si>
  <si>
    <t>faNanokM+k</t>
  </si>
  <si>
    <t>cSrwy</t>
  </si>
  <si>
    <t>[kaMok</t>
  </si>
  <si>
    <t>cqjgkuiqj</t>
  </si>
  <si>
    <t>';ksiqj</t>
  </si>
  <si>
    <t>ftyk f'k{kk vf/kdkjh dk;kZy;</t>
  </si>
  <si>
    <t>lgk;d vk;qDr vkfnoklh dk;kZy;</t>
  </si>
  <si>
    <t>f'k{kk foHkkx&amp;leLr ftys</t>
  </si>
  <si>
    <t>vkfnoklh foHkkx&amp;leLr vkfnoklh ftys</t>
  </si>
  <si>
    <t>ny iath;u y{;</t>
  </si>
  <si>
    <t xml:space="preserve">                                                 Hkkjr LdkmV ,oa xkbM e/;izns'k] jkT; eq[;ky;  </t>
  </si>
  <si>
    <t>ftyk&amp;jhok ¼ftyk f'k{kk vf/kdkjh½</t>
  </si>
  <si>
    <t>ftyk&amp;lruk ¼ftyk f'k{kk vf/kdkjh½</t>
  </si>
  <si>
    <t>ftyk&amp;tcyiqj ¼ftyk f'k{kk vf/kdkjh½</t>
  </si>
  <si>
    <t>ftyk&amp;dVuh ¼ftyk f'k{kk vf/kdkjh½</t>
  </si>
  <si>
    <t>ftyk&amp;ujflagiqj ¼ftyk f'k{kk vf/kdkjh½</t>
  </si>
  <si>
    <t>ftyk&amp;xquk ¼ftyk f'k{kk vf/kdkjh½</t>
  </si>
  <si>
    <t>ftyk&amp;eqjSuk ¼ftyk f'k{kk vf/kdkjh½</t>
  </si>
  <si>
    <t>ftyk&amp;fHkUM ¼ftyk f'k{kk vf/kdkjh½</t>
  </si>
  <si>
    <t>ftyk&amp;nfr;k ¼ftyk f'k{kk vf/kdkjh½</t>
  </si>
  <si>
    <t>ftyk&amp;f'koiqjh ¼ftyk f'k{kk vf/kdkjh½</t>
  </si>
  <si>
    <t>ftyk&amp;Xokfy;j ¼ftyk f'k{kk vf/kdkjh½</t>
  </si>
  <si>
    <t>ftyk&amp;uhep ¼ftyk f'k{kk vf/kdkjh½</t>
  </si>
  <si>
    <t>ftyk&amp;eanlkSj ¼ftyk f'k{kk vf/kdkjh½</t>
  </si>
  <si>
    <t>ftyk&amp;bUnkSj ¼ftyk f'k{kk vf/kdkjh½</t>
  </si>
  <si>
    <t>ftyk&amp;gjnk ¼ftyk f'k{kk vf/kdkjh½</t>
  </si>
  <si>
    <t>ftyk&amp;fofn'kk ¼ftyk f'k{kk vf/kdkjh½</t>
  </si>
  <si>
    <t>ftyk&amp;lhgksj ¼ftyk f'k{kk vf/kdkjh½</t>
  </si>
  <si>
    <t>ftyk&amp;jktx&lt;+ ¼ftyk f'k{kk vf/kdkjh½</t>
  </si>
  <si>
    <t>ftyk&amp;jk;lsu ¼ftyk f'k{kk vf/kdkjh½</t>
  </si>
  <si>
    <t>ftyk&amp;mTtSu ¼ftyk f'k{kk vf/kdkjh½</t>
  </si>
  <si>
    <t>ftyk&amp;'kktkiqj ¼ftyk f'k{kk vf/kdkjh½</t>
  </si>
  <si>
    <t>ftyk&amp;nsokl ¼ftyk f'k{kk vf/kdkjh½</t>
  </si>
  <si>
    <t>ftyk&amp;v'kksduxj ¼ftyk f'k{kk vf/kdkjh½</t>
  </si>
  <si>
    <t>ftyk&amp;lkxj ¼ftyk f'k{kk vf/kdkjh½</t>
  </si>
  <si>
    <t>ftyk&amp;iUuk ¼ftyk f'k{kk vf/kdkjh½</t>
  </si>
  <si>
    <t>ftyk&amp;neksg ¼ftyk f'k{kk vf/kdkjh½</t>
  </si>
  <si>
    <t>ftyk&amp;Vhdex&lt;+ ¼ftyk f'k{kk vf/kdkjh½</t>
  </si>
  <si>
    <t>Ok"kZ 2007&amp;08</t>
  </si>
  <si>
    <t>¼f'k{kk foHkkx½</t>
  </si>
  <si>
    <t>ftyk&amp;'kgMksy ¼ftyk f'k{kk vf/kdkjh½</t>
  </si>
  <si>
    <t>ftyk&amp;gks'kaxkckn ¼ftyk f'k{kk vf/kdkjh½</t>
  </si>
  <si>
    <t xml:space="preserve">ftyk&amp;/kkj ¼ftyk f'k{kk vf/kdkjh½ </t>
  </si>
  <si>
    <t>ftyk&amp; [akMok ¼ftyk f'k{kk vf/kdkjh½</t>
  </si>
  <si>
    <t xml:space="preserve">ftyk&amp;jryke ¼ftyk f'k{kk vf/kdkjh½ </t>
  </si>
  <si>
    <t>ftyk&amp;';ksiqj ¼ftyk f'k{kk vf/kdkjh½</t>
  </si>
  <si>
    <t xml:space="preserve">ftyk&amp;lh/kh ¼ftyk f'k{kk vf/kdkjh½  </t>
  </si>
  <si>
    <t xml:space="preserve">ftyk&amp;mefj;k ¼ftyk f'k{kk vf/kdkjh½ </t>
  </si>
  <si>
    <t>ftyk&amp;ckyk?kkV ¼ftyk f'k{kk vf/kdkjh½</t>
  </si>
  <si>
    <t>ftyk&amp;flouh ¼ftyk f'k{kk vf/kdkjh½</t>
  </si>
  <si>
    <t>ftyk&amp; fNanokM+k  ¼ftyk f'k{kk vf/kdkjh½</t>
  </si>
  <si>
    <t xml:space="preserve">ftyk&amp;gks'kaxkckn &amp;¼lgk-vk-vkfnoklh fo-½ </t>
  </si>
  <si>
    <t>ftyk&amp; cSrwy &amp;¼lgk-vk-vkfnoklh fo-½</t>
  </si>
  <si>
    <t xml:space="preserve">ftyk&amp;/kkj &amp;¼lgk-vk-vkfnoklh fo-½  </t>
  </si>
  <si>
    <t>ftyk&amp; &gt;kcqvk &amp;&amp;¼lgk-vk-vkfnoklh fo-½</t>
  </si>
  <si>
    <t>ftyk&amp;[kjxksu &amp;¼lgk-vk-vkfnoklh fo-½</t>
  </si>
  <si>
    <t xml:space="preserve">ftyk&amp;cM+okuh &amp;¼lgk-vk-vkfnoklh fo-½ </t>
  </si>
  <si>
    <t xml:space="preserve">ftyk&amp; [akMok &amp;¼lgk-vk-vkfnoklh fo-½ </t>
  </si>
  <si>
    <t xml:space="preserve">ftyk&amp; cqjgkuiqj &amp;¼lgk-vk-vkfnoklh fo-½ </t>
  </si>
  <si>
    <t>ftyk&amp;jryke &amp;¼lgk-vk-vkfnoklh fo-½</t>
  </si>
  <si>
    <t xml:space="preserve">ftyk&amp;';ksiqj &amp;¼lgk-vk-vkfnoklh fo-½ </t>
  </si>
  <si>
    <t>ftyk&amp;lh/kh &amp;¼lgk-vk-vkfnoklh fo-½</t>
  </si>
  <si>
    <t>ftyk&amp;'kgMksy &amp;¼lgk-vk-vkfnoklh fo-½</t>
  </si>
  <si>
    <t>ftyk&amp;vuwiiqj  &amp;¼lgk-vk-vkfnoklh fo-½</t>
  </si>
  <si>
    <t>ftyk&amp;mefj;k  &amp;¼lgk-vk-vkfnoklh fo-½</t>
  </si>
  <si>
    <t>ftyk&amp;ckyk?kkV &amp;¼lgk-vk-vkfnoklh fo-½</t>
  </si>
  <si>
    <t>ftyk&amp;flouh &amp;¼lgk-vk-vkfnoklh fo-½</t>
  </si>
  <si>
    <t xml:space="preserve">ftyk&amp;eaMyk&amp; &amp;¼lgk-vk-vkfnoklh fo-½ </t>
  </si>
  <si>
    <t>ftyk&amp; fNanokM+k &amp;¼lgk-vk-vkfnoklh fo-½</t>
  </si>
  <si>
    <t xml:space="preserve">            E_mail: scoutguide_bpl@dataone.in, Web Site: bsgmp.net  Phone: 2661263,2737446   </t>
  </si>
  <si>
    <t>lfpo</t>
  </si>
  <si>
    <t>ftyk lfpo</t>
  </si>
  <si>
    <t>ftyk f'k{kk vf/kdkjh</t>
  </si>
  <si>
    <t xml:space="preserve">insu </t>
  </si>
  <si>
    <t>ftyk dfe'uj&amp;LdkmV</t>
  </si>
  <si>
    <t>ftyk&amp;Nrjiqj ¼ftyk f'k{kk vf/kdkjh½</t>
  </si>
  <si>
    <t>jkT; eq[;ky; va'k</t>
  </si>
  <si>
    <t>laHkkxh; eq[;ky; va'k</t>
  </si>
  <si>
    <t>va'k-</t>
  </si>
  <si>
    <t>Cykd %&amp; 1- lhgksj  2 bNkoj 3 vk"Vk 4 cqnuh 5- ul:Yykxat</t>
  </si>
  <si>
    <t xml:space="preserve">Cykd %&amp; 1- lkaph  2 vkscsnqYykxat 3 csxexat 4 xSjrxat  5- flyokuh 6- cjsyh 7- mn;iqjk </t>
  </si>
  <si>
    <t>Cykd %&amp; 1- gks'kaxkckn  2 ckcbZ 3 lksgkxiqj 4 cu[ksM+h 5- fiifj;k 6- flouh ekyok</t>
  </si>
  <si>
    <t>Cykd %&amp; 1- eqyrkbZ 2- izHkkr iV~Vu 3- vkeyk</t>
  </si>
  <si>
    <t>Cykd %&amp; 1- f[kjfd;k 2- gjnk 3- fVejuh</t>
  </si>
  <si>
    <t>Cykd %&amp; 1- bankSj 2- egw  3- lkaosj 4- nsikyiqj</t>
  </si>
  <si>
    <t xml:space="preserve">Cykd %&amp; 1- mTtSu 2- ?kfV;k 3- cM+uxj 4- [kkpjkSn 5- efgniqj 6- rjkuk </t>
  </si>
  <si>
    <t>Cykd %&amp; 1- 'kktkiqj 2- ekseu cM+ksfn;k 3- vkxj 4- cM+ksn 5- lqlusj 6- uy[ksM+k 7- 'kqtkyiqj 8- dkykihiy</t>
  </si>
  <si>
    <t>Cykd %&amp; 1- eanlkSj 2- lhrkeÅ 3- eYgkjxat 4- xjksB 5- Hkkuiqjk</t>
  </si>
  <si>
    <t xml:space="preserve">Cykd %&amp; 1- uhep 2- tkon 3- euklk </t>
  </si>
  <si>
    <t xml:space="preserve">Cykd %&amp; 1- nsokl 2- lksudPN  3- ckxyh   4- VkSad [kqnZZ 5- dUukSn 6- [kkrsxk¡o </t>
  </si>
  <si>
    <t xml:space="preserve">Cykd %&amp; 1- eqjkj 2- ?kkVhxkao  3- Mcjk   4- fHkrjokj </t>
  </si>
  <si>
    <t>Cykd %&amp; 1- nfr;k 2- lsoM+k 3 HkkMsj</t>
  </si>
  <si>
    <t>Cykd %&amp; 1- fHkaM 2- vVsj 3 eksgxkao 4- ygkj 5- fegksuk 6- xksgn</t>
  </si>
  <si>
    <t>Cykd %&amp; 1- eqjSuk 2- vEckg 3- iksjlk 4- tkSjk 5- igkM+x&lt;+ 6- lcyx&lt;+ 7- dSykjl</t>
  </si>
  <si>
    <t xml:space="preserve">Cykd %&amp; 1- ';ksiqj dyk 2- fot;iqj </t>
  </si>
  <si>
    <t xml:space="preserve">Cykd %&amp; 1- xquk 2- ceksjh 3- pkpkSM+k 4- jk?kksx&lt;+ 5- vkjksu </t>
  </si>
  <si>
    <t>Cykd %&amp; 1- v'kksduxj 2- bZlkx&lt;+ 3- eqaxkoyh 4- pansjh</t>
  </si>
  <si>
    <t xml:space="preserve">Cykd %&amp; 1- iUuk 2- xqUukSj 3- iobZ 4- 'kkguxj 5- vt;x&lt;+ </t>
  </si>
  <si>
    <t xml:space="preserve">Cykd %&amp; 1- neksg 2- iFkfj;k 3- tosjk 4- rasnw[ksM+k 5- gVk 6- iVsjk 7- cfV;kx&lt;+ </t>
  </si>
  <si>
    <t xml:space="preserve">Cykd %&amp; 1- Vhdex&lt;+ 2- cynsox&lt;+ 3- fuokM+h 4- i`Fohiqj 5- trkjk 6- iysjk  </t>
  </si>
  <si>
    <t>Cykd  %&amp; 1- flouh 2- cj?kkV 3- dsoykjh</t>
  </si>
  <si>
    <t>Cykd  %&amp; 1- faNnokM+k 2- ijkfl;k 3- eksg[kaM+k 4- lkSalj 5- ika&lt;ukZ 6- vejokM+h 7- pkSjbZ</t>
  </si>
  <si>
    <t xml:space="preserve">Cykd  %&amp; 1- ujflagiqj 2- xksVsxkao 3- djsyh 4- lkabZ [ksM+k 5- ckcbZ 6- pkojHkkM+k </t>
  </si>
  <si>
    <t>Cykd  %&amp; 1- dslyk</t>
  </si>
  <si>
    <t>Cykd  %&amp; 1- cSrwy 2- fppkSyh 3- NksM+kMkaxjh 4- 'kkgiqj 5- HkSalnsgh 6- vkBusj 7- Hkheiqj A</t>
  </si>
  <si>
    <t>Cykd  %&amp; 1-  cM+okuh 2- ikVh 3- Bhdjh 4- ikulsey 5- lsa/kok 6- fuokyh 7- jktiqj</t>
  </si>
  <si>
    <t>Cykd  %&amp; 1-  [kdukj</t>
  </si>
  <si>
    <t xml:space="preserve">                                                      'kkfUr ekxZ] ';keyk fgYl]  Hkksiky  &amp; 462002</t>
  </si>
  <si>
    <t>Cykd  %&amp; 1-  lSykuk 2- cktuk</t>
  </si>
  <si>
    <t>Cykd  %&amp;1- djkgy</t>
  </si>
  <si>
    <t>Cykd  %&amp;1- dqleh</t>
  </si>
  <si>
    <t>Cykd  %&amp;1- vuwiiqj 2- iq- jktx&lt;+ 3- dksrek 4- tSrgjh</t>
  </si>
  <si>
    <t>vyhjktiqj</t>
  </si>
  <si>
    <t>Ø</t>
  </si>
  <si>
    <t>ftyk</t>
  </si>
  <si>
    <t>ftyk&amp;eaMyk ¼ftyk f'k{kk vf/kdkjh½</t>
  </si>
  <si>
    <t xml:space="preserve">ftyk&amp;&gt;kcqvk ¼ftyk f'k{kk vf/kdkjh½ </t>
  </si>
  <si>
    <t xml:space="preserve">ftyk&amp;[kjxkSu ¼ftyk f'k{kk vf/kdkjh½ </t>
  </si>
  <si>
    <t xml:space="preserve">Cykd %&amp; 1-  </t>
  </si>
  <si>
    <t>ftyk&amp;[kjxkSu</t>
  </si>
  <si>
    <t>ftyk&amp; cqjgkuiqj ¼ftyk f'k{kk vf/kdkjh½</t>
  </si>
  <si>
    <t>ckyd</t>
  </si>
  <si>
    <t>ckfydk</t>
  </si>
  <si>
    <t>gk;jlsdsaMjh</t>
  </si>
  <si>
    <t>'kkldh;</t>
  </si>
  <si>
    <t>v'kkldh;</t>
  </si>
  <si>
    <r>
      <t xml:space="preserve">uksV% ftu ftykssa us dsoy ckydksa ds fo|ky; dh la[;k Hksth gS mu ftyksa ds fo|ky;ksa esa 60 </t>
    </r>
    <r>
      <rPr>
        <b/>
        <sz val="12"/>
        <rFont val="Courier New"/>
        <family val="3"/>
      </rPr>
      <t>%</t>
    </r>
    <r>
      <rPr>
        <b/>
        <sz val="12"/>
        <rFont val="DevLys 010"/>
        <family val="0"/>
      </rPr>
      <t xml:space="preserve"> LdkmV ,oa 40 </t>
    </r>
    <r>
      <rPr>
        <b/>
        <sz val="12"/>
        <rFont val="Courier New"/>
        <family val="3"/>
      </rPr>
      <t>%</t>
    </r>
    <r>
      <rPr>
        <b/>
        <sz val="12"/>
        <rFont val="DevLys 010"/>
        <family val="0"/>
      </rPr>
      <t xml:space="preserve"> xkbM nyksa dk fu/kkZj.k fd;k x;k gS A </t>
    </r>
  </si>
  <si>
    <t>lgk;d jkT; laxBu vk;qDr ¼LdkmV@xkbM½</t>
  </si>
  <si>
    <t>Cykd %&amp; 1- lqgkoy 2- fp=kdwV 3- jkeiqj c?ksyku 4- ukxkSn 5- mpsgjk 6- vejikVu 7- jkeuxj 8- eSgj</t>
  </si>
  <si>
    <t>Cykd  %&amp; 1- C;kSgkjh</t>
  </si>
  <si>
    <t>Cykd %&amp; 1-  cM+oknk 2] dljkon</t>
  </si>
  <si>
    <t xml:space="preserve">Cykd %&amp; 1- </t>
  </si>
  <si>
    <t>Cykd  %&amp; 1 cnukoj</t>
  </si>
  <si>
    <t xml:space="preserve">Cykd %&amp; 1- [kaMok 2- iquklk 3- Nsxkao ek[ku 4- ia/kkuk 5- gjlwn 6- cyM+h ¼fdYyksn½ </t>
  </si>
  <si>
    <t>Cykd %&amp; 1- jryke 2- tkojk 3- fiiyksnk  4- vkyksV</t>
  </si>
  <si>
    <t>Cykd %&amp; 1- lkxj 2- jkgrx&lt;+ 3- tSlhuxj 4- jgyh 5- nsojh 6- dslyh 7- caMk 8- 'kkgxat 9- [kqjbZ 10 ekyFkksu 11- chuk</t>
  </si>
  <si>
    <t>Cykd %&amp; 1- Nrjiqj 2- jktuxj 3- ukSxkao 4- ykSaMh 5- xkSjhgkj 6- fctkoj 7- cM+k eygjk 8- cDlokgk</t>
  </si>
  <si>
    <t>Cykd %&amp; 1- jhok 2- jkeiqj dpqzZfy;ku 3- eÅxat 4- guqeuk 5- ubZ Mk&lt;+h 6- R;kSaFkj 7- tok 8- fljekSj 9- xakxso</t>
  </si>
  <si>
    <t xml:space="preserve">Cykd  %&amp; 1- mefj;k ¼djdsyh½ 2- ekuiqj </t>
  </si>
  <si>
    <t>Cykd  %&amp; 1- /kkj 2- uky{kk 3- frjyk  4- ljnkjiqj  5- eukoj  6- /kjeiqjh  7- xa/kokuh 8- okdkusj 9- dq{kh- 10- fuljiqj 11- ckx- 12- &lt;gh</t>
  </si>
  <si>
    <t>Cykd  %&amp; 1-  vfyjktiqj 2- tkscV 3-  Hkkojk 4- lks.Mok 5- dV~BhokM+k 6- mn;x&lt;+</t>
  </si>
  <si>
    <t xml:space="preserve">Cykd  %&amp; 1-  &gt;kcqvk 2- jkek 3- jkukiqj 4- isVykon 5- Fkkanyk 6- es?kuxj </t>
  </si>
  <si>
    <t>Cykd  %&amp; 1-  [kjxksu 2- xksxkoka 3- Hkxokuiqjk 4- lsxkao 5- Hkhduxkao 6- f&gt;jU;k 7- egs'oj</t>
  </si>
  <si>
    <t>Cykd  %&amp; 1-  [kkyok</t>
  </si>
  <si>
    <t>Cykd  %&amp;1- lksgkxiqj 2- cq&lt;+kj 3- ikyh 4- t;flaguxj</t>
  </si>
  <si>
    <t>Cykd  %&amp;1- ikyh u- 2 ¼xksgik:½</t>
  </si>
  <si>
    <t>Cykd  %&amp;1- cSgj 2- ijlokM+k 3- fcjlk</t>
  </si>
  <si>
    <t xml:space="preserve">Cykd  %&amp; 1- dqjbZ 2- y[kuknkSu 3- Nikjk 4- ?kalkSj 5- /kukSjk </t>
  </si>
  <si>
    <t>Cykd  %&amp; 1- eaaMyk 2- ekgxkao 3- /kq?kjh 4- uSuiqj 5- fcfN;k 6- eobZ 7- fuokl 8- ukjk;.kxat 9- chtkMksMh</t>
  </si>
  <si>
    <t>ftyk&amp;faMaMksjh &amp;¼lgk-vk-vkfnoklh fo-½</t>
  </si>
  <si>
    <t xml:space="preserve">Cykd  %&amp; 1-  fMaMkSjh 2- vejiqj 3- djaft;k 4- leukiqj 5- ctkx 6- esgnokuh 7- 'kgiqjk </t>
  </si>
  <si>
    <t>Cykd  %&amp; 1-  rkfe;k 2- tkebZ 3- fcNqvk 4- gjZbZ</t>
  </si>
  <si>
    <t>;ksx % vkxs ys x;s</t>
  </si>
  <si>
    <t>ihNs ls yk;sa</t>
  </si>
  <si>
    <t>vkn'kZ ny LdkmV@xkbM es 32 $1 rFkk jksoj@jsUtj es 24$1 gS A</t>
  </si>
  <si>
    <t xml:space="preserve">uksV% dkye u- 03 esa nyksa dh la[;k ls izf'k{kd dh jkf'k :- 15 izfr ds eku ls xq.kk fd;k x;k gS A dkye u- 04 esa nyksa dh la[;k ls LdkmV&amp;xkbM dk 32 ls ,oa jksoj&amp;jsatj dk 24 ds ny ds eku ls xq.kk fd;k x;k gSA </t>
  </si>
  <si>
    <t>ftyk&amp;flaxjkSyh ¼ftyk f'k{kk vf/kdkjh½</t>
  </si>
  <si>
    <t>Cykd %&amp; 1- nsolj 2- fprjaxh 3- flaxjkSyh</t>
  </si>
  <si>
    <t>ftyk&amp;flaxjkSyh</t>
  </si>
  <si>
    <t>;fn ckfydkvksa ds fo|ky; de gks rks ckydksa ds fo|ky;ksasa dh mruh la[;k c&lt;+kdj ny esa o`f) dj yh tkos A</t>
  </si>
  <si>
    <t>;fn ckfydkvksa ds fo|ky; de gks rks ckydksa ds fo|ky;ksasa dh mruh la[;k c&lt;+kdj  ny esa o`f) dj yh tkos A</t>
  </si>
  <si>
    <t xml:space="preserve">Cykd %&amp; 1- &gt;kcqvk 2 jkukiqj 3 isVykoV 4 Fkakanyk 5- es?kuxj </t>
  </si>
  <si>
    <t>izf'k-*15</t>
  </si>
  <si>
    <t>s</t>
  </si>
  <si>
    <t>ss</t>
  </si>
  <si>
    <t xml:space="preserve">    </t>
  </si>
  <si>
    <t>lkekU;</t>
  </si>
  <si>
    <t xml:space="preserve">   lgk;d jkT; laxBu vk;qDr ¼LdkmV@xkbM½</t>
  </si>
  <si>
    <t>izR;sd  fo|ky; ls iath;u jkf'k ds lkFk izkIr dj 01 izfr'kr ftyk Lrj ij ] 01 izfr'kr laHkkx Lrj ij] ,oa 03 izfr'kr jkT; eq[;ky; dks izsf"kr fd;k tkos A</t>
  </si>
  <si>
    <t xml:space="preserve">uksV &amp; 05 izfr'kr jkf'k 'kkl@v'kkl gkbZ Ldwy ,oa m-ek+-fo-esa izfr o"kZ ntZ Nk= la[;k ds vk/kkj ds fy, x;s LdkmV@xkbM 'kqYd ds ;ksx jkf'k dk 5 izfr'kr v'kanku jkf'k </t>
  </si>
  <si>
    <t xml:space="preserve">jsUtj </t>
  </si>
  <si>
    <t>.</t>
  </si>
  <si>
    <t xml:space="preserve">  LdkmV*xkbM*jksoj*jsatj</t>
  </si>
  <si>
    <t>---------------------------------------------------------------------------------------------------------------------------------------------------------------------------------------------------------------------------------</t>
  </si>
  <si>
    <t>gkbZ Ldwy</t>
  </si>
  <si>
    <t xml:space="preserve">gkbZLdwy </t>
  </si>
  <si>
    <t>3+5+6</t>
  </si>
  <si>
    <t>9+10</t>
  </si>
  <si>
    <t>13+14</t>
  </si>
  <si>
    <t>17+18</t>
  </si>
  <si>
    <t xml:space="preserve"> 'kkldh;</t>
  </si>
  <si>
    <t xml:space="preserve">gkbZ Ldwy </t>
  </si>
  <si>
    <t xml:space="preserve">                                                              Cykd %&amp; 1- jktx&lt;+  2 f[kyphiqj 3 thjkiqj 4 ujflagx&lt;+ 5- C;kojk 6-          lkjaxiqj</t>
  </si>
  <si>
    <t xml:space="preserve">nl yk[k pkj gtkj NS lkS fu;kUkCcs  ek= </t>
  </si>
  <si>
    <t xml:space="preserve">iath;u jkf'k </t>
  </si>
  <si>
    <t xml:space="preserve">                                                    vkn'kZ ny LdkmV@xkbM es 32 $1 rFkk jksoj@jsUtj es 24$1 gS A</t>
  </si>
  <si>
    <t xml:space="preserve">                                                            vkn'kZ ny LdkmV@xkbM es 32 $1 rFkk jksoj@jsUtj es 24$1 gS A</t>
  </si>
  <si>
    <t xml:space="preserve">                                                        vkn'kZ ny LdkmV@xkbM es 32 $1 rFkk jksoj@jsUtj es 24$1 gS A</t>
  </si>
  <si>
    <t xml:space="preserve">                                        vkn'kZ ny LdkmV@xkbM es 32 $1 rFkk jksoj@jsUtj es 24$1 gS A</t>
  </si>
  <si>
    <t xml:space="preserve">                                          vkn'kZ ny LdkmV@xkbM es 32 $1 rFkk jksoj@jsUtj es 24$1 gS A</t>
  </si>
  <si>
    <t xml:space="preserve">                                                      vkn'kZ ny LdkmV@xkbM es 32 $1 rFkk jksoj@jsUtj es 24$1 gS A</t>
  </si>
  <si>
    <t xml:space="preserve">                                  vkn'kZ ny LdkmV@xkbM es 32 $1 rFkk jksoj@jsUtj es 24$1 gS A</t>
  </si>
  <si>
    <t xml:space="preserve">                                              vkn'kZ ny LdkmV@xkbM es 32 $1 rFkk jksoj@jsUtj es 24$1 gS A</t>
  </si>
  <si>
    <t xml:space="preserve">                                                 vkn'kZ ny LdkmV@xkbM es 32 $1 rFkk jksoj@jsUtj es 24$1 gS A</t>
  </si>
  <si>
    <t xml:space="preserve">                                                  vkn'kZ ny LdkmV@xkbM es 32 $1 rFkk jksoj@jsUtj es 24$1 gS A</t>
  </si>
  <si>
    <t xml:space="preserve">                                       vkn'kZ ny LdkmV@xkbM es 32 $1 rFkk jksoj@jsUtj es 24$1 gS A</t>
  </si>
  <si>
    <t xml:space="preserve">                                                                            Cykd %&amp; 1- fofn'kk 2 X;kjliqj 3 xat cklkSnk 4 uVsju 5- dqjokbz 6- fljksat 7- yVsjh</t>
  </si>
  <si>
    <t xml:space="preserve">           Cykd ¼lh/kh½ %&amp; 1- lh/kh 2- flgkoy 3- e&gt;kSrh 4- jkeiqj uSfdu  A  </t>
  </si>
  <si>
    <r>
      <t xml:space="preserve">ftu ftykssa us dsoy ckydksa ds fo|ky; dh la[;k Hksth gS mu ftyksa ds fo|ky;ksa esa 60 </t>
    </r>
    <r>
      <rPr>
        <b/>
        <sz val="12"/>
        <rFont val="Courier New"/>
        <family val="3"/>
      </rPr>
      <t>%</t>
    </r>
    <r>
      <rPr>
        <b/>
        <sz val="12"/>
        <rFont val="DevLys 010"/>
        <family val="0"/>
      </rPr>
      <t xml:space="preserve"> LdkmV ,oa 40 </t>
    </r>
    <r>
      <rPr>
        <b/>
        <sz val="12"/>
        <rFont val="Courier New"/>
        <family val="3"/>
      </rPr>
      <t>%</t>
    </r>
    <r>
      <rPr>
        <b/>
        <sz val="12"/>
        <rFont val="DevLys 010"/>
        <family val="0"/>
      </rPr>
      <t xml:space="preserve"> xkbM nyksa dk fu/kkZj.k fd;k x;k gS A </t>
    </r>
  </si>
  <si>
    <t xml:space="preserve">                                                                  Cykd  %&amp; 1- ckyk?kkV 2- ykath 3- fdjukiqj 4- okjkflouh 5- [kSjykath 6- dVaxh 7- ykycjkZ</t>
  </si>
  <si>
    <t xml:space="preserve">                              Cykd  %&amp; 1- dVuh 2- jhBh 3- cMokjk 4- cgksjhcan 5- &lt;hej[ksM+k 6- fot;jk?kox&lt;+</t>
  </si>
  <si>
    <t xml:space="preserve">                             vkn'kZ ny LdkmV@xkbM es 32 $1 rFkk jksoj@jsUtj es 24$1 gS A</t>
  </si>
  <si>
    <t xml:space="preserve">                                          Cykd  %&amp; 1- iukxj 2- daMe 3- cjxh 4- flgksjk 5- e&gt;kSyh 6- ikVu 7- 'kkgiqjk</t>
  </si>
  <si>
    <t xml:space="preserve">                                           vkn'kZ ny LdkmV@xkbM es 32 $1 rFkk jksoj@jsUtj es 24$1 gS A</t>
  </si>
  <si>
    <t xml:space="preserve">                                      vkn'kZ ny LdkmV@xkbM es 32 $1 rFkk jksoj@jsUtj es 24$1 gS A</t>
  </si>
  <si>
    <t xml:space="preserve">                               vkn'kZ ny LdkmV@xkbM es 32 $1 rFkk jksoj@jsUtj es 24$1 gS A</t>
  </si>
  <si>
    <t xml:space="preserve">                                         vkn'kZ ny LdkmV@xkbM es 32 $1 rFkk jksoj@jsUtj es 24$1 gS A</t>
  </si>
  <si>
    <t>ftyk cSrwy ftyk f'k{kk vf/kdkjh</t>
  </si>
  <si>
    <t xml:space="preserve"> uksV% dkye u- 03 esa nyksa dh la[;k ls izf'k{kd dh jkf'k :- 15 izfr ds eku ls xq.kk fd;k x;k gS A dkye u- 04 esa nyksa dh la[;k ls LdkmV&amp;xkbM dk 32 ls ,oa jksoj&amp;jsatj dk 24 ds ny ds eku ls xq.kk fd;k x;k gSA </t>
  </si>
  <si>
    <t xml:space="preserve">uksV% dkye u- 03 esa nyksa dh la[;k ls izf'k{kd dh jkf'k :- 15 izfr ds eku ls xq.kk f89d;k x;k gS A dkye u- 04 esa nyksa dh la[;k ls LdkmV&amp;xkbM dk 32 ls ,oa jksoj&amp;jsatj dk 24 ds ny ds eku ls xq.kk fd;k x;k gSA </t>
  </si>
  <si>
    <t xml:space="preserve">        ny iath;u y{; fu/kkZj.k o"kZ 2015&amp;2016</t>
  </si>
  <si>
    <r>
      <t xml:space="preserve">               iath;u foHkkx y{;&amp;fu/kkZj.k o"kZ</t>
    </r>
    <r>
      <rPr>
        <sz val="18"/>
        <rFont val="DevLys 010"/>
        <family val="0"/>
      </rPr>
      <t xml:space="preserve"> 2015 &amp; 2016</t>
    </r>
  </si>
  <si>
    <t xml:space="preserve">                  2015 &amp; 2016  y{; LdkmV foHkkx</t>
  </si>
  <si>
    <t xml:space="preserve">                  2015 &amp; 2016 y{; LdkmV foHkkx</t>
  </si>
  <si>
    <t>l= 2015 &amp; 2016</t>
  </si>
  <si>
    <t>foHkkx</t>
  </si>
  <si>
    <t xml:space="preserve">               ftyk f'k{kk vf/kdkjh ftyk cMokuh</t>
  </si>
  <si>
    <t xml:space="preserve"> ny iath;u y{; fu/kkZj.k o"kZ 2015&amp;2016</t>
  </si>
  <si>
    <t>gkbZ Ldqy</t>
  </si>
  <si>
    <t>mUUkpklhy yk[k vMklB gtkj NS% lkS lkB  ek=</t>
  </si>
  <si>
    <t xml:space="preserve">                 2015&amp;2016 y{; xkbM foHkkx</t>
  </si>
  <si>
    <t xml:space="preserve">               iath;u foHkkx y{;&amp;fu/kkZj.k o"kZ 2015 &amp; 2016</t>
  </si>
  <si>
    <t xml:space="preserve">                 2015 &amp; 2016 y{; xkbM foHkkx</t>
  </si>
  <si>
    <t xml:space="preserve">        ny iath;u y{; fu/kkZj.k o"kZ 2015 &amp; 2016</t>
  </si>
  <si>
    <t>ftyk&amp; vyhjktiqj  ¼lgk-vk-vkfnoklh fo-½</t>
  </si>
  <si>
    <t>ftyk&amp;Hkksiky ¼ftyk f'k{kk vf/kdkjh½</t>
  </si>
  <si>
    <r>
      <t xml:space="preserve">uksV% ftu ftykssa us dsoy ckydksa ds fo|ky; dh la[;k Hksth gS mu ftyksa ds fo|ky;ksa esa 60 </t>
    </r>
    <r>
      <rPr>
        <b/>
        <sz val="10"/>
        <rFont val="Courier New"/>
        <family val="3"/>
      </rPr>
      <t>%</t>
    </r>
    <r>
      <rPr>
        <b/>
        <sz val="10"/>
        <rFont val="DevLys 010"/>
        <family val="0"/>
      </rPr>
      <t xml:space="preserve"> LdkmV ,oa 40 </t>
    </r>
    <r>
      <rPr>
        <b/>
        <sz val="10"/>
        <rFont val="Courier New"/>
        <family val="3"/>
      </rPr>
      <t>%</t>
    </r>
    <r>
      <rPr>
        <b/>
        <sz val="10"/>
        <rFont val="DevLys 010"/>
        <family val="0"/>
      </rPr>
      <t xml:space="preserve"> xkbM nyksa dk fu/kkZj.k fd;k x;k gS A </t>
    </r>
  </si>
  <si>
    <t>jkT; lfpo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</si>
</sst>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_(&quot;$&quot;* #,##0.000_);_(&quot;$&quot;* \(#,##0.000\);_(&quot;$&quot;* &quot;-&quot;???_);_(@_)"/>
    <numFmt numFmtId="169" formatCode="#\ ?/1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%"/>
    <numFmt numFmtId="174" formatCode="0;[Red]0"/>
    <numFmt numFmtId="175" formatCode="_(* #,##0.0_);_(* \(#,##0.0\);_(* &quot;-&quot;??_);_(@_)"/>
    <numFmt numFmtId="176" formatCode="_(* #,##0_);_(* \(#,##0\);_(* &quot;-&quot;??_);_(@_)"/>
    <numFmt numFmtId="177" formatCode="0.000%"/>
    <numFmt numFmtId="178" formatCode="0.0000%"/>
    <numFmt numFmtId="179" formatCode="0.00000%"/>
    <numFmt numFmtId="180" formatCode="0.000000%"/>
    <numFmt numFmtId="181" formatCode="[$€-2]\ #,##0.00_);[Red]\([$€-2]\ #,##0.00\)"/>
  </numFmts>
  <fonts count="138">
    <font>
      <sz val="10"/>
      <name val="Arial"/>
      <family val="0"/>
    </font>
    <font>
      <sz val="10"/>
      <name val="Narad"/>
      <family val="5"/>
    </font>
    <font>
      <sz val="12"/>
      <name val="Narad"/>
      <family val="5"/>
    </font>
    <font>
      <b/>
      <sz val="12"/>
      <name val="Narad"/>
      <family val="5"/>
    </font>
    <font>
      <b/>
      <sz val="14"/>
      <name val="Narad"/>
      <family val="5"/>
    </font>
    <font>
      <b/>
      <u val="single"/>
      <sz val="12"/>
      <name val="Narad"/>
      <family val="5"/>
    </font>
    <font>
      <b/>
      <sz val="10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4"/>
      <name val="Narad"/>
      <family val="5"/>
    </font>
    <font>
      <sz val="12"/>
      <name val="Arial"/>
      <family val="2"/>
    </font>
    <font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jay Normal"/>
      <family val="0"/>
    </font>
    <font>
      <sz val="10"/>
      <name val="Ajay Normal"/>
      <family val="0"/>
    </font>
    <font>
      <sz val="12"/>
      <name val="Ajay Normal"/>
      <family val="0"/>
    </font>
    <font>
      <b/>
      <sz val="12"/>
      <name val="Iram_Sangeeta"/>
      <family val="1"/>
    </font>
    <font>
      <sz val="12"/>
      <name val="Iram_Sangeeta"/>
      <family val="1"/>
    </font>
    <font>
      <sz val="15"/>
      <name val="Iram_Sangeeta"/>
      <family val="1"/>
    </font>
    <font>
      <sz val="14"/>
      <name val="Iram_Sangeeta"/>
      <family val="1"/>
    </font>
    <font>
      <u val="single"/>
      <sz val="15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12"/>
      <name val="Abadi MT Condensed Light"/>
      <family val="2"/>
    </font>
    <font>
      <b/>
      <sz val="13"/>
      <name val="Narad"/>
      <family val="5"/>
    </font>
    <font>
      <b/>
      <sz val="13"/>
      <name val="Arial"/>
      <family val="2"/>
    </font>
    <font>
      <b/>
      <sz val="14"/>
      <name val="DevLys 010"/>
      <family val="0"/>
    </font>
    <font>
      <b/>
      <sz val="18"/>
      <name val="DevLys 010"/>
      <family val="0"/>
    </font>
    <font>
      <b/>
      <u val="single"/>
      <sz val="18"/>
      <name val="DevLys 010"/>
      <family val="0"/>
    </font>
    <font>
      <b/>
      <u val="single"/>
      <sz val="13"/>
      <name val="MS Serif"/>
      <family val="1"/>
    </font>
    <font>
      <b/>
      <u val="single"/>
      <sz val="15"/>
      <name val="MS Serif"/>
      <family val="1"/>
    </font>
    <font>
      <b/>
      <sz val="15"/>
      <name val="MS Serif"/>
      <family val="1"/>
    </font>
    <font>
      <sz val="14"/>
      <name val="Arial"/>
      <family val="2"/>
    </font>
    <font>
      <b/>
      <u val="single"/>
      <sz val="25"/>
      <name val="Narad"/>
      <family val="5"/>
    </font>
    <font>
      <b/>
      <sz val="11"/>
      <name val="Arial"/>
      <family val="2"/>
    </font>
    <font>
      <sz val="10"/>
      <name val="Abadi MT Condensed Light"/>
      <family val="2"/>
    </font>
    <font>
      <b/>
      <sz val="17"/>
      <name val="DevLys 010"/>
      <family val="0"/>
    </font>
    <font>
      <u val="single"/>
      <sz val="10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sz val="18"/>
      <name val="DevLys 010"/>
      <family val="0"/>
    </font>
    <font>
      <sz val="70"/>
      <name val="DevLys 010"/>
      <family val="0"/>
    </font>
    <font>
      <sz val="50"/>
      <name val="DevLys 010"/>
      <family val="0"/>
    </font>
    <font>
      <b/>
      <u val="single"/>
      <sz val="15"/>
      <name val="DevLys 040"/>
      <family val="0"/>
    </font>
    <font>
      <b/>
      <sz val="12"/>
      <name val="DevLys 010"/>
      <family val="0"/>
    </font>
    <font>
      <sz val="12"/>
      <name val="DevLys 010"/>
      <family val="0"/>
    </font>
    <font>
      <b/>
      <sz val="12"/>
      <name val="Courier New"/>
      <family val="3"/>
    </font>
    <font>
      <b/>
      <sz val="12"/>
      <name val="Nalandatim"/>
      <family val="5"/>
    </font>
    <font>
      <sz val="13"/>
      <name val="DevLys 010"/>
      <family val="0"/>
    </font>
    <font>
      <sz val="10"/>
      <name val="DevLys 010"/>
      <family val="0"/>
    </font>
    <font>
      <b/>
      <sz val="16"/>
      <name val="DevLys 010"/>
      <family val="0"/>
    </font>
    <font>
      <sz val="14"/>
      <name val="DevLys 010"/>
      <family val="0"/>
    </font>
    <font>
      <b/>
      <u val="single"/>
      <sz val="12"/>
      <name val="DevLys 010"/>
      <family val="0"/>
    </font>
    <font>
      <b/>
      <u val="single"/>
      <sz val="13"/>
      <name val="DevLys 010"/>
      <family val="0"/>
    </font>
    <font>
      <b/>
      <sz val="13"/>
      <name val="DevLys 010"/>
      <family val="0"/>
    </font>
    <font>
      <b/>
      <sz val="10"/>
      <name val="DevLys 010"/>
      <family val="0"/>
    </font>
    <font>
      <sz val="15"/>
      <name val="DevLys 010"/>
      <family val="0"/>
    </font>
    <font>
      <b/>
      <sz val="15"/>
      <name val="DevLys 010"/>
      <family val="0"/>
    </font>
    <font>
      <sz val="11"/>
      <name val="DevLys 010"/>
      <family val="0"/>
    </font>
    <font>
      <b/>
      <u val="single"/>
      <sz val="15"/>
      <name val="DevLys 010"/>
      <family val="0"/>
    </font>
    <font>
      <b/>
      <sz val="11"/>
      <name val="DevLys 010"/>
      <family val="0"/>
    </font>
    <font>
      <sz val="16"/>
      <name val="DevLys 010"/>
      <family val="0"/>
    </font>
    <font>
      <b/>
      <u val="single"/>
      <sz val="14"/>
      <name val="DevLys 010"/>
      <family val="0"/>
    </font>
    <font>
      <u val="single"/>
      <sz val="10"/>
      <name val="DevLys 010"/>
      <family val="0"/>
    </font>
    <font>
      <b/>
      <u val="single"/>
      <sz val="25"/>
      <name val="DevLys 010"/>
      <family val="0"/>
    </font>
    <font>
      <sz val="11"/>
      <name val="Arial"/>
      <family val="2"/>
    </font>
    <font>
      <b/>
      <u val="single"/>
      <sz val="10"/>
      <name val="DevLys 010"/>
      <family val="0"/>
    </font>
    <font>
      <b/>
      <sz val="8"/>
      <name val="DevLys 010"/>
      <family val="0"/>
    </font>
    <font>
      <sz val="12"/>
      <name val="Agency FB"/>
      <family val="2"/>
    </font>
    <font>
      <sz val="18"/>
      <name val="Arial"/>
      <family val="2"/>
    </font>
    <font>
      <b/>
      <sz val="13"/>
      <name val="Agency FB"/>
      <family val="2"/>
    </font>
    <font>
      <sz val="20"/>
      <name val="DevLys 010"/>
      <family val="0"/>
    </font>
    <font>
      <sz val="16"/>
      <name val="Arial"/>
      <family val="2"/>
    </font>
    <font>
      <b/>
      <sz val="15"/>
      <name val="Arial"/>
      <family val="2"/>
    </font>
    <font>
      <b/>
      <u val="single"/>
      <sz val="14"/>
      <name val="DevLys 040"/>
      <family val="0"/>
    </font>
    <font>
      <b/>
      <u val="single"/>
      <sz val="11"/>
      <name val="DevLys 040"/>
      <family val="0"/>
    </font>
    <font>
      <b/>
      <u val="single"/>
      <sz val="12"/>
      <name val="MS Serif"/>
      <family val="1"/>
    </font>
    <font>
      <sz val="9"/>
      <name val="Tahoma"/>
      <family val="2"/>
    </font>
    <font>
      <b/>
      <sz val="9"/>
      <name val="Tahoma"/>
      <family val="2"/>
    </font>
    <font>
      <b/>
      <sz val="20"/>
      <name val="DevLys 010"/>
      <family val="0"/>
    </font>
    <font>
      <b/>
      <sz val="22"/>
      <name val="DevLys 010"/>
      <family val="0"/>
    </font>
    <font>
      <sz val="10"/>
      <name val="Agency FB"/>
      <family val="2"/>
    </font>
    <font>
      <b/>
      <u val="single"/>
      <sz val="12"/>
      <name val="DevLys 040"/>
      <family val="0"/>
    </font>
    <font>
      <b/>
      <u val="single"/>
      <sz val="11"/>
      <name val="DevLys 010"/>
      <family val="0"/>
    </font>
    <font>
      <b/>
      <sz val="11"/>
      <name val="Myriad Roman"/>
      <family val="2"/>
    </font>
    <font>
      <b/>
      <sz val="11"/>
      <color indexed="8"/>
      <name val="DevLys 010"/>
      <family val="0"/>
    </font>
    <font>
      <b/>
      <u val="single"/>
      <sz val="10"/>
      <name val="DevLys 040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name val="Agra"/>
      <family val="0"/>
    </font>
    <font>
      <b/>
      <u val="single"/>
      <sz val="18"/>
      <name val="Arial"/>
      <family val="2"/>
    </font>
    <font>
      <b/>
      <u val="single"/>
      <sz val="13.5"/>
      <name val="MS Serif"/>
      <family val="1"/>
    </font>
    <font>
      <u val="single"/>
      <sz val="16"/>
      <name val="Arial"/>
      <family val="2"/>
    </font>
    <font>
      <b/>
      <u val="single"/>
      <sz val="16"/>
      <name val="DevLys 010"/>
      <family val="0"/>
    </font>
    <font>
      <b/>
      <sz val="10"/>
      <name val="Courier New"/>
      <family val="3"/>
    </font>
    <font>
      <b/>
      <sz val="10"/>
      <name val="Narad"/>
      <family val="5"/>
    </font>
    <font>
      <b/>
      <u val="single"/>
      <sz val="10"/>
      <name val="MS Serif"/>
      <family val="1"/>
    </font>
    <font>
      <b/>
      <u val="single"/>
      <sz val="10"/>
      <name val="Narad"/>
      <family val="5"/>
    </font>
    <font>
      <b/>
      <sz val="9"/>
      <name val="DevLys 01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5"/>
      <name val="DevLys 040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121" fillId="26" borderId="0" applyNumberFormat="0" applyBorder="0" applyAlignment="0" applyProtection="0"/>
    <xf numFmtId="0" fontId="122" fillId="27" borderId="1" applyNumberFormat="0" applyAlignment="0" applyProtection="0"/>
    <xf numFmtId="0" fontId="1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5" fillId="29" borderId="0" applyNumberFormat="0" applyBorder="0" applyAlignment="0" applyProtection="0"/>
    <xf numFmtId="0" fontId="126" fillId="0" borderId="3" applyNumberFormat="0" applyFill="0" applyAlignment="0" applyProtection="0"/>
    <xf numFmtId="0" fontId="127" fillId="0" borderId="4" applyNumberFormat="0" applyFill="0" applyAlignment="0" applyProtection="0"/>
    <xf numFmtId="0" fontId="128" fillId="0" borderId="5" applyNumberFormat="0" applyFill="0" applyAlignment="0" applyProtection="0"/>
    <xf numFmtId="0" fontId="1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9" fillId="30" borderId="1" applyNumberFormat="0" applyAlignment="0" applyProtection="0"/>
    <xf numFmtId="0" fontId="130" fillId="0" borderId="6" applyNumberFormat="0" applyFill="0" applyAlignment="0" applyProtection="0"/>
    <xf numFmtId="0" fontId="131" fillId="31" borderId="0" applyNumberFormat="0" applyBorder="0" applyAlignment="0" applyProtection="0"/>
    <xf numFmtId="0" fontId="0" fillId="32" borderId="7" applyNumberFormat="0" applyFont="0" applyAlignment="0" applyProtection="0"/>
    <xf numFmtId="0" fontId="132" fillId="27" borderId="8" applyNumberFormat="0" applyAlignment="0" applyProtection="0"/>
    <xf numFmtId="9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9" applyNumberFormat="0" applyFill="0" applyAlignment="0" applyProtection="0"/>
    <xf numFmtId="0" fontId="135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/>
    </xf>
    <xf numFmtId="9" fontId="8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 quotePrefix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23" fillId="0" borderId="0" xfId="0" applyNumberFormat="1" applyFont="1" applyBorder="1" applyAlignment="1">
      <alignment horizontal="center"/>
    </xf>
    <xf numFmtId="1" fontId="2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6" fillId="0" borderId="0" xfId="0" applyFont="1" applyAlignment="1">
      <alignment/>
    </xf>
    <xf numFmtId="0" fontId="6" fillId="0" borderId="0" xfId="0" applyFont="1" applyAlignment="1">
      <alignment horizontal="right"/>
    </xf>
    <xf numFmtId="1" fontId="1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6" fillId="0" borderId="0" xfId="0" applyNumberFormat="1" applyFont="1" applyAlignment="1">
      <alignment horizontal="center"/>
    </xf>
    <xf numFmtId="1" fontId="45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1" fontId="40" fillId="0" borderId="0" xfId="0" applyNumberFormat="1" applyFont="1" applyAlignment="1">
      <alignment horizontal="center"/>
    </xf>
    <xf numFmtId="1" fontId="31" fillId="0" borderId="0" xfId="0" applyNumberFormat="1" applyFont="1" applyAlignment="1">
      <alignment horizontal="center"/>
    </xf>
    <xf numFmtId="1" fontId="34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1" fontId="45" fillId="0" borderId="0" xfId="0" applyNumberFormat="1" applyFont="1" applyAlignment="1">
      <alignment horizontal="center"/>
    </xf>
    <xf numFmtId="1" fontId="45" fillId="0" borderId="0" xfId="0" applyNumberFormat="1" applyFont="1" applyAlignment="1" quotePrefix="1">
      <alignment horizontal="center"/>
    </xf>
    <xf numFmtId="1" fontId="49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6" fillId="0" borderId="0" xfId="0" applyFont="1" applyAlignment="1">
      <alignment/>
    </xf>
    <xf numFmtId="0" fontId="53" fillId="0" borderId="0" xfId="0" applyFont="1" applyAlignment="1">
      <alignment horizontal="left"/>
    </xf>
    <xf numFmtId="9" fontId="46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9" fontId="52" fillId="0" borderId="0" xfId="59" applyFont="1" applyAlignment="1">
      <alignment horizontal="center"/>
    </xf>
    <xf numFmtId="9" fontId="27" fillId="0" borderId="0" xfId="59" applyFont="1" applyAlignment="1">
      <alignment horizontal="center"/>
    </xf>
    <xf numFmtId="1" fontId="52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1" fontId="50" fillId="0" borderId="0" xfId="0" applyNumberFormat="1" applyFont="1" applyAlignment="1">
      <alignment/>
    </xf>
    <xf numFmtId="1" fontId="57" fillId="0" borderId="0" xfId="0" applyNumberFormat="1" applyFont="1" applyAlignment="1">
      <alignment horizontal="center"/>
    </xf>
    <xf numFmtId="1" fontId="58" fillId="0" borderId="0" xfId="0" applyNumberFormat="1" applyFont="1" applyAlignment="1">
      <alignment horizontal="center"/>
    </xf>
    <xf numFmtId="1" fontId="50" fillId="0" borderId="0" xfId="0" applyNumberFormat="1" applyFont="1" applyAlignment="1">
      <alignment horizontal="center"/>
    </xf>
    <xf numFmtId="1" fontId="45" fillId="0" borderId="0" xfId="0" applyNumberFormat="1" applyFont="1" applyAlignment="1">
      <alignment horizontal="left"/>
    </xf>
    <xf numFmtId="9" fontId="10" fillId="0" borderId="0" xfId="0" applyNumberFormat="1" applyFont="1" applyAlignment="1">
      <alignment horizontal="center"/>
    </xf>
    <xf numFmtId="1" fontId="55" fillId="0" borderId="0" xfId="0" applyNumberFormat="1" applyFont="1" applyAlignment="1">
      <alignment horizontal="center"/>
    </xf>
    <xf numFmtId="1" fontId="5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60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0" fontId="27" fillId="0" borderId="0" xfId="0" applyFont="1" applyAlignment="1">
      <alignment/>
    </xf>
    <xf numFmtId="0" fontId="63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 quotePrefix="1">
      <alignment/>
    </xf>
    <xf numFmtId="1" fontId="52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" fontId="52" fillId="0" borderId="0" xfId="0" applyNumberFormat="1" applyFont="1" applyBorder="1" applyAlignment="1">
      <alignment horizontal="left"/>
    </xf>
    <xf numFmtId="1" fontId="27" fillId="0" borderId="0" xfId="0" applyNumberFormat="1" applyFont="1" applyBorder="1" applyAlignment="1" quotePrefix="1">
      <alignment horizontal="center"/>
    </xf>
    <xf numFmtId="0" fontId="46" fillId="0" borderId="0" xfId="0" applyFont="1" applyBorder="1" applyAlignment="1">
      <alignment horizontal="center"/>
    </xf>
    <xf numFmtId="1" fontId="27" fillId="0" borderId="0" xfId="0" applyNumberFormat="1" applyFont="1" applyAlignment="1">
      <alignment/>
    </xf>
    <xf numFmtId="0" fontId="57" fillId="0" borderId="0" xfId="0" applyFont="1" applyBorder="1" applyAlignment="1">
      <alignment horizontal="center"/>
    </xf>
    <xf numFmtId="1" fontId="65" fillId="0" borderId="0" xfId="0" applyNumberFormat="1" applyFont="1" applyAlignment="1">
      <alignment horizontal="center"/>
    </xf>
    <xf numFmtId="1" fontId="54" fillId="0" borderId="0" xfId="0" applyNumberFormat="1" applyFont="1" applyAlignment="1" quotePrefix="1">
      <alignment horizontal="center"/>
    </xf>
    <xf numFmtId="1" fontId="28" fillId="0" borderId="0" xfId="0" applyNumberFormat="1" applyFont="1" applyAlignment="1">
      <alignment horizontal="left"/>
    </xf>
    <xf numFmtId="1" fontId="37" fillId="0" borderId="0" xfId="0" applyNumberFormat="1" applyFont="1" applyAlignment="1">
      <alignment horizontal="left"/>
    </xf>
    <xf numFmtId="1" fontId="39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1" fontId="27" fillId="0" borderId="0" xfId="0" applyNumberFormat="1" applyFont="1" applyAlignment="1">
      <alignment horizontal="left"/>
    </xf>
    <xf numFmtId="1" fontId="32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1" fontId="54" fillId="0" borderId="0" xfId="0" applyNumberFormat="1" applyFont="1" applyAlignment="1">
      <alignment horizontal="center"/>
    </xf>
    <xf numFmtId="1" fontId="6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left"/>
    </xf>
    <xf numFmtId="1" fontId="5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1" fontId="50" fillId="0" borderId="0" xfId="0" applyNumberFormat="1" applyFont="1" applyAlignment="1">
      <alignment horizontal="left"/>
    </xf>
    <xf numFmtId="1" fontId="66" fillId="0" borderId="0" xfId="0" applyNumberFormat="1" applyFont="1" applyAlignment="1">
      <alignment horizontal="center"/>
    </xf>
    <xf numFmtId="1" fontId="35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1" fontId="56" fillId="0" borderId="0" xfId="0" applyNumberFormat="1" applyFont="1" applyAlignment="1">
      <alignment horizontal="center"/>
    </xf>
    <xf numFmtId="1" fontId="56" fillId="0" borderId="0" xfId="0" applyNumberFormat="1" applyFont="1" applyAlignment="1" quotePrefix="1">
      <alignment horizontal="center"/>
    </xf>
    <xf numFmtId="0" fontId="6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" fontId="27" fillId="0" borderId="0" xfId="0" applyNumberFormat="1" applyFont="1" applyBorder="1" applyAlignment="1">
      <alignment horizontal="left"/>
    </xf>
    <xf numFmtId="9" fontId="69" fillId="0" borderId="0" xfId="0" applyNumberFormat="1" applyFont="1" applyAlignment="1">
      <alignment horizontal="center"/>
    </xf>
    <xf numFmtId="0" fontId="136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1" fontId="68" fillId="0" borderId="0" xfId="0" applyNumberFormat="1" applyFont="1" applyBorder="1" applyAlignment="1" quotePrefix="1">
      <alignment horizontal="center"/>
    </xf>
    <xf numFmtId="1" fontId="68" fillId="0" borderId="0" xfId="0" applyNumberFormat="1" applyFont="1" applyBorder="1" applyAlignment="1">
      <alignment horizontal="center"/>
    </xf>
    <xf numFmtId="1" fontId="46" fillId="0" borderId="0" xfId="0" applyNumberFormat="1" applyFont="1" applyBorder="1" applyAlignment="1" quotePrefix="1">
      <alignment horizontal="center"/>
    </xf>
    <xf numFmtId="1" fontId="46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50" fillId="0" borderId="0" xfId="0" applyNumberFormat="1" applyFont="1" applyBorder="1" applyAlignment="1">
      <alignment horizontal="center"/>
    </xf>
    <xf numFmtId="1" fontId="62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1" fontId="70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1" fontId="3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"/>
    </xf>
    <xf numFmtId="1" fontId="4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" fontId="0" fillId="0" borderId="0" xfId="0" applyNumberFormat="1" applyAlignment="1" quotePrefix="1">
      <alignment horizontal="center"/>
    </xf>
    <xf numFmtId="1" fontId="50" fillId="0" borderId="0" xfId="0" applyNumberFormat="1" applyFont="1" applyAlignment="1" quotePrefix="1">
      <alignment horizontal="center"/>
    </xf>
    <xf numFmtId="1" fontId="44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3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44" fontId="57" fillId="0" borderId="0" xfId="44" applyFont="1" applyAlignment="1">
      <alignment horizontal="center"/>
    </xf>
    <xf numFmtId="1" fontId="46" fillId="0" borderId="0" xfId="0" applyNumberFormat="1" applyFont="1" applyAlignment="1" quotePrefix="1">
      <alignment horizontal="center"/>
    </xf>
    <xf numFmtId="1" fontId="23" fillId="0" borderId="0" xfId="0" applyNumberFormat="1" applyFont="1" applyAlignment="1">
      <alignment horizontal="center"/>
    </xf>
    <xf numFmtId="1" fontId="63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left"/>
    </xf>
    <xf numFmtId="1" fontId="40" fillId="0" borderId="0" xfId="0" applyNumberFormat="1" applyFont="1" applyAlignment="1">
      <alignment horizontal="left"/>
    </xf>
    <xf numFmtId="1" fontId="29" fillId="0" borderId="0" xfId="0" applyNumberFormat="1" applyFont="1" applyAlignment="1">
      <alignment horizontal="left"/>
    </xf>
    <xf numFmtId="0" fontId="4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" fontId="55" fillId="0" borderId="0" xfId="0" applyNumberFormat="1" applyFont="1" applyAlignment="1">
      <alignment horizontal="left"/>
    </xf>
    <xf numFmtId="1" fontId="46" fillId="0" borderId="0" xfId="0" applyNumberFormat="1" applyFont="1" applyAlignment="1">
      <alignment horizontal="left"/>
    </xf>
    <xf numFmtId="1" fontId="66" fillId="0" borderId="0" xfId="0" applyNumberFormat="1" applyFont="1" applyAlignment="1">
      <alignment horizontal="left"/>
    </xf>
    <xf numFmtId="1" fontId="31" fillId="0" borderId="0" xfId="0" applyNumberFormat="1" applyFont="1" applyAlignment="1">
      <alignment horizontal="left"/>
    </xf>
    <xf numFmtId="1" fontId="25" fillId="0" borderId="0" xfId="0" applyNumberFormat="1" applyFont="1" applyAlignment="1">
      <alignment horizontal="left"/>
    </xf>
    <xf numFmtId="1" fontId="35" fillId="0" borderId="0" xfId="0" applyNumberFormat="1" applyFont="1" applyAlignment="1">
      <alignment horizontal="left"/>
    </xf>
    <xf numFmtId="0" fontId="46" fillId="0" borderId="0" xfId="0" applyFont="1" applyAlignment="1">
      <alignment horizontal="left"/>
    </xf>
    <xf numFmtId="1" fontId="71" fillId="0" borderId="0" xfId="0" applyNumberFormat="1" applyFont="1" applyAlignment="1">
      <alignment horizontal="center"/>
    </xf>
    <xf numFmtId="1" fontId="72" fillId="0" borderId="0" xfId="0" applyNumberFormat="1" applyFont="1" applyAlignment="1">
      <alignment horizontal="center"/>
    </xf>
    <xf numFmtId="0" fontId="45" fillId="0" borderId="0" xfId="0" applyFont="1" applyAlignment="1">
      <alignment horizontal="center" vertical="top"/>
    </xf>
    <xf numFmtId="1" fontId="26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" fontId="33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top"/>
    </xf>
    <xf numFmtId="0" fontId="62" fillId="0" borderId="0" xfId="0" applyFont="1" applyAlignment="1">
      <alignment/>
    </xf>
    <xf numFmtId="1" fontId="21" fillId="0" borderId="0" xfId="0" applyNumberFormat="1" applyFont="1" applyBorder="1" applyAlignment="1">
      <alignment horizontal="center"/>
    </xf>
    <xf numFmtId="1" fontId="58" fillId="0" borderId="0" xfId="0" applyNumberFormat="1" applyFont="1" applyBorder="1" applyAlignment="1">
      <alignment horizontal="center"/>
    </xf>
    <xf numFmtId="1" fontId="74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" fontId="76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45" fillId="0" borderId="0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left"/>
    </xf>
    <xf numFmtId="1" fontId="52" fillId="0" borderId="0" xfId="0" applyNumberFormat="1" applyFont="1" applyAlignment="1">
      <alignment horizontal="left"/>
    </xf>
    <xf numFmtId="1" fontId="56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55" fillId="0" borderId="0" xfId="0" applyNumberFormat="1" applyFont="1" applyAlignment="1">
      <alignment/>
    </xf>
    <xf numFmtId="1" fontId="38" fillId="0" borderId="0" xfId="0" applyNumberFormat="1" applyFont="1" applyAlignment="1">
      <alignment horizontal="center"/>
    </xf>
    <xf numFmtId="1" fontId="27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1" fontId="3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1" fontId="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6" fillId="0" borderId="0" xfId="0" applyFont="1" applyAlignment="1">
      <alignment vertical="top"/>
    </xf>
    <xf numFmtId="0" fontId="10" fillId="0" borderId="0" xfId="0" applyFont="1" applyAlignment="1">
      <alignment horizontal="left"/>
    </xf>
    <xf numFmtId="1" fontId="77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left"/>
    </xf>
    <xf numFmtId="1" fontId="44" fillId="0" borderId="0" xfId="0" applyNumberFormat="1" applyFont="1" applyAlignment="1">
      <alignment/>
    </xf>
    <xf numFmtId="0" fontId="45" fillId="0" borderId="0" xfId="0" applyFont="1" applyAlignment="1">
      <alignment horizontal="left" vertical="top"/>
    </xf>
    <xf numFmtId="0" fontId="2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28" fillId="0" borderId="0" xfId="0" applyFont="1" applyBorder="1" applyAlignment="1">
      <alignment horizontal="left"/>
    </xf>
    <xf numFmtId="0" fontId="82" fillId="0" borderId="0" xfId="0" applyFont="1" applyAlignment="1">
      <alignment horizontal="center"/>
    </xf>
    <xf numFmtId="1" fontId="80" fillId="0" borderId="0" xfId="0" applyNumberFormat="1" applyFont="1" applyAlignment="1">
      <alignment/>
    </xf>
    <xf numFmtId="1" fontId="51" fillId="0" borderId="0" xfId="0" applyNumberFormat="1" applyFont="1" applyAlignment="1">
      <alignment horizontal="center"/>
    </xf>
    <xf numFmtId="1" fontId="73" fillId="0" borderId="0" xfId="0" applyNumberFormat="1" applyFont="1" applyAlignment="1">
      <alignment horizontal="center"/>
    </xf>
    <xf numFmtId="0" fontId="0" fillId="0" borderId="0" xfId="0" applyFont="1" applyAlignment="1" quotePrefix="1">
      <alignment/>
    </xf>
    <xf numFmtId="0" fontId="6" fillId="0" borderId="0" xfId="0" applyFont="1" applyAlignment="1" quotePrefix="1">
      <alignment horizontal="center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0" fillId="0" borderId="0" xfId="0" applyAlignment="1">
      <alignment horizontal="right"/>
    </xf>
    <xf numFmtId="1" fontId="54" fillId="0" borderId="0" xfId="0" applyNumberFormat="1" applyFont="1" applyAlignment="1" quotePrefix="1">
      <alignment horizontal="right"/>
    </xf>
    <xf numFmtId="1" fontId="75" fillId="0" borderId="0" xfId="0" applyNumberFormat="1" applyFont="1" applyAlignment="1">
      <alignment/>
    </xf>
    <xf numFmtId="0" fontId="66" fillId="0" borderId="0" xfId="0" applyFont="1" applyAlignment="1">
      <alignment horizontal="center"/>
    </xf>
    <xf numFmtId="0" fontId="59" fillId="0" borderId="0" xfId="0" applyFont="1" applyAlignment="1">
      <alignment/>
    </xf>
    <xf numFmtId="0" fontId="84" fillId="0" borderId="0" xfId="0" applyFont="1" applyAlignment="1">
      <alignment horizontal="center"/>
    </xf>
    <xf numFmtId="0" fontId="66" fillId="0" borderId="0" xfId="0" applyFont="1" applyAlignment="1">
      <alignment horizontal="right"/>
    </xf>
    <xf numFmtId="0" fontId="84" fillId="0" borderId="0" xfId="0" applyFont="1" applyAlignment="1">
      <alignment/>
    </xf>
    <xf numFmtId="0" fontId="61" fillId="0" borderId="0" xfId="0" applyFont="1" applyAlignment="1">
      <alignment/>
    </xf>
    <xf numFmtId="1" fontId="59" fillId="0" borderId="0" xfId="0" applyNumberFormat="1" applyFont="1" applyAlignment="1">
      <alignment horizontal="left"/>
    </xf>
    <xf numFmtId="0" fontId="59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85" fillId="0" borderId="0" xfId="0" applyFont="1" applyAlignment="1">
      <alignment/>
    </xf>
    <xf numFmtId="0" fontId="66" fillId="0" borderId="0" xfId="0" applyFont="1" applyAlignment="1">
      <alignment/>
    </xf>
    <xf numFmtId="0" fontId="59" fillId="0" borderId="0" xfId="0" applyFont="1" applyAlignment="1">
      <alignment horizontal="center"/>
    </xf>
    <xf numFmtId="0" fontId="66" fillId="0" borderId="0" xfId="0" applyFont="1" applyAlignment="1">
      <alignment horizontal="right" vertical="center"/>
    </xf>
    <xf numFmtId="0" fontId="86" fillId="0" borderId="0" xfId="0" applyFont="1" applyAlignment="1">
      <alignment horizontal="left" vertical="center"/>
    </xf>
    <xf numFmtId="1" fontId="66" fillId="0" borderId="0" xfId="0" applyNumberFormat="1" applyFont="1" applyAlignment="1">
      <alignment horizontal="right" vertical="center"/>
    </xf>
    <xf numFmtId="0" fontId="86" fillId="0" borderId="0" xfId="0" applyFont="1" applyAlignment="1" quotePrefix="1">
      <alignment horizontal="left" vertical="center"/>
    </xf>
    <xf numFmtId="0" fontId="8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1" fontId="66" fillId="0" borderId="0" xfId="0" applyNumberFormat="1" applyFont="1" applyAlignment="1">
      <alignment/>
    </xf>
    <xf numFmtId="1" fontId="10" fillId="0" borderId="0" xfId="0" applyNumberFormat="1" applyFont="1" applyAlignment="1">
      <alignment horizontal="center" vertical="center"/>
    </xf>
    <xf numFmtId="176" fontId="7" fillId="0" borderId="0" xfId="42" applyNumberFormat="1" applyFont="1" applyAlignment="1">
      <alignment horizontal="center"/>
    </xf>
    <xf numFmtId="0" fontId="28" fillId="0" borderId="0" xfId="0" applyFont="1" applyBorder="1" applyAlignment="1">
      <alignment/>
    </xf>
    <xf numFmtId="1" fontId="87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1" fontId="27" fillId="0" borderId="0" xfId="0" applyNumberFormat="1" applyFont="1" applyBorder="1" applyAlignment="1">
      <alignment/>
    </xf>
    <xf numFmtId="0" fontId="50" fillId="0" borderId="0" xfId="0" applyFont="1" applyAlignment="1">
      <alignment/>
    </xf>
    <xf numFmtId="1" fontId="91" fillId="0" borderId="0" xfId="0" applyNumberFormat="1" applyFont="1" applyAlignment="1">
      <alignment horizontal="center"/>
    </xf>
    <xf numFmtId="1" fontId="92" fillId="0" borderId="0" xfId="0" applyNumberFormat="1" applyFont="1" applyAlignment="1">
      <alignment horizontal="center"/>
    </xf>
    <xf numFmtId="0" fontId="93" fillId="0" borderId="0" xfId="0" applyFont="1" applyAlignment="1">
      <alignment horizontal="center"/>
    </xf>
    <xf numFmtId="1" fontId="94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56" fillId="0" borderId="0" xfId="0" applyNumberFormat="1" applyFont="1" applyAlignment="1">
      <alignment/>
    </xf>
    <xf numFmtId="0" fontId="56" fillId="0" borderId="0" xfId="0" applyFont="1" applyAlignment="1">
      <alignment/>
    </xf>
    <xf numFmtId="1" fontId="6" fillId="0" borderId="0" xfId="0" applyNumberFormat="1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 vertical="top"/>
    </xf>
    <xf numFmtId="0" fontId="56" fillId="0" borderId="0" xfId="0" applyFont="1" applyAlignment="1">
      <alignment horizontal="center" vertical="top"/>
    </xf>
    <xf numFmtId="1" fontId="96" fillId="0" borderId="0" xfId="0" applyNumberFormat="1" applyFont="1" applyAlignment="1">
      <alignment horizontal="center"/>
    </xf>
    <xf numFmtId="1" fontId="97" fillId="0" borderId="0" xfId="0" applyNumberFormat="1" applyFont="1" applyAlignment="1">
      <alignment horizontal="center"/>
    </xf>
    <xf numFmtId="0" fontId="67" fillId="0" borderId="0" xfId="0" applyFont="1" applyAlignment="1">
      <alignment horizontal="center" vertical="top"/>
    </xf>
    <xf numFmtId="0" fontId="98" fillId="0" borderId="0" xfId="0" applyFont="1" applyAlignment="1">
      <alignment horizontal="center" vertical="top"/>
    </xf>
    <xf numFmtId="1" fontId="67" fillId="0" borderId="0" xfId="0" applyNumberFormat="1" applyFont="1" applyAlignment="1">
      <alignment horizontal="center" vertical="top"/>
    </xf>
    <xf numFmtId="0" fontId="99" fillId="0" borderId="0" xfId="0" applyFont="1" applyAlignment="1">
      <alignment/>
    </xf>
    <xf numFmtId="1" fontId="54" fillId="0" borderId="0" xfId="0" applyNumberFormat="1" applyFont="1" applyAlignment="1" quotePrefix="1">
      <alignment/>
    </xf>
    <xf numFmtId="1" fontId="53" fillId="0" borderId="0" xfId="0" applyNumberFormat="1" applyFont="1" applyAlignment="1">
      <alignment/>
    </xf>
    <xf numFmtId="1" fontId="83" fillId="0" borderId="0" xfId="0" applyNumberFormat="1" applyFont="1" applyAlignment="1">
      <alignment/>
    </xf>
    <xf numFmtId="1" fontId="45" fillId="0" borderId="0" xfId="0" applyNumberFormat="1" applyFont="1" applyAlignment="1">
      <alignment horizontal="center"/>
    </xf>
    <xf numFmtId="1" fontId="83" fillId="0" borderId="0" xfId="0" applyNumberFormat="1" applyFont="1" applyAlignment="1">
      <alignment horizontal="center"/>
    </xf>
    <xf numFmtId="1" fontId="5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1" fontId="54" fillId="0" borderId="0" xfId="0" applyNumberFormat="1" applyFont="1" applyAlignment="1" quotePrefix="1">
      <alignment horizontal="center"/>
    </xf>
    <xf numFmtId="1" fontId="44" fillId="0" borderId="0" xfId="0" applyNumberFormat="1" applyFont="1" applyAlignment="1">
      <alignment horizontal="center"/>
    </xf>
    <xf numFmtId="1" fontId="45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1" fontId="50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1" fontId="56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" fontId="53" fillId="0" borderId="0" xfId="0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1" fontId="46" fillId="0" borderId="0" xfId="0" applyNumberFormat="1" applyFont="1" applyAlignment="1">
      <alignment horizontal="center"/>
    </xf>
    <xf numFmtId="0" fontId="45" fillId="0" borderId="0" xfId="0" applyFont="1" applyAlignment="1">
      <alignment horizontal="left" vertical="top"/>
    </xf>
    <xf numFmtId="0" fontId="28" fillId="0" borderId="0" xfId="0" applyFont="1" applyAlignment="1">
      <alignment horizontal="center"/>
    </xf>
    <xf numFmtId="0" fontId="56" fillId="0" borderId="0" xfId="0" applyFont="1" applyAlignment="1">
      <alignment/>
    </xf>
    <xf numFmtId="1" fontId="46" fillId="0" borderId="0" xfId="0" applyNumberFormat="1" applyFont="1" applyAlignment="1">
      <alignment/>
    </xf>
    <xf numFmtId="1" fontId="25" fillId="0" borderId="0" xfId="0" applyNumberFormat="1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6" fillId="0" borderId="0" xfId="0" applyNumberFormat="1" applyFont="1" applyAlignment="1">
      <alignment horizontal="left"/>
    </xf>
    <xf numFmtId="1" fontId="2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1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" fontId="62" fillId="0" borderId="0" xfId="0" applyNumberFormat="1" applyFont="1" applyAlignment="1">
      <alignment horizontal="center"/>
    </xf>
    <xf numFmtId="0" fontId="28" fillId="0" borderId="0" xfId="0" applyFont="1" applyBorder="1" applyAlignment="1">
      <alignment horizontal="center"/>
    </xf>
    <xf numFmtId="1" fontId="27" fillId="0" borderId="0" xfId="0" applyNumberFormat="1" applyFont="1" applyAlignment="1">
      <alignment horizontal="center"/>
    </xf>
    <xf numFmtId="1" fontId="48" fillId="0" borderId="0" xfId="0" applyNumberFormat="1" applyFont="1" applyAlignment="1" quotePrefix="1">
      <alignment horizontal="center"/>
    </xf>
    <xf numFmtId="1" fontId="56" fillId="0" borderId="0" xfId="0" applyNumberFormat="1" applyFont="1" applyAlignment="1">
      <alignment/>
    </xf>
    <xf numFmtId="1" fontId="31" fillId="0" borderId="0" xfId="0" applyNumberFormat="1" applyFont="1" applyAlignment="1">
      <alignment horizontal="center"/>
    </xf>
    <xf numFmtId="0" fontId="56" fillId="0" borderId="0" xfId="0" applyFont="1" applyAlignment="1">
      <alignment horizontal="left"/>
    </xf>
    <xf numFmtId="1" fontId="48" fillId="0" borderId="0" xfId="0" applyNumberFormat="1" applyFont="1" applyAlignment="1">
      <alignment horizontal="center"/>
    </xf>
    <xf numFmtId="1" fontId="80" fillId="0" borderId="0" xfId="0" applyNumberFormat="1" applyFont="1" applyAlignment="1">
      <alignment horizontal="left"/>
    </xf>
    <xf numFmtId="0" fontId="56" fillId="0" borderId="0" xfId="0" applyFont="1" applyAlignment="1">
      <alignment horizontal="center" vertical="top"/>
    </xf>
    <xf numFmtId="1" fontId="58" fillId="0" borderId="0" xfId="0" applyNumberFormat="1" applyFont="1" applyAlignment="1">
      <alignment horizontal="center"/>
    </xf>
    <xf numFmtId="1" fontId="26" fillId="0" borderId="0" xfId="0" applyNumberFormat="1" applyFont="1" applyBorder="1" applyAlignment="1">
      <alignment horizontal="center"/>
    </xf>
    <xf numFmtId="1" fontId="52" fillId="0" borderId="0" xfId="0" applyNumberFormat="1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61" fillId="0" borderId="0" xfId="0" applyNumberFormat="1" applyFont="1" applyAlignment="1">
      <alignment horizontal="center"/>
    </xf>
    <xf numFmtId="1" fontId="59" fillId="0" borderId="0" xfId="0" applyNumberFormat="1" applyFont="1" applyAlignment="1">
      <alignment horizontal="center"/>
    </xf>
    <xf numFmtId="1" fontId="37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56" fillId="0" borderId="0" xfId="0" applyFont="1" applyAlignment="1">
      <alignment vertical="top"/>
    </xf>
    <xf numFmtId="0" fontId="56" fillId="0" borderId="0" xfId="0" applyFont="1" applyAlignment="1">
      <alignment horizontal="left" vertical="top"/>
    </xf>
    <xf numFmtId="1" fontId="10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1" fontId="60" fillId="0" borderId="0" xfId="0" applyNumberFormat="1" applyFont="1" applyAlignment="1">
      <alignment horizontal="center"/>
    </xf>
    <xf numFmtId="0" fontId="84" fillId="0" borderId="0" xfId="0" applyFont="1" applyAlignment="1">
      <alignment horizontal="center" vertical="top"/>
    </xf>
    <xf numFmtId="0" fontId="59" fillId="0" borderId="0" xfId="0" applyFont="1" applyAlignment="1">
      <alignment/>
    </xf>
    <xf numFmtId="0" fontId="84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" fontId="118" fillId="0" borderId="0" xfId="0" applyNumberFormat="1" applyFont="1" applyAlignment="1">
      <alignment horizontal="center"/>
    </xf>
    <xf numFmtId="0" fontId="94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1045</xdr:row>
      <xdr:rowOff>0</xdr:rowOff>
    </xdr:from>
    <xdr:to>
      <xdr:col>3</xdr:col>
      <xdr:colOff>123825</xdr:colOff>
      <xdr:row>1045</xdr:row>
      <xdr:rowOff>0</xdr:rowOff>
    </xdr:to>
    <xdr:sp>
      <xdr:nvSpPr>
        <xdr:cNvPr id="1" name="AutoShape 22"/>
        <xdr:cNvSpPr>
          <a:spLocks/>
        </xdr:cNvSpPr>
      </xdr:nvSpPr>
      <xdr:spPr>
        <a:xfrm>
          <a:off x="2114550" y="248278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1821</xdr:row>
      <xdr:rowOff>0</xdr:rowOff>
    </xdr:from>
    <xdr:to>
      <xdr:col>3</xdr:col>
      <xdr:colOff>123825</xdr:colOff>
      <xdr:row>1821</xdr:row>
      <xdr:rowOff>0</xdr:rowOff>
    </xdr:to>
    <xdr:sp>
      <xdr:nvSpPr>
        <xdr:cNvPr id="2" name="AutoShape 43"/>
        <xdr:cNvSpPr>
          <a:spLocks/>
        </xdr:cNvSpPr>
      </xdr:nvSpPr>
      <xdr:spPr>
        <a:xfrm>
          <a:off x="2114550" y="431282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1069</xdr:row>
      <xdr:rowOff>0</xdr:rowOff>
    </xdr:from>
    <xdr:to>
      <xdr:col>3</xdr:col>
      <xdr:colOff>123825</xdr:colOff>
      <xdr:row>1069</xdr:row>
      <xdr:rowOff>0</xdr:rowOff>
    </xdr:to>
    <xdr:sp>
      <xdr:nvSpPr>
        <xdr:cNvPr id="3" name="AutoShape 74"/>
        <xdr:cNvSpPr>
          <a:spLocks/>
        </xdr:cNvSpPr>
      </xdr:nvSpPr>
      <xdr:spPr>
        <a:xfrm>
          <a:off x="2114550" y="254203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375</xdr:row>
      <xdr:rowOff>0</xdr:rowOff>
    </xdr:from>
    <xdr:to>
      <xdr:col>3</xdr:col>
      <xdr:colOff>123825</xdr:colOff>
      <xdr:row>375</xdr:row>
      <xdr:rowOff>0</xdr:rowOff>
    </xdr:to>
    <xdr:sp>
      <xdr:nvSpPr>
        <xdr:cNvPr id="4" name="AutoShape 78"/>
        <xdr:cNvSpPr>
          <a:spLocks/>
        </xdr:cNvSpPr>
      </xdr:nvSpPr>
      <xdr:spPr>
        <a:xfrm>
          <a:off x="2114550" y="87830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</xdr:row>
      <xdr:rowOff>0</xdr:rowOff>
    </xdr:from>
    <xdr:to>
      <xdr:col>3</xdr:col>
      <xdr:colOff>123825</xdr:colOff>
      <xdr:row>218</xdr:row>
      <xdr:rowOff>0</xdr:rowOff>
    </xdr:to>
    <xdr:sp>
      <xdr:nvSpPr>
        <xdr:cNvPr id="5" name="AutoShape 79"/>
        <xdr:cNvSpPr>
          <a:spLocks/>
        </xdr:cNvSpPr>
      </xdr:nvSpPr>
      <xdr:spPr>
        <a:xfrm>
          <a:off x="2114550" y="50358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1069</xdr:row>
      <xdr:rowOff>0</xdr:rowOff>
    </xdr:from>
    <xdr:to>
      <xdr:col>3</xdr:col>
      <xdr:colOff>123825</xdr:colOff>
      <xdr:row>1069</xdr:row>
      <xdr:rowOff>0</xdr:rowOff>
    </xdr:to>
    <xdr:sp>
      <xdr:nvSpPr>
        <xdr:cNvPr id="6" name="AutoShape 89"/>
        <xdr:cNvSpPr>
          <a:spLocks/>
        </xdr:cNvSpPr>
      </xdr:nvSpPr>
      <xdr:spPr>
        <a:xfrm>
          <a:off x="2114550" y="254203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1069</xdr:row>
      <xdr:rowOff>0</xdr:rowOff>
    </xdr:from>
    <xdr:to>
      <xdr:col>3</xdr:col>
      <xdr:colOff>123825</xdr:colOff>
      <xdr:row>1069</xdr:row>
      <xdr:rowOff>0</xdr:rowOff>
    </xdr:to>
    <xdr:sp>
      <xdr:nvSpPr>
        <xdr:cNvPr id="7" name="AutoShape 90"/>
        <xdr:cNvSpPr>
          <a:spLocks/>
        </xdr:cNvSpPr>
      </xdr:nvSpPr>
      <xdr:spPr>
        <a:xfrm>
          <a:off x="2114550" y="254203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</xdr:row>
      <xdr:rowOff>0</xdr:rowOff>
    </xdr:from>
    <xdr:to>
      <xdr:col>3</xdr:col>
      <xdr:colOff>123825</xdr:colOff>
      <xdr:row>218</xdr:row>
      <xdr:rowOff>0</xdr:rowOff>
    </xdr:to>
    <xdr:sp>
      <xdr:nvSpPr>
        <xdr:cNvPr id="8" name="AutoShape 93"/>
        <xdr:cNvSpPr>
          <a:spLocks/>
        </xdr:cNvSpPr>
      </xdr:nvSpPr>
      <xdr:spPr>
        <a:xfrm>
          <a:off x="2114550" y="50358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</xdr:row>
      <xdr:rowOff>0</xdr:rowOff>
    </xdr:from>
    <xdr:to>
      <xdr:col>3</xdr:col>
      <xdr:colOff>123825</xdr:colOff>
      <xdr:row>218</xdr:row>
      <xdr:rowOff>0</xdr:rowOff>
    </xdr:to>
    <xdr:sp>
      <xdr:nvSpPr>
        <xdr:cNvPr id="9" name="AutoShape 94"/>
        <xdr:cNvSpPr>
          <a:spLocks/>
        </xdr:cNvSpPr>
      </xdr:nvSpPr>
      <xdr:spPr>
        <a:xfrm>
          <a:off x="2114550" y="50358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</xdr:row>
      <xdr:rowOff>0</xdr:rowOff>
    </xdr:from>
    <xdr:to>
      <xdr:col>3</xdr:col>
      <xdr:colOff>123825</xdr:colOff>
      <xdr:row>218</xdr:row>
      <xdr:rowOff>0</xdr:rowOff>
    </xdr:to>
    <xdr:sp>
      <xdr:nvSpPr>
        <xdr:cNvPr id="10" name="AutoShape 95"/>
        <xdr:cNvSpPr>
          <a:spLocks/>
        </xdr:cNvSpPr>
      </xdr:nvSpPr>
      <xdr:spPr>
        <a:xfrm>
          <a:off x="2114550" y="50358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1576</xdr:row>
      <xdr:rowOff>0</xdr:rowOff>
    </xdr:from>
    <xdr:to>
      <xdr:col>3</xdr:col>
      <xdr:colOff>123825</xdr:colOff>
      <xdr:row>1576</xdr:row>
      <xdr:rowOff>0</xdr:rowOff>
    </xdr:to>
    <xdr:sp>
      <xdr:nvSpPr>
        <xdr:cNvPr id="11" name="AutoShape 109"/>
        <xdr:cNvSpPr>
          <a:spLocks/>
        </xdr:cNvSpPr>
      </xdr:nvSpPr>
      <xdr:spPr>
        <a:xfrm>
          <a:off x="2114550" y="374332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1576</xdr:row>
      <xdr:rowOff>0</xdr:rowOff>
    </xdr:from>
    <xdr:to>
      <xdr:col>3</xdr:col>
      <xdr:colOff>123825</xdr:colOff>
      <xdr:row>1576</xdr:row>
      <xdr:rowOff>0</xdr:rowOff>
    </xdr:to>
    <xdr:sp>
      <xdr:nvSpPr>
        <xdr:cNvPr id="12" name="AutoShape 110"/>
        <xdr:cNvSpPr>
          <a:spLocks/>
        </xdr:cNvSpPr>
      </xdr:nvSpPr>
      <xdr:spPr>
        <a:xfrm>
          <a:off x="2114550" y="374332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1576</xdr:row>
      <xdr:rowOff>0</xdr:rowOff>
    </xdr:from>
    <xdr:to>
      <xdr:col>3</xdr:col>
      <xdr:colOff>123825</xdr:colOff>
      <xdr:row>1576</xdr:row>
      <xdr:rowOff>0</xdr:rowOff>
    </xdr:to>
    <xdr:sp>
      <xdr:nvSpPr>
        <xdr:cNvPr id="13" name="AutoShape 111"/>
        <xdr:cNvSpPr>
          <a:spLocks/>
        </xdr:cNvSpPr>
      </xdr:nvSpPr>
      <xdr:spPr>
        <a:xfrm>
          <a:off x="2114550" y="374332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1576</xdr:row>
      <xdr:rowOff>0</xdr:rowOff>
    </xdr:from>
    <xdr:to>
      <xdr:col>3</xdr:col>
      <xdr:colOff>123825</xdr:colOff>
      <xdr:row>1576</xdr:row>
      <xdr:rowOff>0</xdr:rowOff>
    </xdr:to>
    <xdr:sp>
      <xdr:nvSpPr>
        <xdr:cNvPr id="14" name="AutoShape 112"/>
        <xdr:cNvSpPr>
          <a:spLocks/>
        </xdr:cNvSpPr>
      </xdr:nvSpPr>
      <xdr:spPr>
        <a:xfrm>
          <a:off x="2114550" y="374332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1576</xdr:row>
      <xdr:rowOff>0</xdr:rowOff>
    </xdr:from>
    <xdr:to>
      <xdr:col>3</xdr:col>
      <xdr:colOff>152400</xdr:colOff>
      <xdr:row>1576</xdr:row>
      <xdr:rowOff>0</xdr:rowOff>
    </xdr:to>
    <xdr:sp>
      <xdr:nvSpPr>
        <xdr:cNvPr id="15" name="AutoShape 113"/>
        <xdr:cNvSpPr>
          <a:spLocks/>
        </xdr:cNvSpPr>
      </xdr:nvSpPr>
      <xdr:spPr>
        <a:xfrm>
          <a:off x="2143125" y="374332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1576</xdr:row>
      <xdr:rowOff>0</xdr:rowOff>
    </xdr:from>
    <xdr:to>
      <xdr:col>3</xdr:col>
      <xdr:colOff>123825</xdr:colOff>
      <xdr:row>1576</xdr:row>
      <xdr:rowOff>0</xdr:rowOff>
    </xdr:to>
    <xdr:sp>
      <xdr:nvSpPr>
        <xdr:cNvPr id="16" name="AutoShape 114"/>
        <xdr:cNvSpPr>
          <a:spLocks/>
        </xdr:cNvSpPr>
      </xdr:nvSpPr>
      <xdr:spPr>
        <a:xfrm>
          <a:off x="2114550" y="374332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776</xdr:row>
      <xdr:rowOff>0</xdr:rowOff>
    </xdr:from>
    <xdr:to>
      <xdr:col>3</xdr:col>
      <xdr:colOff>123825</xdr:colOff>
      <xdr:row>776</xdr:row>
      <xdr:rowOff>0</xdr:rowOff>
    </xdr:to>
    <xdr:sp>
      <xdr:nvSpPr>
        <xdr:cNvPr id="17" name="AutoShape 146"/>
        <xdr:cNvSpPr>
          <a:spLocks/>
        </xdr:cNvSpPr>
      </xdr:nvSpPr>
      <xdr:spPr>
        <a:xfrm>
          <a:off x="2114550" y="184051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776</xdr:row>
      <xdr:rowOff>0</xdr:rowOff>
    </xdr:from>
    <xdr:to>
      <xdr:col>3</xdr:col>
      <xdr:colOff>123825</xdr:colOff>
      <xdr:row>776</xdr:row>
      <xdr:rowOff>0</xdr:rowOff>
    </xdr:to>
    <xdr:sp>
      <xdr:nvSpPr>
        <xdr:cNvPr id="18" name="AutoShape 147"/>
        <xdr:cNvSpPr>
          <a:spLocks/>
        </xdr:cNvSpPr>
      </xdr:nvSpPr>
      <xdr:spPr>
        <a:xfrm>
          <a:off x="2114550" y="184051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776</xdr:row>
      <xdr:rowOff>0</xdr:rowOff>
    </xdr:from>
    <xdr:to>
      <xdr:col>3</xdr:col>
      <xdr:colOff>123825</xdr:colOff>
      <xdr:row>776</xdr:row>
      <xdr:rowOff>0</xdr:rowOff>
    </xdr:to>
    <xdr:sp>
      <xdr:nvSpPr>
        <xdr:cNvPr id="19" name="AutoShape 148"/>
        <xdr:cNvSpPr>
          <a:spLocks/>
        </xdr:cNvSpPr>
      </xdr:nvSpPr>
      <xdr:spPr>
        <a:xfrm>
          <a:off x="2114550" y="184051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776</xdr:row>
      <xdr:rowOff>0</xdr:rowOff>
    </xdr:from>
    <xdr:to>
      <xdr:col>3</xdr:col>
      <xdr:colOff>123825</xdr:colOff>
      <xdr:row>776</xdr:row>
      <xdr:rowOff>0</xdr:rowOff>
    </xdr:to>
    <xdr:sp>
      <xdr:nvSpPr>
        <xdr:cNvPr id="20" name="AutoShape 149"/>
        <xdr:cNvSpPr>
          <a:spLocks/>
        </xdr:cNvSpPr>
      </xdr:nvSpPr>
      <xdr:spPr>
        <a:xfrm>
          <a:off x="2114550" y="184051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1821</xdr:row>
      <xdr:rowOff>0</xdr:rowOff>
    </xdr:from>
    <xdr:to>
      <xdr:col>3</xdr:col>
      <xdr:colOff>123825</xdr:colOff>
      <xdr:row>1821</xdr:row>
      <xdr:rowOff>0</xdr:rowOff>
    </xdr:to>
    <xdr:sp>
      <xdr:nvSpPr>
        <xdr:cNvPr id="21" name="AutoShape 157"/>
        <xdr:cNvSpPr>
          <a:spLocks/>
        </xdr:cNvSpPr>
      </xdr:nvSpPr>
      <xdr:spPr>
        <a:xfrm>
          <a:off x="2114550" y="431282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2029</xdr:row>
      <xdr:rowOff>0</xdr:rowOff>
    </xdr:from>
    <xdr:to>
      <xdr:col>3</xdr:col>
      <xdr:colOff>123825</xdr:colOff>
      <xdr:row>2029</xdr:row>
      <xdr:rowOff>0</xdr:rowOff>
    </xdr:to>
    <xdr:sp>
      <xdr:nvSpPr>
        <xdr:cNvPr id="22" name="AutoShape 166"/>
        <xdr:cNvSpPr>
          <a:spLocks/>
        </xdr:cNvSpPr>
      </xdr:nvSpPr>
      <xdr:spPr>
        <a:xfrm>
          <a:off x="2114550" y="486260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2116</xdr:row>
      <xdr:rowOff>0</xdr:rowOff>
    </xdr:from>
    <xdr:to>
      <xdr:col>3</xdr:col>
      <xdr:colOff>123825</xdr:colOff>
      <xdr:row>2116</xdr:row>
      <xdr:rowOff>0</xdr:rowOff>
    </xdr:to>
    <xdr:sp>
      <xdr:nvSpPr>
        <xdr:cNvPr id="23" name="AutoShape 167"/>
        <xdr:cNvSpPr>
          <a:spLocks/>
        </xdr:cNvSpPr>
      </xdr:nvSpPr>
      <xdr:spPr>
        <a:xfrm>
          <a:off x="2114550" y="507320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2319</xdr:row>
      <xdr:rowOff>0</xdr:rowOff>
    </xdr:from>
    <xdr:to>
      <xdr:col>3</xdr:col>
      <xdr:colOff>123825</xdr:colOff>
      <xdr:row>2319</xdr:row>
      <xdr:rowOff>0</xdr:rowOff>
    </xdr:to>
    <xdr:sp>
      <xdr:nvSpPr>
        <xdr:cNvPr id="24" name="AutoShape 174"/>
        <xdr:cNvSpPr>
          <a:spLocks/>
        </xdr:cNvSpPr>
      </xdr:nvSpPr>
      <xdr:spPr>
        <a:xfrm>
          <a:off x="2114550" y="556431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2319</xdr:row>
      <xdr:rowOff>0</xdr:rowOff>
    </xdr:from>
    <xdr:to>
      <xdr:col>3</xdr:col>
      <xdr:colOff>123825</xdr:colOff>
      <xdr:row>2319</xdr:row>
      <xdr:rowOff>0</xdr:rowOff>
    </xdr:to>
    <xdr:sp>
      <xdr:nvSpPr>
        <xdr:cNvPr id="25" name="AutoShape 175"/>
        <xdr:cNvSpPr>
          <a:spLocks/>
        </xdr:cNvSpPr>
      </xdr:nvSpPr>
      <xdr:spPr>
        <a:xfrm>
          <a:off x="2114550" y="556431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2319</xdr:row>
      <xdr:rowOff>0</xdr:rowOff>
    </xdr:from>
    <xdr:to>
      <xdr:col>3</xdr:col>
      <xdr:colOff>123825</xdr:colOff>
      <xdr:row>2319</xdr:row>
      <xdr:rowOff>0</xdr:rowOff>
    </xdr:to>
    <xdr:sp>
      <xdr:nvSpPr>
        <xdr:cNvPr id="26" name="AutoShape 176"/>
        <xdr:cNvSpPr>
          <a:spLocks/>
        </xdr:cNvSpPr>
      </xdr:nvSpPr>
      <xdr:spPr>
        <a:xfrm>
          <a:off x="2114550" y="556431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2319</xdr:row>
      <xdr:rowOff>0</xdr:rowOff>
    </xdr:from>
    <xdr:to>
      <xdr:col>3</xdr:col>
      <xdr:colOff>123825</xdr:colOff>
      <xdr:row>2319</xdr:row>
      <xdr:rowOff>0</xdr:rowOff>
    </xdr:to>
    <xdr:sp>
      <xdr:nvSpPr>
        <xdr:cNvPr id="27" name="AutoShape 177"/>
        <xdr:cNvSpPr>
          <a:spLocks/>
        </xdr:cNvSpPr>
      </xdr:nvSpPr>
      <xdr:spPr>
        <a:xfrm>
          <a:off x="2114550" y="556431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2319</xdr:row>
      <xdr:rowOff>0</xdr:rowOff>
    </xdr:from>
    <xdr:to>
      <xdr:col>3</xdr:col>
      <xdr:colOff>123825</xdr:colOff>
      <xdr:row>2319</xdr:row>
      <xdr:rowOff>0</xdr:rowOff>
    </xdr:to>
    <xdr:sp>
      <xdr:nvSpPr>
        <xdr:cNvPr id="28" name="AutoShape 178"/>
        <xdr:cNvSpPr>
          <a:spLocks/>
        </xdr:cNvSpPr>
      </xdr:nvSpPr>
      <xdr:spPr>
        <a:xfrm>
          <a:off x="2114550" y="556431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2319</xdr:row>
      <xdr:rowOff>0</xdr:rowOff>
    </xdr:from>
    <xdr:to>
      <xdr:col>3</xdr:col>
      <xdr:colOff>123825</xdr:colOff>
      <xdr:row>2319</xdr:row>
      <xdr:rowOff>0</xdr:rowOff>
    </xdr:to>
    <xdr:sp>
      <xdr:nvSpPr>
        <xdr:cNvPr id="29" name="AutoShape 179"/>
        <xdr:cNvSpPr>
          <a:spLocks/>
        </xdr:cNvSpPr>
      </xdr:nvSpPr>
      <xdr:spPr>
        <a:xfrm>
          <a:off x="2114550" y="556431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2404</xdr:row>
      <xdr:rowOff>0</xdr:rowOff>
    </xdr:from>
    <xdr:to>
      <xdr:col>3</xdr:col>
      <xdr:colOff>123825</xdr:colOff>
      <xdr:row>2404</xdr:row>
      <xdr:rowOff>0</xdr:rowOff>
    </xdr:to>
    <xdr:sp>
      <xdr:nvSpPr>
        <xdr:cNvPr id="30" name="AutoShape 189"/>
        <xdr:cNvSpPr>
          <a:spLocks/>
        </xdr:cNvSpPr>
      </xdr:nvSpPr>
      <xdr:spPr>
        <a:xfrm>
          <a:off x="2114550" y="577224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2497</xdr:row>
      <xdr:rowOff>0</xdr:rowOff>
    </xdr:from>
    <xdr:to>
      <xdr:col>3</xdr:col>
      <xdr:colOff>123825</xdr:colOff>
      <xdr:row>2497</xdr:row>
      <xdr:rowOff>0</xdr:rowOff>
    </xdr:to>
    <xdr:sp>
      <xdr:nvSpPr>
        <xdr:cNvPr id="31" name="AutoShape 190"/>
        <xdr:cNvSpPr>
          <a:spLocks/>
        </xdr:cNvSpPr>
      </xdr:nvSpPr>
      <xdr:spPr>
        <a:xfrm>
          <a:off x="2114550" y="599541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2631</xdr:row>
      <xdr:rowOff>0</xdr:rowOff>
    </xdr:from>
    <xdr:to>
      <xdr:col>3</xdr:col>
      <xdr:colOff>123825</xdr:colOff>
      <xdr:row>2631</xdr:row>
      <xdr:rowOff>0</xdr:rowOff>
    </xdr:to>
    <xdr:sp>
      <xdr:nvSpPr>
        <xdr:cNvPr id="32" name="AutoShape 195"/>
        <xdr:cNvSpPr>
          <a:spLocks/>
        </xdr:cNvSpPr>
      </xdr:nvSpPr>
      <xdr:spPr>
        <a:xfrm>
          <a:off x="2114550" y="631393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2673</xdr:row>
      <xdr:rowOff>0</xdr:rowOff>
    </xdr:from>
    <xdr:to>
      <xdr:col>3</xdr:col>
      <xdr:colOff>123825</xdr:colOff>
      <xdr:row>2673</xdr:row>
      <xdr:rowOff>0</xdr:rowOff>
    </xdr:to>
    <xdr:sp>
      <xdr:nvSpPr>
        <xdr:cNvPr id="33" name="AutoShape 196"/>
        <xdr:cNvSpPr>
          <a:spLocks/>
        </xdr:cNvSpPr>
      </xdr:nvSpPr>
      <xdr:spPr>
        <a:xfrm>
          <a:off x="2114550" y="638194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2712</xdr:row>
      <xdr:rowOff>0</xdr:rowOff>
    </xdr:from>
    <xdr:to>
      <xdr:col>3</xdr:col>
      <xdr:colOff>123825</xdr:colOff>
      <xdr:row>2712</xdr:row>
      <xdr:rowOff>0</xdr:rowOff>
    </xdr:to>
    <xdr:sp>
      <xdr:nvSpPr>
        <xdr:cNvPr id="34" name="AutoShape 197"/>
        <xdr:cNvSpPr>
          <a:spLocks/>
        </xdr:cNvSpPr>
      </xdr:nvSpPr>
      <xdr:spPr>
        <a:xfrm>
          <a:off x="2114550" y="644509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2712</xdr:row>
      <xdr:rowOff>0</xdr:rowOff>
    </xdr:from>
    <xdr:to>
      <xdr:col>3</xdr:col>
      <xdr:colOff>123825</xdr:colOff>
      <xdr:row>2712</xdr:row>
      <xdr:rowOff>0</xdr:rowOff>
    </xdr:to>
    <xdr:sp>
      <xdr:nvSpPr>
        <xdr:cNvPr id="35" name="AutoShape 198"/>
        <xdr:cNvSpPr>
          <a:spLocks/>
        </xdr:cNvSpPr>
      </xdr:nvSpPr>
      <xdr:spPr>
        <a:xfrm>
          <a:off x="2114550" y="644509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2457</xdr:row>
      <xdr:rowOff>0</xdr:rowOff>
    </xdr:from>
    <xdr:to>
      <xdr:col>3</xdr:col>
      <xdr:colOff>123825</xdr:colOff>
      <xdr:row>2457</xdr:row>
      <xdr:rowOff>0</xdr:rowOff>
    </xdr:to>
    <xdr:sp>
      <xdr:nvSpPr>
        <xdr:cNvPr id="36" name="AutoShape 227"/>
        <xdr:cNvSpPr>
          <a:spLocks/>
        </xdr:cNvSpPr>
      </xdr:nvSpPr>
      <xdr:spPr>
        <a:xfrm>
          <a:off x="2114550" y="589959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2234</xdr:row>
      <xdr:rowOff>0</xdr:rowOff>
    </xdr:from>
    <xdr:to>
      <xdr:col>3</xdr:col>
      <xdr:colOff>123825</xdr:colOff>
      <xdr:row>2234</xdr:row>
      <xdr:rowOff>0</xdr:rowOff>
    </xdr:to>
    <xdr:sp>
      <xdr:nvSpPr>
        <xdr:cNvPr id="37" name="AutoShape 228"/>
        <xdr:cNvSpPr>
          <a:spLocks/>
        </xdr:cNvSpPr>
      </xdr:nvSpPr>
      <xdr:spPr>
        <a:xfrm>
          <a:off x="2114550" y="535933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1967</xdr:row>
      <xdr:rowOff>0</xdr:rowOff>
    </xdr:from>
    <xdr:to>
      <xdr:col>3</xdr:col>
      <xdr:colOff>123825</xdr:colOff>
      <xdr:row>1967</xdr:row>
      <xdr:rowOff>0</xdr:rowOff>
    </xdr:to>
    <xdr:sp>
      <xdr:nvSpPr>
        <xdr:cNvPr id="38" name="AutoShape 377"/>
        <xdr:cNvSpPr>
          <a:spLocks/>
        </xdr:cNvSpPr>
      </xdr:nvSpPr>
      <xdr:spPr>
        <a:xfrm>
          <a:off x="2114550" y="470535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2011</xdr:row>
      <xdr:rowOff>0</xdr:rowOff>
    </xdr:from>
    <xdr:to>
      <xdr:col>3</xdr:col>
      <xdr:colOff>123825</xdr:colOff>
      <xdr:row>2011</xdr:row>
      <xdr:rowOff>0</xdr:rowOff>
    </xdr:to>
    <xdr:sp>
      <xdr:nvSpPr>
        <xdr:cNvPr id="39" name="AutoShape 378"/>
        <xdr:cNvSpPr>
          <a:spLocks/>
        </xdr:cNvSpPr>
      </xdr:nvSpPr>
      <xdr:spPr>
        <a:xfrm>
          <a:off x="2114550" y="481222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2094</xdr:row>
      <xdr:rowOff>0</xdr:rowOff>
    </xdr:from>
    <xdr:to>
      <xdr:col>3</xdr:col>
      <xdr:colOff>123825</xdr:colOff>
      <xdr:row>2094</xdr:row>
      <xdr:rowOff>0</xdr:rowOff>
    </xdr:to>
    <xdr:sp>
      <xdr:nvSpPr>
        <xdr:cNvPr id="40" name="AutoShape 379"/>
        <xdr:cNvSpPr>
          <a:spLocks/>
        </xdr:cNvSpPr>
      </xdr:nvSpPr>
      <xdr:spPr>
        <a:xfrm>
          <a:off x="2114550" y="501910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2134</xdr:row>
      <xdr:rowOff>0</xdr:rowOff>
    </xdr:from>
    <xdr:to>
      <xdr:col>3</xdr:col>
      <xdr:colOff>123825</xdr:colOff>
      <xdr:row>2134</xdr:row>
      <xdr:rowOff>0</xdr:rowOff>
    </xdr:to>
    <xdr:sp>
      <xdr:nvSpPr>
        <xdr:cNvPr id="41" name="AutoShape 380"/>
        <xdr:cNvSpPr>
          <a:spLocks/>
        </xdr:cNvSpPr>
      </xdr:nvSpPr>
      <xdr:spPr>
        <a:xfrm>
          <a:off x="2114550" y="511778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2177</xdr:row>
      <xdr:rowOff>0</xdr:rowOff>
    </xdr:from>
    <xdr:to>
      <xdr:col>3</xdr:col>
      <xdr:colOff>123825</xdr:colOff>
      <xdr:row>2177</xdr:row>
      <xdr:rowOff>0</xdr:rowOff>
    </xdr:to>
    <xdr:sp>
      <xdr:nvSpPr>
        <xdr:cNvPr id="42" name="AutoShape 381"/>
        <xdr:cNvSpPr>
          <a:spLocks/>
        </xdr:cNvSpPr>
      </xdr:nvSpPr>
      <xdr:spPr>
        <a:xfrm>
          <a:off x="2114550" y="522436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2296</xdr:row>
      <xdr:rowOff>0</xdr:rowOff>
    </xdr:from>
    <xdr:to>
      <xdr:col>3</xdr:col>
      <xdr:colOff>123825</xdr:colOff>
      <xdr:row>2296</xdr:row>
      <xdr:rowOff>0</xdr:rowOff>
    </xdr:to>
    <xdr:sp>
      <xdr:nvSpPr>
        <xdr:cNvPr id="43" name="AutoShape 384"/>
        <xdr:cNvSpPr>
          <a:spLocks/>
        </xdr:cNvSpPr>
      </xdr:nvSpPr>
      <xdr:spPr>
        <a:xfrm>
          <a:off x="2114550" y="551268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2337</xdr:row>
      <xdr:rowOff>0</xdr:rowOff>
    </xdr:from>
    <xdr:to>
      <xdr:col>3</xdr:col>
      <xdr:colOff>123825</xdr:colOff>
      <xdr:row>2337</xdr:row>
      <xdr:rowOff>0</xdr:rowOff>
    </xdr:to>
    <xdr:sp>
      <xdr:nvSpPr>
        <xdr:cNvPr id="44" name="AutoShape 385"/>
        <xdr:cNvSpPr>
          <a:spLocks/>
        </xdr:cNvSpPr>
      </xdr:nvSpPr>
      <xdr:spPr>
        <a:xfrm>
          <a:off x="2114550" y="561298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2379</xdr:row>
      <xdr:rowOff>0</xdr:rowOff>
    </xdr:from>
    <xdr:to>
      <xdr:col>3</xdr:col>
      <xdr:colOff>123825</xdr:colOff>
      <xdr:row>2379</xdr:row>
      <xdr:rowOff>0</xdr:rowOff>
    </xdr:to>
    <xdr:sp>
      <xdr:nvSpPr>
        <xdr:cNvPr id="45" name="AutoShape 386"/>
        <xdr:cNvSpPr>
          <a:spLocks/>
        </xdr:cNvSpPr>
      </xdr:nvSpPr>
      <xdr:spPr>
        <a:xfrm>
          <a:off x="2114550" y="571204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2612</xdr:row>
      <xdr:rowOff>0</xdr:rowOff>
    </xdr:from>
    <xdr:to>
      <xdr:col>3</xdr:col>
      <xdr:colOff>123825</xdr:colOff>
      <xdr:row>2612</xdr:row>
      <xdr:rowOff>0</xdr:rowOff>
    </xdr:to>
    <xdr:sp>
      <xdr:nvSpPr>
        <xdr:cNvPr id="46" name="AutoShape 391"/>
        <xdr:cNvSpPr>
          <a:spLocks/>
        </xdr:cNvSpPr>
      </xdr:nvSpPr>
      <xdr:spPr>
        <a:xfrm>
          <a:off x="2114550" y="627888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2690</xdr:row>
      <xdr:rowOff>0</xdr:rowOff>
    </xdr:from>
    <xdr:to>
      <xdr:col>3</xdr:col>
      <xdr:colOff>123825</xdr:colOff>
      <xdr:row>2690</xdr:row>
      <xdr:rowOff>0</xdr:rowOff>
    </xdr:to>
    <xdr:sp>
      <xdr:nvSpPr>
        <xdr:cNvPr id="47" name="AutoShape 393"/>
        <xdr:cNvSpPr>
          <a:spLocks/>
        </xdr:cNvSpPr>
      </xdr:nvSpPr>
      <xdr:spPr>
        <a:xfrm>
          <a:off x="2114550" y="640946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2731</xdr:row>
      <xdr:rowOff>0</xdr:rowOff>
    </xdr:from>
    <xdr:to>
      <xdr:col>3</xdr:col>
      <xdr:colOff>123825</xdr:colOff>
      <xdr:row>2731</xdr:row>
      <xdr:rowOff>0</xdr:rowOff>
    </xdr:to>
    <xdr:sp>
      <xdr:nvSpPr>
        <xdr:cNvPr id="48" name="AutoShape 394"/>
        <xdr:cNvSpPr>
          <a:spLocks/>
        </xdr:cNvSpPr>
      </xdr:nvSpPr>
      <xdr:spPr>
        <a:xfrm>
          <a:off x="2114550" y="647585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1857</xdr:row>
      <xdr:rowOff>0</xdr:rowOff>
    </xdr:from>
    <xdr:to>
      <xdr:col>3</xdr:col>
      <xdr:colOff>123825</xdr:colOff>
      <xdr:row>1857</xdr:row>
      <xdr:rowOff>0</xdr:rowOff>
    </xdr:to>
    <xdr:sp>
      <xdr:nvSpPr>
        <xdr:cNvPr id="49" name="AutoShape 409"/>
        <xdr:cNvSpPr>
          <a:spLocks/>
        </xdr:cNvSpPr>
      </xdr:nvSpPr>
      <xdr:spPr>
        <a:xfrm>
          <a:off x="2114550" y="442045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1857</xdr:row>
      <xdr:rowOff>0</xdr:rowOff>
    </xdr:from>
    <xdr:to>
      <xdr:col>3</xdr:col>
      <xdr:colOff>123825</xdr:colOff>
      <xdr:row>1857</xdr:row>
      <xdr:rowOff>0</xdr:rowOff>
    </xdr:to>
    <xdr:sp>
      <xdr:nvSpPr>
        <xdr:cNvPr id="50" name="AutoShape 410"/>
        <xdr:cNvSpPr>
          <a:spLocks/>
        </xdr:cNvSpPr>
      </xdr:nvSpPr>
      <xdr:spPr>
        <a:xfrm>
          <a:off x="2114550" y="442045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488</xdr:row>
      <xdr:rowOff>0</xdr:rowOff>
    </xdr:from>
    <xdr:to>
      <xdr:col>3</xdr:col>
      <xdr:colOff>123825</xdr:colOff>
      <xdr:row>488</xdr:row>
      <xdr:rowOff>0</xdr:rowOff>
    </xdr:to>
    <xdr:sp>
      <xdr:nvSpPr>
        <xdr:cNvPr id="51" name="AutoShape 412"/>
        <xdr:cNvSpPr>
          <a:spLocks/>
        </xdr:cNvSpPr>
      </xdr:nvSpPr>
      <xdr:spPr>
        <a:xfrm>
          <a:off x="2114550" y="115214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123825</xdr:colOff>
      <xdr:row>594</xdr:row>
      <xdr:rowOff>0</xdr:rowOff>
    </xdr:to>
    <xdr:sp>
      <xdr:nvSpPr>
        <xdr:cNvPr id="52" name="AutoShape 413"/>
        <xdr:cNvSpPr>
          <a:spLocks/>
        </xdr:cNvSpPr>
      </xdr:nvSpPr>
      <xdr:spPr>
        <a:xfrm>
          <a:off x="2114550" y="140474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123825</xdr:colOff>
      <xdr:row>594</xdr:row>
      <xdr:rowOff>0</xdr:rowOff>
    </xdr:to>
    <xdr:sp>
      <xdr:nvSpPr>
        <xdr:cNvPr id="53" name="AutoShape 414"/>
        <xdr:cNvSpPr>
          <a:spLocks/>
        </xdr:cNvSpPr>
      </xdr:nvSpPr>
      <xdr:spPr>
        <a:xfrm>
          <a:off x="2114550" y="140474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453</xdr:row>
      <xdr:rowOff>0</xdr:rowOff>
    </xdr:from>
    <xdr:to>
      <xdr:col>3</xdr:col>
      <xdr:colOff>123825</xdr:colOff>
      <xdr:row>453</xdr:row>
      <xdr:rowOff>0</xdr:rowOff>
    </xdr:to>
    <xdr:sp>
      <xdr:nvSpPr>
        <xdr:cNvPr id="54" name="AutoShape 420"/>
        <xdr:cNvSpPr>
          <a:spLocks/>
        </xdr:cNvSpPr>
      </xdr:nvSpPr>
      <xdr:spPr>
        <a:xfrm>
          <a:off x="2114550" y="106937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490</xdr:row>
      <xdr:rowOff>0</xdr:rowOff>
    </xdr:from>
    <xdr:to>
      <xdr:col>3</xdr:col>
      <xdr:colOff>123825</xdr:colOff>
      <xdr:row>490</xdr:row>
      <xdr:rowOff>0</xdr:rowOff>
    </xdr:to>
    <xdr:sp>
      <xdr:nvSpPr>
        <xdr:cNvPr id="55" name="AutoShape 421"/>
        <xdr:cNvSpPr>
          <a:spLocks/>
        </xdr:cNvSpPr>
      </xdr:nvSpPr>
      <xdr:spPr>
        <a:xfrm>
          <a:off x="2114550" y="115623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123825</xdr:colOff>
      <xdr:row>532</xdr:row>
      <xdr:rowOff>0</xdr:rowOff>
    </xdr:to>
    <xdr:sp>
      <xdr:nvSpPr>
        <xdr:cNvPr id="56" name="AutoShape 422"/>
        <xdr:cNvSpPr>
          <a:spLocks/>
        </xdr:cNvSpPr>
      </xdr:nvSpPr>
      <xdr:spPr>
        <a:xfrm>
          <a:off x="2114550" y="125625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571</xdr:row>
      <xdr:rowOff>0</xdr:rowOff>
    </xdr:from>
    <xdr:to>
      <xdr:col>3</xdr:col>
      <xdr:colOff>123825</xdr:colOff>
      <xdr:row>571</xdr:row>
      <xdr:rowOff>0</xdr:rowOff>
    </xdr:to>
    <xdr:sp>
      <xdr:nvSpPr>
        <xdr:cNvPr id="57" name="AutoShape 423"/>
        <xdr:cNvSpPr>
          <a:spLocks/>
        </xdr:cNvSpPr>
      </xdr:nvSpPr>
      <xdr:spPr>
        <a:xfrm>
          <a:off x="2114550" y="135274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657</xdr:row>
      <xdr:rowOff>0</xdr:rowOff>
    </xdr:from>
    <xdr:to>
      <xdr:col>3</xdr:col>
      <xdr:colOff>123825</xdr:colOff>
      <xdr:row>657</xdr:row>
      <xdr:rowOff>0</xdr:rowOff>
    </xdr:to>
    <xdr:sp>
      <xdr:nvSpPr>
        <xdr:cNvPr id="58" name="AutoShape 426"/>
        <xdr:cNvSpPr>
          <a:spLocks/>
        </xdr:cNvSpPr>
      </xdr:nvSpPr>
      <xdr:spPr>
        <a:xfrm>
          <a:off x="2114550" y="155476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653</xdr:row>
      <xdr:rowOff>0</xdr:rowOff>
    </xdr:from>
    <xdr:to>
      <xdr:col>3</xdr:col>
      <xdr:colOff>123825</xdr:colOff>
      <xdr:row>653</xdr:row>
      <xdr:rowOff>0</xdr:rowOff>
    </xdr:to>
    <xdr:sp>
      <xdr:nvSpPr>
        <xdr:cNvPr id="59" name="AutoShape 427"/>
        <xdr:cNvSpPr>
          <a:spLocks/>
        </xdr:cNvSpPr>
      </xdr:nvSpPr>
      <xdr:spPr>
        <a:xfrm>
          <a:off x="2114550" y="154666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696</xdr:row>
      <xdr:rowOff>0</xdr:rowOff>
    </xdr:from>
    <xdr:to>
      <xdr:col>3</xdr:col>
      <xdr:colOff>123825</xdr:colOff>
      <xdr:row>696</xdr:row>
      <xdr:rowOff>0</xdr:rowOff>
    </xdr:to>
    <xdr:sp>
      <xdr:nvSpPr>
        <xdr:cNvPr id="60" name="AutoShape 428"/>
        <xdr:cNvSpPr>
          <a:spLocks/>
        </xdr:cNvSpPr>
      </xdr:nvSpPr>
      <xdr:spPr>
        <a:xfrm>
          <a:off x="2114550" y="164592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692</xdr:row>
      <xdr:rowOff>0</xdr:rowOff>
    </xdr:from>
    <xdr:to>
      <xdr:col>3</xdr:col>
      <xdr:colOff>123825</xdr:colOff>
      <xdr:row>692</xdr:row>
      <xdr:rowOff>0</xdr:rowOff>
    </xdr:to>
    <xdr:sp>
      <xdr:nvSpPr>
        <xdr:cNvPr id="61" name="AutoShape 429"/>
        <xdr:cNvSpPr>
          <a:spLocks/>
        </xdr:cNvSpPr>
      </xdr:nvSpPr>
      <xdr:spPr>
        <a:xfrm>
          <a:off x="2114550" y="163849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733</xdr:row>
      <xdr:rowOff>0</xdr:rowOff>
    </xdr:from>
    <xdr:to>
      <xdr:col>3</xdr:col>
      <xdr:colOff>123825</xdr:colOff>
      <xdr:row>733</xdr:row>
      <xdr:rowOff>0</xdr:rowOff>
    </xdr:to>
    <xdr:sp>
      <xdr:nvSpPr>
        <xdr:cNvPr id="62" name="AutoShape 430"/>
        <xdr:cNvSpPr>
          <a:spLocks/>
        </xdr:cNvSpPr>
      </xdr:nvSpPr>
      <xdr:spPr>
        <a:xfrm>
          <a:off x="2114550" y="173469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729</xdr:row>
      <xdr:rowOff>0</xdr:rowOff>
    </xdr:from>
    <xdr:to>
      <xdr:col>3</xdr:col>
      <xdr:colOff>123825</xdr:colOff>
      <xdr:row>729</xdr:row>
      <xdr:rowOff>0</xdr:rowOff>
    </xdr:to>
    <xdr:sp>
      <xdr:nvSpPr>
        <xdr:cNvPr id="63" name="AutoShape 431"/>
        <xdr:cNvSpPr>
          <a:spLocks/>
        </xdr:cNvSpPr>
      </xdr:nvSpPr>
      <xdr:spPr>
        <a:xfrm>
          <a:off x="2114550" y="172812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774</xdr:row>
      <xdr:rowOff>0</xdr:rowOff>
    </xdr:from>
    <xdr:to>
      <xdr:col>3</xdr:col>
      <xdr:colOff>123825</xdr:colOff>
      <xdr:row>774</xdr:row>
      <xdr:rowOff>0</xdr:rowOff>
    </xdr:to>
    <xdr:sp>
      <xdr:nvSpPr>
        <xdr:cNvPr id="64" name="AutoShape 432"/>
        <xdr:cNvSpPr>
          <a:spLocks/>
        </xdr:cNvSpPr>
      </xdr:nvSpPr>
      <xdr:spPr>
        <a:xfrm>
          <a:off x="2114550" y="183632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770</xdr:row>
      <xdr:rowOff>0</xdr:rowOff>
    </xdr:from>
    <xdr:to>
      <xdr:col>3</xdr:col>
      <xdr:colOff>123825</xdr:colOff>
      <xdr:row>770</xdr:row>
      <xdr:rowOff>0</xdr:rowOff>
    </xdr:to>
    <xdr:sp>
      <xdr:nvSpPr>
        <xdr:cNvPr id="65" name="AutoShape 433"/>
        <xdr:cNvSpPr>
          <a:spLocks/>
        </xdr:cNvSpPr>
      </xdr:nvSpPr>
      <xdr:spPr>
        <a:xfrm>
          <a:off x="2114550" y="182679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810</xdr:row>
      <xdr:rowOff>0</xdr:rowOff>
    </xdr:from>
    <xdr:to>
      <xdr:col>3</xdr:col>
      <xdr:colOff>123825</xdr:colOff>
      <xdr:row>810</xdr:row>
      <xdr:rowOff>0</xdr:rowOff>
    </xdr:to>
    <xdr:sp>
      <xdr:nvSpPr>
        <xdr:cNvPr id="66" name="AutoShape 434"/>
        <xdr:cNvSpPr>
          <a:spLocks/>
        </xdr:cNvSpPr>
      </xdr:nvSpPr>
      <xdr:spPr>
        <a:xfrm>
          <a:off x="2114550" y="192433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806</xdr:row>
      <xdr:rowOff>0</xdr:rowOff>
    </xdr:from>
    <xdr:to>
      <xdr:col>3</xdr:col>
      <xdr:colOff>123825</xdr:colOff>
      <xdr:row>806</xdr:row>
      <xdr:rowOff>0</xdr:rowOff>
    </xdr:to>
    <xdr:sp>
      <xdr:nvSpPr>
        <xdr:cNvPr id="67" name="AutoShape 435"/>
        <xdr:cNvSpPr>
          <a:spLocks/>
        </xdr:cNvSpPr>
      </xdr:nvSpPr>
      <xdr:spPr>
        <a:xfrm>
          <a:off x="2114550" y="191623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851</xdr:row>
      <xdr:rowOff>0</xdr:rowOff>
    </xdr:from>
    <xdr:to>
      <xdr:col>3</xdr:col>
      <xdr:colOff>123825</xdr:colOff>
      <xdr:row>851</xdr:row>
      <xdr:rowOff>0</xdr:rowOff>
    </xdr:to>
    <xdr:sp>
      <xdr:nvSpPr>
        <xdr:cNvPr id="68" name="AutoShape 436"/>
        <xdr:cNvSpPr>
          <a:spLocks/>
        </xdr:cNvSpPr>
      </xdr:nvSpPr>
      <xdr:spPr>
        <a:xfrm>
          <a:off x="2114550" y="202168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847</xdr:row>
      <xdr:rowOff>0</xdr:rowOff>
    </xdr:from>
    <xdr:to>
      <xdr:col>3</xdr:col>
      <xdr:colOff>123825</xdr:colOff>
      <xdr:row>847</xdr:row>
      <xdr:rowOff>0</xdr:rowOff>
    </xdr:to>
    <xdr:sp>
      <xdr:nvSpPr>
        <xdr:cNvPr id="69" name="AutoShape 437"/>
        <xdr:cNvSpPr>
          <a:spLocks/>
        </xdr:cNvSpPr>
      </xdr:nvSpPr>
      <xdr:spPr>
        <a:xfrm>
          <a:off x="2114550" y="201358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886</xdr:row>
      <xdr:rowOff>0</xdr:rowOff>
    </xdr:from>
    <xdr:to>
      <xdr:col>3</xdr:col>
      <xdr:colOff>123825</xdr:colOff>
      <xdr:row>886</xdr:row>
      <xdr:rowOff>0</xdr:rowOff>
    </xdr:to>
    <xdr:sp>
      <xdr:nvSpPr>
        <xdr:cNvPr id="70" name="AutoShape 439"/>
        <xdr:cNvSpPr>
          <a:spLocks/>
        </xdr:cNvSpPr>
      </xdr:nvSpPr>
      <xdr:spPr>
        <a:xfrm>
          <a:off x="2114550" y="210550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931</xdr:row>
      <xdr:rowOff>0</xdr:rowOff>
    </xdr:from>
    <xdr:to>
      <xdr:col>3</xdr:col>
      <xdr:colOff>123825</xdr:colOff>
      <xdr:row>931</xdr:row>
      <xdr:rowOff>0</xdr:rowOff>
    </xdr:to>
    <xdr:sp>
      <xdr:nvSpPr>
        <xdr:cNvPr id="71" name="AutoShape 440"/>
        <xdr:cNvSpPr>
          <a:spLocks/>
        </xdr:cNvSpPr>
      </xdr:nvSpPr>
      <xdr:spPr>
        <a:xfrm>
          <a:off x="2114550" y="221113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971</xdr:row>
      <xdr:rowOff>0</xdr:rowOff>
    </xdr:from>
    <xdr:to>
      <xdr:col>3</xdr:col>
      <xdr:colOff>123825</xdr:colOff>
      <xdr:row>971</xdr:row>
      <xdr:rowOff>0</xdr:rowOff>
    </xdr:to>
    <xdr:sp>
      <xdr:nvSpPr>
        <xdr:cNvPr id="72" name="AutoShape 442"/>
        <xdr:cNvSpPr>
          <a:spLocks/>
        </xdr:cNvSpPr>
      </xdr:nvSpPr>
      <xdr:spPr>
        <a:xfrm>
          <a:off x="2114550" y="230847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967</xdr:row>
      <xdr:rowOff>0</xdr:rowOff>
    </xdr:from>
    <xdr:to>
      <xdr:col>3</xdr:col>
      <xdr:colOff>123825</xdr:colOff>
      <xdr:row>967</xdr:row>
      <xdr:rowOff>0</xdr:rowOff>
    </xdr:to>
    <xdr:sp>
      <xdr:nvSpPr>
        <xdr:cNvPr id="73" name="AutoShape 443"/>
        <xdr:cNvSpPr>
          <a:spLocks/>
        </xdr:cNvSpPr>
      </xdr:nvSpPr>
      <xdr:spPr>
        <a:xfrm>
          <a:off x="2114550" y="229923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1006</xdr:row>
      <xdr:rowOff>0</xdr:rowOff>
    </xdr:from>
    <xdr:to>
      <xdr:col>3</xdr:col>
      <xdr:colOff>123825</xdr:colOff>
      <xdr:row>1006</xdr:row>
      <xdr:rowOff>0</xdr:rowOff>
    </xdr:to>
    <xdr:sp>
      <xdr:nvSpPr>
        <xdr:cNvPr id="74" name="AutoShape 445"/>
        <xdr:cNvSpPr>
          <a:spLocks/>
        </xdr:cNvSpPr>
      </xdr:nvSpPr>
      <xdr:spPr>
        <a:xfrm>
          <a:off x="2114550" y="239134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1050</xdr:row>
      <xdr:rowOff>0</xdr:rowOff>
    </xdr:from>
    <xdr:to>
      <xdr:col>3</xdr:col>
      <xdr:colOff>123825</xdr:colOff>
      <xdr:row>1050</xdr:row>
      <xdr:rowOff>0</xdr:rowOff>
    </xdr:to>
    <xdr:sp>
      <xdr:nvSpPr>
        <xdr:cNvPr id="75" name="AutoShape 447"/>
        <xdr:cNvSpPr>
          <a:spLocks/>
        </xdr:cNvSpPr>
      </xdr:nvSpPr>
      <xdr:spPr>
        <a:xfrm>
          <a:off x="2114550" y="249412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1047</xdr:row>
      <xdr:rowOff>0</xdr:rowOff>
    </xdr:from>
    <xdr:to>
      <xdr:col>3</xdr:col>
      <xdr:colOff>123825</xdr:colOff>
      <xdr:row>1047</xdr:row>
      <xdr:rowOff>0</xdr:rowOff>
    </xdr:to>
    <xdr:sp>
      <xdr:nvSpPr>
        <xdr:cNvPr id="76" name="AutoShape 448"/>
        <xdr:cNvSpPr>
          <a:spLocks/>
        </xdr:cNvSpPr>
      </xdr:nvSpPr>
      <xdr:spPr>
        <a:xfrm>
          <a:off x="2114550" y="248726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1087</xdr:row>
      <xdr:rowOff>0</xdr:rowOff>
    </xdr:from>
    <xdr:to>
      <xdr:col>3</xdr:col>
      <xdr:colOff>123825</xdr:colOff>
      <xdr:row>1087</xdr:row>
      <xdr:rowOff>0</xdr:rowOff>
    </xdr:to>
    <xdr:sp>
      <xdr:nvSpPr>
        <xdr:cNvPr id="77" name="AutoShape 451"/>
        <xdr:cNvSpPr>
          <a:spLocks/>
        </xdr:cNvSpPr>
      </xdr:nvSpPr>
      <xdr:spPr>
        <a:xfrm>
          <a:off x="2114550" y="258060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1132</xdr:row>
      <xdr:rowOff>0</xdr:rowOff>
    </xdr:from>
    <xdr:to>
      <xdr:col>3</xdr:col>
      <xdr:colOff>123825</xdr:colOff>
      <xdr:row>1132</xdr:row>
      <xdr:rowOff>0</xdr:rowOff>
    </xdr:to>
    <xdr:sp>
      <xdr:nvSpPr>
        <xdr:cNvPr id="78" name="AutoShape 453"/>
        <xdr:cNvSpPr>
          <a:spLocks/>
        </xdr:cNvSpPr>
      </xdr:nvSpPr>
      <xdr:spPr>
        <a:xfrm>
          <a:off x="2114550" y="268290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1128</xdr:row>
      <xdr:rowOff>0</xdr:rowOff>
    </xdr:from>
    <xdr:to>
      <xdr:col>3</xdr:col>
      <xdr:colOff>123825</xdr:colOff>
      <xdr:row>1128</xdr:row>
      <xdr:rowOff>0</xdr:rowOff>
    </xdr:to>
    <xdr:sp>
      <xdr:nvSpPr>
        <xdr:cNvPr id="79" name="AutoShape 454"/>
        <xdr:cNvSpPr>
          <a:spLocks/>
        </xdr:cNvSpPr>
      </xdr:nvSpPr>
      <xdr:spPr>
        <a:xfrm>
          <a:off x="2114550" y="267376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1172</xdr:row>
      <xdr:rowOff>0</xdr:rowOff>
    </xdr:from>
    <xdr:to>
      <xdr:col>3</xdr:col>
      <xdr:colOff>123825</xdr:colOff>
      <xdr:row>1172</xdr:row>
      <xdr:rowOff>0</xdr:rowOff>
    </xdr:to>
    <xdr:sp>
      <xdr:nvSpPr>
        <xdr:cNvPr id="80" name="AutoShape 455"/>
        <xdr:cNvSpPr>
          <a:spLocks/>
        </xdr:cNvSpPr>
      </xdr:nvSpPr>
      <xdr:spPr>
        <a:xfrm>
          <a:off x="2114550" y="278006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1169</xdr:row>
      <xdr:rowOff>0</xdr:rowOff>
    </xdr:from>
    <xdr:to>
      <xdr:col>3</xdr:col>
      <xdr:colOff>123825</xdr:colOff>
      <xdr:row>1169</xdr:row>
      <xdr:rowOff>0</xdr:rowOff>
    </xdr:to>
    <xdr:sp>
      <xdr:nvSpPr>
        <xdr:cNvPr id="81" name="AutoShape 456"/>
        <xdr:cNvSpPr>
          <a:spLocks/>
        </xdr:cNvSpPr>
      </xdr:nvSpPr>
      <xdr:spPr>
        <a:xfrm>
          <a:off x="2114550" y="277244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1213</xdr:row>
      <xdr:rowOff>0</xdr:rowOff>
    </xdr:from>
    <xdr:to>
      <xdr:col>3</xdr:col>
      <xdr:colOff>123825</xdr:colOff>
      <xdr:row>1213</xdr:row>
      <xdr:rowOff>0</xdr:rowOff>
    </xdr:to>
    <xdr:sp>
      <xdr:nvSpPr>
        <xdr:cNvPr id="82" name="AutoShape 457"/>
        <xdr:cNvSpPr>
          <a:spLocks/>
        </xdr:cNvSpPr>
      </xdr:nvSpPr>
      <xdr:spPr>
        <a:xfrm>
          <a:off x="2114550" y="287874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1209</xdr:row>
      <xdr:rowOff>0</xdr:rowOff>
    </xdr:from>
    <xdr:to>
      <xdr:col>3</xdr:col>
      <xdr:colOff>123825</xdr:colOff>
      <xdr:row>1209</xdr:row>
      <xdr:rowOff>0</xdr:rowOff>
    </xdr:to>
    <xdr:sp>
      <xdr:nvSpPr>
        <xdr:cNvPr id="83" name="AutoShape 458"/>
        <xdr:cNvSpPr>
          <a:spLocks/>
        </xdr:cNvSpPr>
      </xdr:nvSpPr>
      <xdr:spPr>
        <a:xfrm>
          <a:off x="2114550" y="286826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1250</xdr:row>
      <xdr:rowOff>0</xdr:rowOff>
    </xdr:from>
    <xdr:to>
      <xdr:col>3</xdr:col>
      <xdr:colOff>123825</xdr:colOff>
      <xdr:row>1250</xdr:row>
      <xdr:rowOff>0</xdr:rowOff>
    </xdr:to>
    <xdr:sp>
      <xdr:nvSpPr>
        <xdr:cNvPr id="84" name="AutoShape 459"/>
        <xdr:cNvSpPr>
          <a:spLocks/>
        </xdr:cNvSpPr>
      </xdr:nvSpPr>
      <xdr:spPr>
        <a:xfrm>
          <a:off x="2114550" y="296818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1247</xdr:row>
      <xdr:rowOff>0</xdr:rowOff>
    </xdr:from>
    <xdr:to>
      <xdr:col>3</xdr:col>
      <xdr:colOff>123825</xdr:colOff>
      <xdr:row>1247</xdr:row>
      <xdr:rowOff>0</xdr:rowOff>
    </xdr:to>
    <xdr:sp>
      <xdr:nvSpPr>
        <xdr:cNvPr id="85" name="AutoShape 460"/>
        <xdr:cNvSpPr>
          <a:spLocks/>
        </xdr:cNvSpPr>
      </xdr:nvSpPr>
      <xdr:spPr>
        <a:xfrm>
          <a:off x="2114550" y="295998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1291</xdr:row>
      <xdr:rowOff>0</xdr:rowOff>
    </xdr:from>
    <xdr:to>
      <xdr:col>3</xdr:col>
      <xdr:colOff>123825</xdr:colOff>
      <xdr:row>1291</xdr:row>
      <xdr:rowOff>0</xdr:rowOff>
    </xdr:to>
    <xdr:sp>
      <xdr:nvSpPr>
        <xdr:cNvPr id="86" name="AutoShape 461"/>
        <xdr:cNvSpPr>
          <a:spLocks/>
        </xdr:cNvSpPr>
      </xdr:nvSpPr>
      <xdr:spPr>
        <a:xfrm>
          <a:off x="2114550" y="306047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1287</xdr:row>
      <xdr:rowOff>0</xdr:rowOff>
    </xdr:from>
    <xdr:to>
      <xdr:col>3</xdr:col>
      <xdr:colOff>123825</xdr:colOff>
      <xdr:row>1287</xdr:row>
      <xdr:rowOff>0</xdr:rowOff>
    </xdr:to>
    <xdr:sp>
      <xdr:nvSpPr>
        <xdr:cNvPr id="87" name="AutoShape 462"/>
        <xdr:cNvSpPr>
          <a:spLocks/>
        </xdr:cNvSpPr>
      </xdr:nvSpPr>
      <xdr:spPr>
        <a:xfrm>
          <a:off x="2114550" y="305057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1331</xdr:row>
      <xdr:rowOff>0</xdr:rowOff>
    </xdr:from>
    <xdr:to>
      <xdr:col>3</xdr:col>
      <xdr:colOff>123825</xdr:colOff>
      <xdr:row>1331</xdr:row>
      <xdr:rowOff>0</xdr:rowOff>
    </xdr:to>
    <xdr:sp>
      <xdr:nvSpPr>
        <xdr:cNvPr id="88" name="AutoShape 463"/>
        <xdr:cNvSpPr>
          <a:spLocks/>
        </xdr:cNvSpPr>
      </xdr:nvSpPr>
      <xdr:spPr>
        <a:xfrm>
          <a:off x="2114550" y="315115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1327</xdr:row>
      <xdr:rowOff>0</xdr:rowOff>
    </xdr:from>
    <xdr:to>
      <xdr:col>3</xdr:col>
      <xdr:colOff>123825</xdr:colOff>
      <xdr:row>1327</xdr:row>
      <xdr:rowOff>0</xdr:rowOff>
    </xdr:to>
    <xdr:sp>
      <xdr:nvSpPr>
        <xdr:cNvPr id="89" name="AutoShape 464"/>
        <xdr:cNvSpPr>
          <a:spLocks/>
        </xdr:cNvSpPr>
      </xdr:nvSpPr>
      <xdr:spPr>
        <a:xfrm>
          <a:off x="2114550" y="314124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1373</xdr:row>
      <xdr:rowOff>0</xdr:rowOff>
    </xdr:from>
    <xdr:to>
      <xdr:col>3</xdr:col>
      <xdr:colOff>123825</xdr:colOff>
      <xdr:row>1373</xdr:row>
      <xdr:rowOff>0</xdr:rowOff>
    </xdr:to>
    <xdr:sp>
      <xdr:nvSpPr>
        <xdr:cNvPr id="90" name="AutoShape 465"/>
        <xdr:cNvSpPr>
          <a:spLocks/>
        </xdr:cNvSpPr>
      </xdr:nvSpPr>
      <xdr:spPr>
        <a:xfrm>
          <a:off x="2114550" y="324678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1369</xdr:row>
      <xdr:rowOff>0</xdr:rowOff>
    </xdr:from>
    <xdr:to>
      <xdr:col>3</xdr:col>
      <xdr:colOff>123825</xdr:colOff>
      <xdr:row>1369</xdr:row>
      <xdr:rowOff>0</xdr:rowOff>
    </xdr:to>
    <xdr:sp>
      <xdr:nvSpPr>
        <xdr:cNvPr id="91" name="AutoShape 466"/>
        <xdr:cNvSpPr>
          <a:spLocks/>
        </xdr:cNvSpPr>
      </xdr:nvSpPr>
      <xdr:spPr>
        <a:xfrm>
          <a:off x="2114550" y="323688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1413</xdr:row>
      <xdr:rowOff>0</xdr:rowOff>
    </xdr:from>
    <xdr:to>
      <xdr:col>3</xdr:col>
      <xdr:colOff>123825</xdr:colOff>
      <xdr:row>1413</xdr:row>
      <xdr:rowOff>0</xdr:rowOff>
    </xdr:to>
    <xdr:sp>
      <xdr:nvSpPr>
        <xdr:cNvPr id="92" name="AutoShape 467"/>
        <xdr:cNvSpPr>
          <a:spLocks/>
        </xdr:cNvSpPr>
      </xdr:nvSpPr>
      <xdr:spPr>
        <a:xfrm>
          <a:off x="2114550" y="334213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1455</xdr:row>
      <xdr:rowOff>0</xdr:rowOff>
    </xdr:from>
    <xdr:to>
      <xdr:col>3</xdr:col>
      <xdr:colOff>123825</xdr:colOff>
      <xdr:row>1455</xdr:row>
      <xdr:rowOff>0</xdr:rowOff>
    </xdr:to>
    <xdr:sp>
      <xdr:nvSpPr>
        <xdr:cNvPr id="93" name="AutoShape 470"/>
        <xdr:cNvSpPr>
          <a:spLocks/>
        </xdr:cNvSpPr>
      </xdr:nvSpPr>
      <xdr:spPr>
        <a:xfrm>
          <a:off x="2114550" y="344490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1536</xdr:row>
      <xdr:rowOff>0</xdr:rowOff>
    </xdr:from>
    <xdr:to>
      <xdr:col>3</xdr:col>
      <xdr:colOff>123825</xdr:colOff>
      <xdr:row>1536</xdr:row>
      <xdr:rowOff>0</xdr:rowOff>
    </xdr:to>
    <xdr:sp>
      <xdr:nvSpPr>
        <xdr:cNvPr id="94" name="AutoShape 471"/>
        <xdr:cNvSpPr>
          <a:spLocks/>
        </xdr:cNvSpPr>
      </xdr:nvSpPr>
      <xdr:spPr>
        <a:xfrm>
          <a:off x="2114550" y="364740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1530</xdr:row>
      <xdr:rowOff>0</xdr:rowOff>
    </xdr:from>
    <xdr:to>
      <xdr:col>3</xdr:col>
      <xdr:colOff>123825</xdr:colOff>
      <xdr:row>1530</xdr:row>
      <xdr:rowOff>0</xdr:rowOff>
    </xdr:to>
    <xdr:sp>
      <xdr:nvSpPr>
        <xdr:cNvPr id="95" name="AutoShape 472"/>
        <xdr:cNvSpPr>
          <a:spLocks/>
        </xdr:cNvSpPr>
      </xdr:nvSpPr>
      <xdr:spPr>
        <a:xfrm>
          <a:off x="2114550" y="363140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1576</xdr:row>
      <xdr:rowOff>0</xdr:rowOff>
    </xdr:from>
    <xdr:to>
      <xdr:col>3</xdr:col>
      <xdr:colOff>123825</xdr:colOff>
      <xdr:row>1576</xdr:row>
      <xdr:rowOff>0</xdr:rowOff>
    </xdr:to>
    <xdr:sp>
      <xdr:nvSpPr>
        <xdr:cNvPr id="96" name="AutoShape 473"/>
        <xdr:cNvSpPr>
          <a:spLocks/>
        </xdr:cNvSpPr>
      </xdr:nvSpPr>
      <xdr:spPr>
        <a:xfrm>
          <a:off x="2114550" y="374332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1573</xdr:row>
      <xdr:rowOff>0</xdr:rowOff>
    </xdr:from>
    <xdr:to>
      <xdr:col>3</xdr:col>
      <xdr:colOff>123825</xdr:colOff>
      <xdr:row>1573</xdr:row>
      <xdr:rowOff>0</xdr:rowOff>
    </xdr:to>
    <xdr:sp>
      <xdr:nvSpPr>
        <xdr:cNvPr id="97" name="AutoShape 474"/>
        <xdr:cNvSpPr>
          <a:spLocks/>
        </xdr:cNvSpPr>
      </xdr:nvSpPr>
      <xdr:spPr>
        <a:xfrm>
          <a:off x="2114550" y="373475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1611</xdr:row>
      <xdr:rowOff>0</xdr:rowOff>
    </xdr:from>
    <xdr:to>
      <xdr:col>3</xdr:col>
      <xdr:colOff>123825</xdr:colOff>
      <xdr:row>1611</xdr:row>
      <xdr:rowOff>0</xdr:rowOff>
    </xdr:to>
    <xdr:sp>
      <xdr:nvSpPr>
        <xdr:cNvPr id="98" name="AutoShape 475"/>
        <xdr:cNvSpPr>
          <a:spLocks/>
        </xdr:cNvSpPr>
      </xdr:nvSpPr>
      <xdr:spPr>
        <a:xfrm>
          <a:off x="2114550" y="381971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1611</xdr:row>
      <xdr:rowOff>0</xdr:rowOff>
    </xdr:from>
    <xdr:to>
      <xdr:col>3</xdr:col>
      <xdr:colOff>123825</xdr:colOff>
      <xdr:row>1611</xdr:row>
      <xdr:rowOff>0</xdr:rowOff>
    </xdr:to>
    <xdr:sp>
      <xdr:nvSpPr>
        <xdr:cNvPr id="99" name="AutoShape 476"/>
        <xdr:cNvSpPr>
          <a:spLocks/>
        </xdr:cNvSpPr>
      </xdr:nvSpPr>
      <xdr:spPr>
        <a:xfrm>
          <a:off x="2114550" y="381971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1611</xdr:row>
      <xdr:rowOff>0</xdr:rowOff>
    </xdr:from>
    <xdr:to>
      <xdr:col>3</xdr:col>
      <xdr:colOff>123825</xdr:colOff>
      <xdr:row>1611</xdr:row>
      <xdr:rowOff>0</xdr:rowOff>
    </xdr:to>
    <xdr:sp>
      <xdr:nvSpPr>
        <xdr:cNvPr id="100" name="AutoShape 477"/>
        <xdr:cNvSpPr>
          <a:spLocks/>
        </xdr:cNvSpPr>
      </xdr:nvSpPr>
      <xdr:spPr>
        <a:xfrm>
          <a:off x="2114550" y="381971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1611</xdr:row>
      <xdr:rowOff>0</xdr:rowOff>
    </xdr:from>
    <xdr:to>
      <xdr:col>3</xdr:col>
      <xdr:colOff>123825</xdr:colOff>
      <xdr:row>1611</xdr:row>
      <xdr:rowOff>0</xdr:rowOff>
    </xdr:to>
    <xdr:sp>
      <xdr:nvSpPr>
        <xdr:cNvPr id="101" name="AutoShape 478"/>
        <xdr:cNvSpPr>
          <a:spLocks/>
        </xdr:cNvSpPr>
      </xdr:nvSpPr>
      <xdr:spPr>
        <a:xfrm>
          <a:off x="2114550" y="381971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1611</xdr:row>
      <xdr:rowOff>0</xdr:rowOff>
    </xdr:from>
    <xdr:to>
      <xdr:col>3</xdr:col>
      <xdr:colOff>152400</xdr:colOff>
      <xdr:row>1611</xdr:row>
      <xdr:rowOff>0</xdr:rowOff>
    </xdr:to>
    <xdr:sp>
      <xdr:nvSpPr>
        <xdr:cNvPr id="102" name="AutoShape 479"/>
        <xdr:cNvSpPr>
          <a:spLocks/>
        </xdr:cNvSpPr>
      </xdr:nvSpPr>
      <xdr:spPr>
        <a:xfrm>
          <a:off x="2143125" y="381971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1611</xdr:row>
      <xdr:rowOff>0</xdr:rowOff>
    </xdr:from>
    <xdr:to>
      <xdr:col>3</xdr:col>
      <xdr:colOff>123825</xdr:colOff>
      <xdr:row>1611</xdr:row>
      <xdr:rowOff>0</xdr:rowOff>
    </xdr:to>
    <xdr:sp>
      <xdr:nvSpPr>
        <xdr:cNvPr id="103" name="AutoShape 480"/>
        <xdr:cNvSpPr>
          <a:spLocks/>
        </xdr:cNvSpPr>
      </xdr:nvSpPr>
      <xdr:spPr>
        <a:xfrm>
          <a:off x="2114550" y="381971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1611</xdr:row>
      <xdr:rowOff>0</xdr:rowOff>
    </xdr:from>
    <xdr:to>
      <xdr:col>3</xdr:col>
      <xdr:colOff>123825</xdr:colOff>
      <xdr:row>1611</xdr:row>
      <xdr:rowOff>0</xdr:rowOff>
    </xdr:to>
    <xdr:sp>
      <xdr:nvSpPr>
        <xdr:cNvPr id="104" name="AutoShape 481"/>
        <xdr:cNvSpPr>
          <a:spLocks/>
        </xdr:cNvSpPr>
      </xdr:nvSpPr>
      <xdr:spPr>
        <a:xfrm>
          <a:off x="2114550" y="381971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1607</xdr:row>
      <xdr:rowOff>0</xdr:rowOff>
    </xdr:from>
    <xdr:to>
      <xdr:col>3</xdr:col>
      <xdr:colOff>123825</xdr:colOff>
      <xdr:row>1607</xdr:row>
      <xdr:rowOff>0</xdr:rowOff>
    </xdr:to>
    <xdr:sp>
      <xdr:nvSpPr>
        <xdr:cNvPr id="105" name="AutoShape 482"/>
        <xdr:cNvSpPr>
          <a:spLocks/>
        </xdr:cNvSpPr>
      </xdr:nvSpPr>
      <xdr:spPr>
        <a:xfrm>
          <a:off x="2114550" y="381038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1651</xdr:row>
      <xdr:rowOff>0</xdr:rowOff>
    </xdr:from>
    <xdr:to>
      <xdr:col>3</xdr:col>
      <xdr:colOff>123825</xdr:colOff>
      <xdr:row>1651</xdr:row>
      <xdr:rowOff>0</xdr:rowOff>
    </xdr:to>
    <xdr:sp>
      <xdr:nvSpPr>
        <xdr:cNvPr id="106" name="AutoShape 483"/>
        <xdr:cNvSpPr>
          <a:spLocks/>
        </xdr:cNvSpPr>
      </xdr:nvSpPr>
      <xdr:spPr>
        <a:xfrm>
          <a:off x="2114550" y="390439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1651</xdr:row>
      <xdr:rowOff>0</xdr:rowOff>
    </xdr:from>
    <xdr:to>
      <xdr:col>3</xdr:col>
      <xdr:colOff>123825</xdr:colOff>
      <xdr:row>1651</xdr:row>
      <xdr:rowOff>0</xdr:rowOff>
    </xdr:to>
    <xdr:sp>
      <xdr:nvSpPr>
        <xdr:cNvPr id="107" name="AutoShape 484"/>
        <xdr:cNvSpPr>
          <a:spLocks/>
        </xdr:cNvSpPr>
      </xdr:nvSpPr>
      <xdr:spPr>
        <a:xfrm>
          <a:off x="2114550" y="390439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1651</xdr:row>
      <xdr:rowOff>0</xdr:rowOff>
    </xdr:from>
    <xdr:to>
      <xdr:col>3</xdr:col>
      <xdr:colOff>123825</xdr:colOff>
      <xdr:row>1651</xdr:row>
      <xdr:rowOff>0</xdr:rowOff>
    </xdr:to>
    <xdr:sp>
      <xdr:nvSpPr>
        <xdr:cNvPr id="108" name="AutoShape 485"/>
        <xdr:cNvSpPr>
          <a:spLocks/>
        </xdr:cNvSpPr>
      </xdr:nvSpPr>
      <xdr:spPr>
        <a:xfrm>
          <a:off x="2114550" y="390439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1651</xdr:row>
      <xdr:rowOff>0</xdr:rowOff>
    </xdr:from>
    <xdr:to>
      <xdr:col>3</xdr:col>
      <xdr:colOff>123825</xdr:colOff>
      <xdr:row>1651</xdr:row>
      <xdr:rowOff>0</xdr:rowOff>
    </xdr:to>
    <xdr:sp>
      <xdr:nvSpPr>
        <xdr:cNvPr id="109" name="AutoShape 486"/>
        <xdr:cNvSpPr>
          <a:spLocks/>
        </xdr:cNvSpPr>
      </xdr:nvSpPr>
      <xdr:spPr>
        <a:xfrm>
          <a:off x="2114550" y="390439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1651</xdr:row>
      <xdr:rowOff>0</xdr:rowOff>
    </xdr:from>
    <xdr:to>
      <xdr:col>3</xdr:col>
      <xdr:colOff>152400</xdr:colOff>
      <xdr:row>1651</xdr:row>
      <xdr:rowOff>0</xdr:rowOff>
    </xdr:to>
    <xdr:sp>
      <xdr:nvSpPr>
        <xdr:cNvPr id="110" name="AutoShape 487"/>
        <xdr:cNvSpPr>
          <a:spLocks/>
        </xdr:cNvSpPr>
      </xdr:nvSpPr>
      <xdr:spPr>
        <a:xfrm>
          <a:off x="2143125" y="390439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1651</xdr:row>
      <xdr:rowOff>0</xdr:rowOff>
    </xdr:from>
    <xdr:to>
      <xdr:col>3</xdr:col>
      <xdr:colOff>123825</xdr:colOff>
      <xdr:row>1651</xdr:row>
      <xdr:rowOff>0</xdr:rowOff>
    </xdr:to>
    <xdr:sp>
      <xdr:nvSpPr>
        <xdr:cNvPr id="111" name="AutoShape 488"/>
        <xdr:cNvSpPr>
          <a:spLocks/>
        </xdr:cNvSpPr>
      </xdr:nvSpPr>
      <xdr:spPr>
        <a:xfrm>
          <a:off x="2114550" y="390439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1651</xdr:row>
      <xdr:rowOff>0</xdr:rowOff>
    </xdr:from>
    <xdr:to>
      <xdr:col>3</xdr:col>
      <xdr:colOff>123825</xdr:colOff>
      <xdr:row>1651</xdr:row>
      <xdr:rowOff>0</xdr:rowOff>
    </xdr:to>
    <xdr:sp>
      <xdr:nvSpPr>
        <xdr:cNvPr id="112" name="AutoShape 489"/>
        <xdr:cNvSpPr>
          <a:spLocks/>
        </xdr:cNvSpPr>
      </xdr:nvSpPr>
      <xdr:spPr>
        <a:xfrm>
          <a:off x="2114550" y="390439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1647</xdr:row>
      <xdr:rowOff>0</xdr:rowOff>
    </xdr:from>
    <xdr:to>
      <xdr:col>3</xdr:col>
      <xdr:colOff>123825</xdr:colOff>
      <xdr:row>1647</xdr:row>
      <xdr:rowOff>0</xdr:rowOff>
    </xdr:to>
    <xdr:sp>
      <xdr:nvSpPr>
        <xdr:cNvPr id="113" name="AutoShape 490"/>
        <xdr:cNvSpPr>
          <a:spLocks/>
        </xdr:cNvSpPr>
      </xdr:nvSpPr>
      <xdr:spPr>
        <a:xfrm>
          <a:off x="2114550" y="389458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1704</xdr:row>
      <xdr:rowOff>0</xdr:rowOff>
    </xdr:from>
    <xdr:to>
      <xdr:col>3</xdr:col>
      <xdr:colOff>123825</xdr:colOff>
      <xdr:row>1704</xdr:row>
      <xdr:rowOff>0</xdr:rowOff>
    </xdr:to>
    <xdr:sp>
      <xdr:nvSpPr>
        <xdr:cNvPr id="114" name="AutoShape 491"/>
        <xdr:cNvSpPr>
          <a:spLocks/>
        </xdr:cNvSpPr>
      </xdr:nvSpPr>
      <xdr:spPr>
        <a:xfrm>
          <a:off x="2114550" y="403593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1704</xdr:row>
      <xdr:rowOff>0</xdr:rowOff>
    </xdr:from>
    <xdr:to>
      <xdr:col>3</xdr:col>
      <xdr:colOff>123825</xdr:colOff>
      <xdr:row>1704</xdr:row>
      <xdr:rowOff>0</xdr:rowOff>
    </xdr:to>
    <xdr:sp>
      <xdr:nvSpPr>
        <xdr:cNvPr id="115" name="AutoShape 492"/>
        <xdr:cNvSpPr>
          <a:spLocks/>
        </xdr:cNvSpPr>
      </xdr:nvSpPr>
      <xdr:spPr>
        <a:xfrm>
          <a:off x="2114550" y="403593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1704</xdr:row>
      <xdr:rowOff>0</xdr:rowOff>
    </xdr:from>
    <xdr:to>
      <xdr:col>3</xdr:col>
      <xdr:colOff>123825</xdr:colOff>
      <xdr:row>1704</xdr:row>
      <xdr:rowOff>0</xdr:rowOff>
    </xdr:to>
    <xdr:sp>
      <xdr:nvSpPr>
        <xdr:cNvPr id="116" name="AutoShape 493"/>
        <xdr:cNvSpPr>
          <a:spLocks/>
        </xdr:cNvSpPr>
      </xdr:nvSpPr>
      <xdr:spPr>
        <a:xfrm>
          <a:off x="2114550" y="403593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1704</xdr:row>
      <xdr:rowOff>0</xdr:rowOff>
    </xdr:from>
    <xdr:to>
      <xdr:col>3</xdr:col>
      <xdr:colOff>123825</xdr:colOff>
      <xdr:row>1704</xdr:row>
      <xdr:rowOff>0</xdr:rowOff>
    </xdr:to>
    <xdr:sp>
      <xdr:nvSpPr>
        <xdr:cNvPr id="117" name="AutoShape 494"/>
        <xdr:cNvSpPr>
          <a:spLocks/>
        </xdr:cNvSpPr>
      </xdr:nvSpPr>
      <xdr:spPr>
        <a:xfrm>
          <a:off x="2114550" y="403593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1704</xdr:row>
      <xdr:rowOff>0</xdr:rowOff>
    </xdr:from>
    <xdr:to>
      <xdr:col>3</xdr:col>
      <xdr:colOff>152400</xdr:colOff>
      <xdr:row>1704</xdr:row>
      <xdr:rowOff>0</xdr:rowOff>
    </xdr:to>
    <xdr:sp>
      <xdr:nvSpPr>
        <xdr:cNvPr id="118" name="AutoShape 495"/>
        <xdr:cNvSpPr>
          <a:spLocks/>
        </xdr:cNvSpPr>
      </xdr:nvSpPr>
      <xdr:spPr>
        <a:xfrm>
          <a:off x="2143125" y="403593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1704</xdr:row>
      <xdr:rowOff>0</xdr:rowOff>
    </xdr:from>
    <xdr:to>
      <xdr:col>3</xdr:col>
      <xdr:colOff>123825</xdr:colOff>
      <xdr:row>1704</xdr:row>
      <xdr:rowOff>0</xdr:rowOff>
    </xdr:to>
    <xdr:sp>
      <xdr:nvSpPr>
        <xdr:cNvPr id="119" name="AutoShape 496"/>
        <xdr:cNvSpPr>
          <a:spLocks/>
        </xdr:cNvSpPr>
      </xdr:nvSpPr>
      <xdr:spPr>
        <a:xfrm>
          <a:off x="2114550" y="403593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1704</xdr:row>
      <xdr:rowOff>0</xdr:rowOff>
    </xdr:from>
    <xdr:to>
      <xdr:col>3</xdr:col>
      <xdr:colOff>123825</xdr:colOff>
      <xdr:row>1704</xdr:row>
      <xdr:rowOff>0</xdr:rowOff>
    </xdr:to>
    <xdr:sp>
      <xdr:nvSpPr>
        <xdr:cNvPr id="120" name="AutoShape 497"/>
        <xdr:cNvSpPr>
          <a:spLocks/>
        </xdr:cNvSpPr>
      </xdr:nvSpPr>
      <xdr:spPr>
        <a:xfrm>
          <a:off x="2114550" y="403593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1745</xdr:row>
      <xdr:rowOff>0</xdr:rowOff>
    </xdr:from>
    <xdr:to>
      <xdr:col>3</xdr:col>
      <xdr:colOff>123825</xdr:colOff>
      <xdr:row>1745</xdr:row>
      <xdr:rowOff>0</xdr:rowOff>
    </xdr:to>
    <xdr:sp>
      <xdr:nvSpPr>
        <xdr:cNvPr id="121" name="AutoShape 499"/>
        <xdr:cNvSpPr>
          <a:spLocks/>
        </xdr:cNvSpPr>
      </xdr:nvSpPr>
      <xdr:spPr>
        <a:xfrm>
          <a:off x="2114550" y="413175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1745</xdr:row>
      <xdr:rowOff>0</xdr:rowOff>
    </xdr:from>
    <xdr:to>
      <xdr:col>3</xdr:col>
      <xdr:colOff>123825</xdr:colOff>
      <xdr:row>1745</xdr:row>
      <xdr:rowOff>0</xdr:rowOff>
    </xdr:to>
    <xdr:sp>
      <xdr:nvSpPr>
        <xdr:cNvPr id="122" name="AutoShape 500"/>
        <xdr:cNvSpPr>
          <a:spLocks/>
        </xdr:cNvSpPr>
      </xdr:nvSpPr>
      <xdr:spPr>
        <a:xfrm>
          <a:off x="2114550" y="413175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1745</xdr:row>
      <xdr:rowOff>0</xdr:rowOff>
    </xdr:from>
    <xdr:to>
      <xdr:col>3</xdr:col>
      <xdr:colOff>123825</xdr:colOff>
      <xdr:row>1745</xdr:row>
      <xdr:rowOff>0</xdr:rowOff>
    </xdr:to>
    <xdr:sp>
      <xdr:nvSpPr>
        <xdr:cNvPr id="123" name="AutoShape 501"/>
        <xdr:cNvSpPr>
          <a:spLocks/>
        </xdr:cNvSpPr>
      </xdr:nvSpPr>
      <xdr:spPr>
        <a:xfrm>
          <a:off x="2114550" y="413175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1745</xdr:row>
      <xdr:rowOff>0</xdr:rowOff>
    </xdr:from>
    <xdr:to>
      <xdr:col>3</xdr:col>
      <xdr:colOff>123825</xdr:colOff>
      <xdr:row>1745</xdr:row>
      <xdr:rowOff>0</xdr:rowOff>
    </xdr:to>
    <xdr:sp>
      <xdr:nvSpPr>
        <xdr:cNvPr id="124" name="AutoShape 502"/>
        <xdr:cNvSpPr>
          <a:spLocks/>
        </xdr:cNvSpPr>
      </xdr:nvSpPr>
      <xdr:spPr>
        <a:xfrm>
          <a:off x="2114550" y="413175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1745</xdr:row>
      <xdr:rowOff>0</xdr:rowOff>
    </xdr:from>
    <xdr:to>
      <xdr:col>3</xdr:col>
      <xdr:colOff>152400</xdr:colOff>
      <xdr:row>1745</xdr:row>
      <xdr:rowOff>0</xdr:rowOff>
    </xdr:to>
    <xdr:sp>
      <xdr:nvSpPr>
        <xdr:cNvPr id="125" name="AutoShape 503"/>
        <xdr:cNvSpPr>
          <a:spLocks/>
        </xdr:cNvSpPr>
      </xdr:nvSpPr>
      <xdr:spPr>
        <a:xfrm>
          <a:off x="2143125" y="413175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1745</xdr:row>
      <xdr:rowOff>0</xdr:rowOff>
    </xdr:from>
    <xdr:to>
      <xdr:col>3</xdr:col>
      <xdr:colOff>123825</xdr:colOff>
      <xdr:row>1745</xdr:row>
      <xdr:rowOff>0</xdr:rowOff>
    </xdr:to>
    <xdr:sp>
      <xdr:nvSpPr>
        <xdr:cNvPr id="126" name="AutoShape 504"/>
        <xdr:cNvSpPr>
          <a:spLocks/>
        </xdr:cNvSpPr>
      </xdr:nvSpPr>
      <xdr:spPr>
        <a:xfrm>
          <a:off x="2114550" y="413175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1745</xdr:row>
      <xdr:rowOff>0</xdr:rowOff>
    </xdr:from>
    <xdr:to>
      <xdr:col>3</xdr:col>
      <xdr:colOff>123825</xdr:colOff>
      <xdr:row>1745</xdr:row>
      <xdr:rowOff>0</xdr:rowOff>
    </xdr:to>
    <xdr:sp>
      <xdr:nvSpPr>
        <xdr:cNvPr id="127" name="AutoShape 505"/>
        <xdr:cNvSpPr>
          <a:spLocks/>
        </xdr:cNvSpPr>
      </xdr:nvSpPr>
      <xdr:spPr>
        <a:xfrm>
          <a:off x="2114550" y="413175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1786</xdr:row>
      <xdr:rowOff>0</xdr:rowOff>
    </xdr:from>
    <xdr:to>
      <xdr:col>3</xdr:col>
      <xdr:colOff>123825</xdr:colOff>
      <xdr:row>1786</xdr:row>
      <xdr:rowOff>0</xdr:rowOff>
    </xdr:to>
    <xdr:sp>
      <xdr:nvSpPr>
        <xdr:cNvPr id="128" name="AutoShape 507"/>
        <xdr:cNvSpPr>
          <a:spLocks/>
        </xdr:cNvSpPr>
      </xdr:nvSpPr>
      <xdr:spPr>
        <a:xfrm>
          <a:off x="2114550" y="423062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1786</xdr:row>
      <xdr:rowOff>0</xdr:rowOff>
    </xdr:from>
    <xdr:to>
      <xdr:col>3</xdr:col>
      <xdr:colOff>123825</xdr:colOff>
      <xdr:row>1786</xdr:row>
      <xdr:rowOff>0</xdr:rowOff>
    </xdr:to>
    <xdr:sp>
      <xdr:nvSpPr>
        <xdr:cNvPr id="129" name="AutoShape 508"/>
        <xdr:cNvSpPr>
          <a:spLocks/>
        </xdr:cNvSpPr>
      </xdr:nvSpPr>
      <xdr:spPr>
        <a:xfrm>
          <a:off x="2114550" y="423062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1786</xdr:row>
      <xdr:rowOff>0</xdr:rowOff>
    </xdr:from>
    <xdr:to>
      <xdr:col>3</xdr:col>
      <xdr:colOff>123825</xdr:colOff>
      <xdr:row>1786</xdr:row>
      <xdr:rowOff>0</xdr:rowOff>
    </xdr:to>
    <xdr:sp>
      <xdr:nvSpPr>
        <xdr:cNvPr id="130" name="AutoShape 509"/>
        <xdr:cNvSpPr>
          <a:spLocks/>
        </xdr:cNvSpPr>
      </xdr:nvSpPr>
      <xdr:spPr>
        <a:xfrm>
          <a:off x="2114550" y="423062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1786</xdr:row>
      <xdr:rowOff>0</xdr:rowOff>
    </xdr:from>
    <xdr:to>
      <xdr:col>3</xdr:col>
      <xdr:colOff>123825</xdr:colOff>
      <xdr:row>1786</xdr:row>
      <xdr:rowOff>0</xdr:rowOff>
    </xdr:to>
    <xdr:sp>
      <xdr:nvSpPr>
        <xdr:cNvPr id="131" name="AutoShape 510"/>
        <xdr:cNvSpPr>
          <a:spLocks/>
        </xdr:cNvSpPr>
      </xdr:nvSpPr>
      <xdr:spPr>
        <a:xfrm>
          <a:off x="2114550" y="423062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1786</xdr:row>
      <xdr:rowOff>0</xdr:rowOff>
    </xdr:from>
    <xdr:to>
      <xdr:col>3</xdr:col>
      <xdr:colOff>152400</xdr:colOff>
      <xdr:row>1786</xdr:row>
      <xdr:rowOff>0</xdr:rowOff>
    </xdr:to>
    <xdr:sp>
      <xdr:nvSpPr>
        <xdr:cNvPr id="132" name="AutoShape 511"/>
        <xdr:cNvSpPr>
          <a:spLocks/>
        </xdr:cNvSpPr>
      </xdr:nvSpPr>
      <xdr:spPr>
        <a:xfrm>
          <a:off x="2143125" y="423062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1786</xdr:row>
      <xdr:rowOff>0</xdr:rowOff>
    </xdr:from>
    <xdr:to>
      <xdr:col>3</xdr:col>
      <xdr:colOff>123825</xdr:colOff>
      <xdr:row>1786</xdr:row>
      <xdr:rowOff>0</xdr:rowOff>
    </xdr:to>
    <xdr:sp>
      <xdr:nvSpPr>
        <xdr:cNvPr id="133" name="AutoShape 512"/>
        <xdr:cNvSpPr>
          <a:spLocks/>
        </xdr:cNvSpPr>
      </xdr:nvSpPr>
      <xdr:spPr>
        <a:xfrm>
          <a:off x="2114550" y="423062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1786</xdr:row>
      <xdr:rowOff>0</xdr:rowOff>
    </xdr:from>
    <xdr:to>
      <xdr:col>3</xdr:col>
      <xdr:colOff>123825</xdr:colOff>
      <xdr:row>1786</xdr:row>
      <xdr:rowOff>0</xdr:rowOff>
    </xdr:to>
    <xdr:sp>
      <xdr:nvSpPr>
        <xdr:cNvPr id="134" name="AutoShape 513"/>
        <xdr:cNvSpPr>
          <a:spLocks/>
        </xdr:cNvSpPr>
      </xdr:nvSpPr>
      <xdr:spPr>
        <a:xfrm>
          <a:off x="2114550" y="423062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1782</xdr:row>
      <xdr:rowOff>0</xdr:rowOff>
    </xdr:from>
    <xdr:to>
      <xdr:col>3</xdr:col>
      <xdr:colOff>123825</xdr:colOff>
      <xdr:row>1782</xdr:row>
      <xdr:rowOff>0</xdr:rowOff>
    </xdr:to>
    <xdr:sp>
      <xdr:nvSpPr>
        <xdr:cNvPr id="135" name="AutoShape 514"/>
        <xdr:cNvSpPr>
          <a:spLocks/>
        </xdr:cNvSpPr>
      </xdr:nvSpPr>
      <xdr:spPr>
        <a:xfrm>
          <a:off x="2114550" y="421986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1826</xdr:row>
      <xdr:rowOff>0</xdr:rowOff>
    </xdr:from>
    <xdr:to>
      <xdr:col>3</xdr:col>
      <xdr:colOff>123825</xdr:colOff>
      <xdr:row>1826</xdr:row>
      <xdr:rowOff>0</xdr:rowOff>
    </xdr:to>
    <xdr:sp>
      <xdr:nvSpPr>
        <xdr:cNvPr id="136" name="AutoShape 515"/>
        <xdr:cNvSpPr>
          <a:spLocks/>
        </xdr:cNvSpPr>
      </xdr:nvSpPr>
      <xdr:spPr>
        <a:xfrm>
          <a:off x="2114550" y="432320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1826</xdr:row>
      <xdr:rowOff>0</xdr:rowOff>
    </xdr:from>
    <xdr:to>
      <xdr:col>3</xdr:col>
      <xdr:colOff>123825</xdr:colOff>
      <xdr:row>1826</xdr:row>
      <xdr:rowOff>0</xdr:rowOff>
    </xdr:to>
    <xdr:sp>
      <xdr:nvSpPr>
        <xdr:cNvPr id="137" name="AutoShape 516"/>
        <xdr:cNvSpPr>
          <a:spLocks/>
        </xdr:cNvSpPr>
      </xdr:nvSpPr>
      <xdr:spPr>
        <a:xfrm>
          <a:off x="2114550" y="432320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1826</xdr:row>
      <xdr:rowOff>0</xdr:rowOff>
    </xdr:from>
    <xdr:to>
      <xdr:col>3</xdr:col>
      <xdr:colOff>123825</xdr:colOff>
      <xdr:row>1826</xdr:row>
      <xdr:rowOff>0</xdr:rowOff>
    </xdr:to>
    <xdr:sp>
      <xdr:nvSpPr>
        <xdr:cNvPr id="138" name="AutoShape 517"/>
        <xdr:cNvSpPr>
          <a:spLocks/>
        </xdr:cNvSpPr>
      </xdr:nvSpPr>
      <xdr:spPr>
        <a:xfrm>
          <a:off x="2114550" y="432320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1826</xdr:row>
      <xdr:rowOff>0</xdr:rowOff>
    </xdr:from>
    <xdr:to>
      <xdr:col>3</xdr:col>
      <xdr:colOff>123825</xdr:colOff>
      <xdr:row>1826</xdr:row>
      <xdr:rowOff>0</xdr:rowOff>
    </xdr:to>
    <xdr:sp>
      <xdr:nvSpPr>
        <xdr:cNvPr id="139" name="AutoShape 518"/>
        <xdr:cNvSpPr>
          <a:spLocks/>
        </xdr:cNvSpPr>
      </xdr:nvSpPr>
      <xdr:spPr>
        <a:xfrm>
          <a:off x="2114550" y="432320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1826</xdr:row>
      <xdr:rowOff>0</xdr:rowOff>
    </xdr:from>
    <xdr:to>
      <xdr:col>3</xdr:col>
      <xdr:colOff>152400</xdr:colOff>
      <xdr:row>1826</xdr:row>
      <xdr:rowOff>0</xdr:rowOff>
    </xdr:to>
    <xdr:sp>
      <xdr:nvSpPr>
        <xdr:cNvPr id="140" name="AutoShape 519"/>
        <xdr:cNvSpPr>
          <a:spLocks/>
        </xdr:cNvSpPr>
      </xdr:nvSpPr>
      <xdr:spPr>
        <a:xfrm>
          <a:off x="2143125" y="432320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1826</xdr:row>
      <xdr:rowOff>0</xdr:rowOff>
    </xdr:from>
    <xdr:to>
      <xdr:col>3</xdr:col>
      <xdr:colOff>123825</xdr:colOff>
      <xdr:row>1826</xdr:row>
      <xdr:rowOff>0</xdr:rowOff>
    </xdr:to>
    <xdr:sp>
      <xdr:nvSpPr>
        <xdr:cNvPr id="141" name="AutoShape 520"/>
        <xdr:cNvSpPr>
          <a:spLocks/>
        </xdr:cNvSpPr>
      </xdr:nvSpPr>
      <xdr:spPr>
        <a:xfrm>
          <a:off x="2114550" y="432320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1826</xdr:row>
      <xdr:rowOff>0</xdr:rowOff>
    </xdr:from>
    <xdr:to>
      <xdr:col>3</xdr:col>
      <xdr:colOff>123825</xdr:colOff>
      <xdr:row>1826</xdr:row>
      <xdr:rowOff>0</xdr:rowOff>
    </xdr:to>
    <xdr:sp>
      <xdr:nvSpPr>
        <xdr:cNvPr id="142" name="AutoShape 521"/>
        <xdr:cNvSpPr>
          <a:spLocks/>
        </xdr:cNvSpPr>
      </xdr:nvSpPr>
      <xdr:spPr>
        <a:xfrm>
          <a:off x="2114550" y="432320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1822</xdr:row>
      <xdr:rowOff>0</xdr:rowOff>
    </xdr:from>
    <xdr:to>
      <xdr:col>3</xdr:col>
      <xdr:colOff>123825</xdr:colOff>
      <xdr:row>1822</xdr:row>
      <xdr:rowOff>0</xdr:rowOff>
    </xdr:to>
    <xdr:sp>
      <xdr:nvSpPr>
        <xdr:cNvPr id="143" name="AutoShape 522"/>
        <xdr:cNvSpPr>
          <a:spLocks/>
        </xdr:cNvSpPr>
      </xdr:nvSpPr>
      <xdr:spPr>
        <a:xfrm>
          <a:off x="2114550" y="431482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1861</xdr:row>
      <xdr:rowOff>0</xdr:rowOff>
    </xdr:from>
    <xdr:to>
      <xdr:col>3</xdr:col>
      <xdr:colOff>123825</xdr:colOff>
      <xdr:row>1861</xdr:row>
      <xdr:rowOff>0</xdr:rowOff>
    </xdr:to>
    <xdr:sp>
      <xdr:nvSpPr>
        <xdr:cNvPr id="144" name="AutoShape 523"/>
        <xdr:cNvSpPr>
          <a:spLocks/>
        </xdr:cNvSpPr>
      </xdr:nvSpPr>
      <xdr:spPr>
        <a:xfrm>
          <a:off x="2114550" y="444588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1861</xdr:row>
      <xdr:rowOff>0</xdr:rowOff>
    </xdr:from>
    <xdr:to>
      <xdr:col>3</xdr:col>
      <xdr:colOff>123825</xdr:colOff>
      <xdr:row>1861</xdr:row>
      <xdr:rowOff>0</xdr:rowOff>
    </xdr:to>
    <xdr:sp>
      <xdr:nvSpPr>
        <xdr:cNvPr id="145" name="AutoShape 524"/>
        <xdr:cNvSpPr>
          <a:spLocks/>
        </xdr:cNvSpPr>
      </xdr:nvSpPr>
      <xdr:spPr>
        <a:xfrm>
          <a:off x="2114550" y="444588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1861</xdr:row>
      <xdr:rowOff>0</xdr:rowOff>
    </xdr:from>
    <xdr:to>
      <xdr:col>3</xdr:col>
      <xdr:colOff>123825</xdr:colOff>
      <xdr:row>1861</xdr:row>
      <xdr:rowOff>0</xdr:rowOff>
    </xdr:to>
    <xdr:sp>
      <xdr:nvSpPr>
        <xdr:cNvPr id="146" name="AutoShape 525"/>
        <xdr:cNvSpPr>
          <a:spLocks/>
        </xdr:cNvSpPr>
      </xdr:nvSpPr>
      <xdr:spPr>
        <a:xfrm>
          <a:off x="2114550" y="444588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1861</xdr:row>
      <xdr:rowOff>0</xdr:rowOff>
    </xdr:from>
    <xdr:to>
      <xdr:col>3</xdr:col>
      <xdr:colOff>123825</xdr:colOff>
      <xdr:row>1861</xdr:row>
      <xdr:rowOff>0</xdr:rowOff>
    </xdr:to>
    <xdr:sp>
      <xdr:nvSpPr>
        <xdr:cNvPr id="147" name="AutoShape 526"/>
        <xdr:cNvSpPr>
          <a:spLocks/>
        </xdr:cNvSpPr>
      </xdr:nvSpPr>
      <xdr:spPr>
        <a:xfrm>
          <a:off x="2114550" y="444588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1861</xdr:row>
      <xdr:rowOff>0</xdr:rowOff>
    </xdr:from>
    <xdr:to>
      <xdr:col>3</xdr:col>
      <xdr:colOff>152400</xdr:colOff>
      <xdr:row>1861</xdr:row>
      <xdr:rowOff>0</xdr:rowOff>
    </xdr:to>
    <xdr:sp>
      <xdr:nvSpPr>
        <xdr:cNvPr id="148" name="AutoShape 527"/>
        <xdr:cNvSpPr>
          <a:spLocks/>
        </xdr:cNvSpPr>
      </xdr:nvSpPr>
      <xdr:spPr>
        <a:xfrm>
          <a:off x="2143125" y="444588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1861</xdr:row>
      <xdr:rowOff>0</xdr:rowOff>
    </xdr:from>
    <xdr:to>
      <xdr:col>3</xdr:col>
      <xdr:colOff>123825</xdr:colOff>
      <xdr:row>1861</xdr:row>
      <xdr:rowOff>0</xdr:rowOff>
    </xdr:to>
    <xdr:sp>
      <xdr:nvSpPr>
        <xdr:cNvPr id="149" name="AutoShape 528"/>
        <xdr:cNvSpPr>
          <a:spLocks/>
        </xdr:cNvSpPr>
      </xdr:nvSpPr>
      <xdr:spPr>
        <a:xfrm>
          <a:off x="2114550" y="444588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1861</xdr:row>
      <xdr:rowOff>0</xdr:rowOff>
    </xdr:from>
    <xdr:to>
      <xdr:col>3</xdr:col>
      <xdr:colOff>123825</xdr:colOff>
      <xdr:row>1861</xdr:row>
      <xdr:rowOff>0</xdr:rowOff>
    </xdr:to>
    <xdr:sp>
      <xdr:nvSpPr>
        <xdr:cNvPr id="150" name="AutoShape 529"/>
        <xdr:cNvSpPr>
          <a:spLocks/>
        </xdr:cNvSpPr>
      </xdr:nvSpPr>
      <xdr:spPr>
        <a:xfrm>
          <a:off x="2114550" y="444588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1858</xdr:row>
      <xdr:rowOff>0</xdr:rowOff>
    </xdr:from>
    <xdr:to>
      <xdr:col>3</xdr:col>
      <xdr:colOff>123825</xdr:colOff>
      <xdr:row>1858</xdr:row>
      <xdr:rowOff>0</xdr:rowOff>
    </xdr:to>
    <xdr:sp>
      <xdr:nvSpPr>
        <xdr:cNvPr id="151" name="AutoShape 530"/>
        <xdr:cNvSpPr>
          <a:spLocks/>
        </xdr:cNvSpPr>
      </xdr:nvSpPr>
      <xdr:spPr>
        <a:xfrm>
          <a:off x="2114550" y="442874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1931</xdr:row>
      <xdr:rowOff>0</xdr:rowOff>
    </xdr:from>
    <xdr:to>
      <xdr:col>3</xdr:col>
      <xdr:colOff>123825</xdr:colOff>
      <xdr:row>1931</xdr:row>
      <xdr:rowOff>0</xdr:rowOff>
    </xdr:to>
    <xdr:sp>
      <xdr:nvSpPr>
        <xdr:cNvPr id="152" name="AutoShape 531"/>
        <xdr:cNvSpPr>
          <a:spLocks/>
        </xdr:cNvSpPr>
      </xdr:nvSpPr>
      <xdr:spPr>
        <a:xfrm>
          <a:off x="2114550" y="461800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1931</xdr:row>
      <xdr:rowOff>0</xdr:rowOff>
    </xdr:from>
    <xdr:to>
      <xdr:col>3</xdr:col>
      <xdr:colOff>123825</xdr:colOff>
      <xdr:row>1931</xdr:row>
      <xdr:rowOff>0</xdr:rowOff>
    </xdr:to>
    <xdr:sp>
      <xdr:nvSpPr>
        <xdr:cNvPr id="153" name="AutoShape 532"/>
        <xdr:cNvSpPr>
          <a:spLocks/>
        </xdr:cNvSpPr>
      </xdr:nvSpPr>
      <xdr:spPr>
        <a:xfrm>
          <a:off x="2114550" y="461800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1931</xdr:row>
      <xdr:rowOff>0</xdr:rowOff>
    </xdr:from>
    <xdr:to>
      <xdr:col>3</xdr:col>
      <xdr:colOff>123825</xdr:colOff>
      <xdr:row>1931</xdr:row>
      <xdr:rowOff>0</xdr:rowOff>
    </xdr:to>
    <xdr:sp>
      <xdr:nvSpPr>
        <xdr:cNvPr id="154" name="AutoShape 533"/>
        <xdr:cNvSpPr>
          <a:spLocks/>
        </xdr:cNvSpPr>
      </xdr:nvSpPr>
      <xdr:spPr>
        <a:xfrm>
          <a:off x="2114550" y="461800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1931</xdr:row>
      <xdr:rowOff>0</xdr:rowOff>
    </xdr:from>
    <xdr:to>
      <xdr:col>3</xdr:col>
      <xdr:colOff>123825</xdr:colOff>
      <xdr:row>1931</xdr:row>
      <xdr:rowOff>0</xdr:rowOff>
    </xdr:to>
    <xdr:sp>
      <xdr:nvSpPr>
        <xdr:cNvPr id="155" name="AutoShape 534"/>
        <xdr:cNvSpPr>
          <a:spLocks/>
        </xdr:cNvSpPr>
      </xdr:nvSpPr>
      <xdr:spPr>
        <a:xfrm>
          <a:off x="2114550" y="461800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1931</xdr:row>
      <xdr:rowOff>0</xdr:rowOff>
    </xdr:from>
    <xdr:to>
      <xdr:col>3</xdr:col>
      <xdr:colOff>152400</xdr:colOff>
      <xdr:row>1931</xdr:row>
      <xdr:rowOff>0</xdr:rowOff>
    </xdr:to>
    <xdr:sp>
      <xdr:nvSpPr>
        <xdr:cNvPr id="156" name="AutoShape 535"/>
        <xdr:cNvSpPr>
          <a:spLocks/>
        </xdr:cNvSpPr>
      </xdr:nvSpPr>
      <xdr:spPr>
        <a:xfrm>
          <a:off x="2143125" y="461800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1931</xdr:row>
      <xdr:rowOff>0</xdr:rowOff>
    </xdr:from>
    <xdr:to>
      <xdr:col>3</xdr:col>
      <xdr:colOff>123825</xdr:colOff>
      <xdr:row>1931</xdr:row>
      <xdr:rowOff>0</xdr:rowOff>
    </xdr:to>
    <xdr:sp>
      <xdr:nvSpPr>
        <xdr:cNvPr id="157" name="AutoShape 536"/>
        <xdr:cNvSpPr>
          <a:spLocks/>
        </xdr:cNvSpPr>
      </xdr:nvSpPr>
      <xdr:spPr>
        <a:xfrm>
          <a:off x="2114550" y="461800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1931</xdr:row>
      <xdr:rowOff>0</xdr:rowOff>
    </xdr:from>
    <xdr:to>
      <xdr:col>3</xdr:col>
      <xdr:colOff>123825</xdr:colOff>
      <xdr:row>1931</xdr:row>
      <xdr:rowOff>0</xdr:rowOff>
    </xdr:to>
    <xdr:sp>
      <xdr:nvSpPr>
        <xdr:cNvPr id="158" name="AutoShape 537"/>
        <xdr:cNvSpPr>
          <a:spLocks/>
        </xdr:cNvSpPr>
      </xdr:nvSpPr>
      <xdr:spPr>
        <a:xfrm>
          <a:off x="2114550" y="461800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1927</xdr:row>
      <xdr:rowOff>0</xdr:rowOff>
    </xdr:from>
    <xdr:to>
      <xdr:col>3</xdr:col>
      <xdr:colOff>123825</xdr:colOff>
      <xdr:row>1927</xdr:row>
      <xdr:rowOff>0</xdr:rowOff>
    </xdr:to>
    <xdr:sp>
      <xdr:nvSpPr>
        <xdr:cNvPr id="159" name="AutoShape 538"/>
        <xdr:cNvSpPr>
          <a:spLocks/>
        </xdr:cNvSpPr>
      </xdr:nvSpPr>
      <xdr:spPr>
        <a:xfrm>
          <a:off x="2114550" y="460981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1972</xdr:row>
      <xdr:rowOff>0</xdr:rowOff>
    </xdr:from>
    <xdr:to>
      <xdr:col>3</xdr:col>
      <xdr:colOff>123825</xdr:colOff>
      <xdr:row>1972</xdr:row>
      <xdr:rowOff>0</xdr:rowOff>
    </xdr:to>
    <xdr:sp>
      <xdr:nvSpPr>
        <xdr:cNvPr id="160" name="AutoShape 539"/>
        <xdr:cNvSpPr>
          <a:spLocks/>
        </xdr:cNvSpPr>
      </xdr:nvSpPr>
      <xdr:spPr>
        <a:xfrm>
          <a:off x="2114550" y="471611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1972</xdr:row>
      <xdr:rowOff>0</xdr:rowOff>
    </xdr:from>
    <xdr:to>
      <xdr:col>3</xdr:col>
      <xdr:colOff>123825</xdr:colOff>
      <xdr:row>1972</xdr:row>
      <xdr:rowOff>0</xdr:rowOff>
    </xdr:to>
    <xdr:sp>
      <xdr:nvSpPr>
        <xdr:cNvPr id="161" name="AutoShape 540"/>
        <xdr:cNvSpPr>
          <a:spLocks/>
        </xdr:cNvSpPr>
      </xdr:nvSpPr>
      <xdr:spPr>
        <a:xfrm>
          <a:off x="2114550" y="471611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1972</xdr:row>
      <xdr:rowOff>0</xdr:rowOff>
    </xdr:from>
    <xdr:to>
      <xdr:col>3</xdr:col>
      <xdr:colOff>123825</xdr:colOff>
      <xdr:row>1972</xdr:row>
      <xdr:rowOff>0</xdr:rowOff>
    </xdr:to>
    <xdr:sp>
      <xdr:nvSpPr>
        <xdr:cNvPr id="162" name="AutoShape 541"/>
        <xdr:cNvSpPr>
          <a:spLocks/>
        </xdr:cNvSpPr>
      </xdr:nvSpPr>
      <xdr:spPr>
        <a:xfrm>
          <a:off x="2114550" y="471611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1972</xdr:row>
      <xdr:rowOff>0</xdr:rowOff>
    </xdr:from>
    <xdr:to>
      <xdr:col>3</xdr:col>
      <xdr:colOff>123825</xdr:colOff>
      <xdr:row>1972</xdr:row>
      <xdr:rowOff>0</xdr:rowOff>
    </xdr:to>
    <xdr:sp>
      <xdr:nvSpPr>
        <xdr:cNvPr id="163" name="AutoShape 542"/>
        <xdr:cNvSpPr>
          <a:spLocks/>
        </xdr:cNvSpPr>
      </xdr:nvSpPr>
      <xdr:spPr>
        <a:xfrm>
          <a:off x="2114550" y="471611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1972</xdr:row>
      <xdr:rowOff>0</xdr:rowOff>
    </xdr:from>
    <xdr:to>
      <xdr:col>3</xdr:col>
      <xdr:colOff>152400</xdr:colOff>
      <xdr:row>1972</xdr:row>
      <xdr:rowOff>0</xdr:rowOff>
    </xdr:to>
    <xdr:sp>
      <xdr:nvSpPr>
        <xdr:cNvPr id="164" name="AutoShape 543"/>
        <xdr:cNvSpPr>
          <a:spLocks/>
        </xdr:cNvSpPr>
      </xdr:nvSpPr>
      <xdr:spPr>
        <a:xfrm>
          <a:off x="2143125" y="471611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1972</xdr:row>
      <xdr:rowOff>0</xdr:rowOff>
    </xdr:from>
    <xdr:to>
      <xdr:col>3</xdr:col>
      <xdr:colOff>123825</xdr:colOff>
      <xdr:row>1972</xdr:row>
      <xdr:rowOff>0</xdr:rowOff>
    </xdr:to>
    <xdr:sp>
      <xdr:nvSpPr>
        <xdr:cNvPr id="165" name="AutoShape 544"/>
        <xdr:cNvSpPr>
          <a:spLocks/>
        </xdr:cNvSpPr>
      </xdr:nvSpPr>
      <xdr:spPr>
        <a:xfrm>
          <a:off x="2114550" y="471611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1972</xdr:row>
      <xdr:rowOff>0</xdr:rowOff>
    </xdr:from>
    <xdr:to>
      <xdr:col>3</xdr:col>
      <xdr:colOff>123825</xdr:colOff>
      <xdr:row>1972</xdr:row>
      <xdr:rowOff>0</xdr:rowOff>
    </xdr:to>
    <xdr:sp>
      <xdr:nvSpPr>
        <xdr:cNvPr id="166" name="AutoShape 545"/>
        <xdr:cNvSpPr>
          <a:spLocks/>
        </xdr:cNvSpPr>
      </xdr:nvSpPr>
      <xdr:spPr>
        <a:xfrm>
          <a:off x="2114550" y="471611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1970</xdr:row>
      <xdr:rowOff>0</xdr:rowOff>
    </xdr:from>
    <xdr:to>
      <xdr:col>3</xdr:col>
      <xdr:colOff>123825</xdr:colOff>
      <xdr:row>1970</xdr:row>
      <xdr:rowOff>0</xdr:rowOff>
    </xdr:to>
    <xdr:sp>
      <xdr:nvSpPr>
        <xdr:cNvPr id="167" name="AutoShape 546"/>
        <xdr:cNvSpPr>
          <a:spLocks/>
        </xdr:cNvSpPr>
      </xdr:nvSpPr>
      <xdr:spPr>
        <a:xfrm>
          <a:off x="2114550" y="471163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2054</xdr:row>
      <xdr:rowOff>0</xdr:rowOff>
    </xdr:from>
    <xdr:to>
      <xdr:col>3</xdr:col>
      <xdr:colOff>123825</xdr:colOff>
      <xdr:row>2054</xdr:row>
      <xdr:rowOff>0</xdr:rowOff>
    </xdr:to>
    <xdr:sp>
      <xdr:nvSpPr>
        <xdr:cNvPr id="168" name="AutoShape 562"/>
        <xdr:cNvSpPr>
          <a:spLocks/>
        </xdr:cNvSpPr>
      </xdr:nvSpPr>
      <xdr:spPr>
        <a:xfrm>
          <a:off x="2114550" y="4917757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2054</xdr:row>
      <xdr:rowOff>0</xdr:rowOff>
    </xdr:from>
    <xdr:to>
      <xdr:col>3</xdr:col>
      <xdr:colOff>123825</xdr:colOff>
      <xdr:row>2054</xdr:row>
      <xdr:rowOff>0</xdr:rowOff>
    </xdr:to>
    <xdr:sp>
      <xdr:nvSpPr>
        <xdr:cNvPr id="169" name="AutoShape 578"/>
        <xdr:cNvSpPr>
          <a:spLocks/>
        </xdr:cNvSpPr>
      </xdr:nvSpPr>
      <xdr:spPr>
        <a:xfrm>
          <a:off x="2114550" y="4917757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2097</xdr:row>
      <xdr:rowOff>0</xdr:rowOff>
    </xdr:from>
    <xdr:to>
      <xdr:col>3</xdr:col>
      <xdr:colOff>123825</xdr:colOff>
      <xdr:row>2097</xdr:row>
      <xdr:rowOff>0</xdr:rowOff>
    </xdr:to>
    <xdr:sp>
      <xdr:nvSpPr>
        <xdr:cNvPr id="170" name="AutoShape 586"/>
        <xdr:cNvSpPr>
          <a:spLocks/>
        </xdr:cNvSpPr>
      </xdr:nvSpPr>
      <xdr:spPr>
        <a:xfrm>
          <a:off x="2114550" y="5028247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2140</xdr:row>
      <xdr:rowOff>0</xdr:rowOff>
    </xdr:from>
    <xdr:to>
      <xdr:col>3</xdr:col>
      <xdr:colOff>123825</xdr:colOff>
      <xdr:row>2140</xdr:row>
      <xdr:rowOff>0</xdr:rowOff>
    </xdr:to>
    <xdr:sp>
      <xdr:nvSpPr>
        <xdr:cNvPr id="171" name="AutoShape 587"/>
        <xdr:cNvSpPr>
          <a:spLocks/>
        </xdr:cNvSpPr>
      </xdr:nvSpPr>
      <xdr:spPr>
        <a:xfrm>
          <a:off x="2114550" y="513540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2140</xdr:row>
      <xdr:rowOff>0</xdr:rowOff>
    </xdr:from>
    <xdr:to>
      <xdr:col>3</xdr:col>
      <xdr:colOff>123825</xdr:colOff>
      <xdr:row>2140</xdr:row>
      <xdr:rowOff>0</xdr:rowOff>
    </xdr:to>
    <xdr:sp>
      <xdr:nvSpPr>
        <xdr:cNvPr id="172" name="AutoShape 588"/>
        <xdr:cNvSpPr>
          <a:spLocks/>
        </xdr:cNvSpPr>
      </xdr:nvSpPr>
      <xdr:spPr>
        <a:xfrm>
          <a:off x="2114550" y="513540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2140</xdr:row>
      <xdr:rowOff>0</xdr:rowOff>
    </xdr:from>
    <xdr:to>
      <xdr:col>3</xdr:col>
      <xdr:colOff>123825</xdr:colOff>
      <xdr:row>2140</xdr:row>
      <xdr:rowOff>0</xdr:rowOff>
    </xdr:to>
    <xdr:sp>
      <xdr:nvSpPr>
        <xdr:cNvPr id="173" name="AutoShape 589"/>
        <xdr:cNvSpPr>
          <a:spLocks/>
        </xdr:cNvSpPr>
      </xdr:nvSpPr>
      <xdr:spPr>
        <a:xfrm>
          <a:off x="2114550" y="513540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2140</xdr:row>
      <xdr:rowOff>0</xdr:rowOff>
    </xdr:from>
    <xdr:to>
      <xdr:col>3</xdr:col>
      <xdr:colOff>123825</xdr:colOff>
      <xdr:row>2140</xdr:row>
      <xdr:rowOff>0</xdr:rowOff>
    </xdr:to>
    <xdr:sp>
      <xdr:nvSpPr>
        <xdr:cNvPr id="174" name="AutoShape 590"/>
        <xdr:cNvSpPr>
          <a:spLocks/>
        </xdr:cNvSpPr>
      </xdr:nvSpPr>
      <xdr:spPr>
        <a:xfrm>
          <a:off x="2114550" y="513540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2140</xdr:row>
      <xdr:rowOff>0</xdr:rowOff>
    </xdr:from>
    <xdr:to>
      <xdr:col>3</xdr:col>
      <xdr:colOff>152400</xdr:colOff>
      <xdr:row>2140</xdr:row>
      <xdr:rowOff>0</xdr:rowOff>
    </xdr:to>
    <xdr:sp>
      <xdr:nvSpPr>
        <xdr:cNvPr id="175" name="AutoShape 591"/>
        <xdr:cNvSpPr>
          <a:spLocks/>
        </xdr:cNvSpPr>
      </xdr:nvSpPr>
      <xdr:spPr>
        <a:xfrm>
          <a:off x="2143125" y="513540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2140</xdr:row>
      <xdr:rowOff>0</xdr:rowOff>
    </xdr:from>
    <xdr:to>
      <xdr:col>3</xdr:col>
      <xdr:colOff>123825</xdr:colOff>
      <xdr:row>2140</xdr:row>
      <xdr:rowOff>0</xdr:rowOff>
    </xdr:to>
    <xdr:sp>
      <xdr:nvSpPr>
        <xdr:cNvPr id="176" name="AutoShape 592"/>
        <xdr:cNvSpPr>
          <a:spLocks/>
        </xdr:cNvSpPr>
      </xdr:nvSpPr>
      <xdr:spPr>
        <a:xfrm>
          <a:off x="2114550" y="513540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2140</xdr:row>
      <xdr:rowOff>0</xdr:rowOff>
    </xdr:from>
    <xdr:to>
      <xdr:col>3</xdr:col>
      <xdr:colOff>123825</xdr:colOff>
      <xdr:row>2140</xdr:row>
      <xdr:rowOff>0</xdr:rowOff>
    </xdr:to>
    <xdr:sp>
      <xdr:nvSpPr>
        <xdr:cNvPr id="177" name="AutoShape 593"/>
        <xdr:cNvSpPr>
          <a:spLocks/>
        </xdr:cNvSpPr>
      </xdr:nvSpPr>
      <xdr:spPr>
        <a:xfrm>
          <a:off x="2114550" y="513540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2182</xdr:row>
      <xdr:rowOff>0</xdr:rowOff>
    </xdr:from>
    <xdr:to>
      <xdr:col>3</xdr:col>
      <xdr:colOff>123825</xdr:colOff>
      <xdr:row>2182</xdr:row>
      <xdr:rowOff>0</xdr:rowOff>
    </xdr:to>
    <xdr:sp>
      <xdr:nvSpPr>
        <xdr:cNvPr id="178" name="AutoShape 595"/>
        <xdr:cNvSpPr>
          <a:spLocks/>
        </xdr:cNvSpPr>
      </xdr:nvSpPr>
      <xdr:spPr>
        <a:xfrm>
          <a:off x="2114550" y="523627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2182</xdr:row>
      <xdr:rowOff>0</xdr:rowOff>
    </xdr:from>
    <xdr:to>
      <xdr:col>3</xdr:col>
      <xdr:colOff>123825</xdr:colOff>
      <xdr:row>2182</xdr:row>
      <xdr:rowOff>0</xdr:rowOff>
    </xdr:to>
    <xdr:sp>
      <xdr:nvSpPr>
        <xdr:cNvPr id="179" name="AutoShape 596"/>
        <xdr:cNvSpPr>
          <a:spLocks/>
        </xdr:cNvSpPr>
      </xdr:nvSpPr>
      <xdr:spPr>
        <a:xfrm>
          <a:off x="2114550" y="523627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2182</xdr:row>
      <xdr:rowOff>0</xdr:rowOff>
    </xdr:from>
    <xdr:to>
      <xdr:col>3</xdr:col>
      <xdr:colOff>123825</xdr:colOff>
      <xdr:row>2182</xdr:row>
      <xdr:rowOff>0</xdr:rowOff>
    </xdr:to>
    <xdr:sp>
      <xdr:nvSpPr>
        <xdr:cNvPr id="180" name="AutoShape 597"/>
        <xdr:cNvSpPr>
          <a:spLocks/>
        </xdr:cNvSpPr>
      </xdr:nvSpPr>
      <xdr:spPr>
        <a:xfrm>
          <a:off x="2114550" y="523627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2182</xdr:row>
      <xdr:rowOff>0</xdr:rowOff>
    </xdr:from>
    <xdr:to>
      <xdr:col>3</xdr:col>
      <xdr:colOff>123825</xdr:colOff>
      <xdr:row>2182</xdr:row>
      <xdr:rowOff>0</xdr:rowOff>
    </xdr:to>
    <xdr:sp>
      <xdr:nvSpPr>
        <xdr:cNvPr id="181" name="AutoShape 598"/>
        <xdr:cNvSpPr>
          <a:spLocks/>
        </xdr:cNvSpPr>
      </xdr:nvSpPr>
      <xdr:spPr>
        <a:xfrm>
          <a:off x="2114550" y="523627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2182</xdr:row>
      <xdr:rowOff>0</xdr:rowOff>
    </xdr:from>
    <xdr:to>
      <xdr:col>3</xdr:col>
      <xdr:colOff>152400</xdr:colOff>
      <xdr:row>2182</xdr:row>
      <xdr:rowOff>0</xdr:rowOff>
    </xdr:to>
    <xdr:sp>
      <xdr:nvSpPr>
        <xdr:cNvPr id="182" name="AutoShape 599"/>
        <xdr:cNvSpPr>
          <a:spLocks/>
        </xdr:cNvSpPr>
      </xdr:nvSpPr>
      <xdr:spPr>
        <a:xfrm>
          <a:off x="2143125" y="523627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2182</xdr:row>
      <xdr:rowOff>0</xdr:rowOff>
    </xdr:from>
    <xdr:to>
      <xdr:col>3</xdr:col>
      <xdr:colOff>123825</xdr:colOff>
      <xdr:row>2182</xdr:row>
      <xdr:rowOff>0</xdr:rowOff>
    </xdr:to>
    <xdr:sp>
      <xdr:nvSpPr>
        <xdr:cNvPr id="183" name="AutoShape 600"/>
        <xdr:cNvSpPr>
          <a:spLocks/>
        </xdr:cNvSpPr>
      </xdr:nvSpPr>
      <xdr:spPr>
        <a:xfrm>
          <a:off x="2114550" y="523627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2182</xdr:row>
      <xdr:rowOff>0</xdr:rowOff>
    </xdr:from>
    <xdr:to>
      <xdr:col>3</xdr:col>
      <xdr:colOff>123825</xdr:colOff>
      <xdr:row>2182</xdr:row>
      <xdr:rowOff>0</xdr:rowOff>
    </xdr:to>
    <xdr:sp>
      <xdr:nvSpPr>
        <xdr:cNvPr id="184" name="AutoShape 601"/>
        <xdr:cNvSpPr>
          <a:spLocks/>
        </xdr:cNvSpPr>
      </xdr:nvSpPr>
      <xdr:spPr>
        <a:xfrm>
          <a:off x="2114550" y="523627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2223</xdr:row>
      <xdr:rowOff>0</xdr:rowOff>
    </xdr:from>
    <xdr:to>
      <xdr:col>3</xdr:col>
      <xdr:colOff>123825</xdr:colOff>
      <xdr:row>2223</xdr:row>
      <xdr:rowOff>0</xdr:rowOff>
    </xdr:to>
    <xdr:sp>
      <xdr:nvSpPr>
        <xdr:cNvPr id="185" name="AutoShape 603"/>
        <xdr:cNvSpPr>
          <a:spLocks/>
        </xdr:cNvSpPr>
      </xdr:nvSpPr>
      <xdr:spPr>
        <a:xfrm>
          <a:off x="2114550" y="533666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2223</xdr:row>
      <xdr:rowOff>0</xdr:rowOff>
    </xdr:from>
    <xdr:to>
      <xdr:col>3</xdr:col>
      <xdr:colOff>123825</xdr:colOff>
      <xdr:row>2223</xdr:row>
      <xdr:rowOff>0</xdr:rowOff>
    </xdr:to>
    <xdr:sp>
      <xdr:nvSpPr>
        <xdr:cNvPr id="186" name="AutoShape 604"/>
        <xdr:cNvSpPr>
          <a:spLocks/>
        </xdr:cNvSpPr>
      </xdr:nvSpPr>
      <xdr:spPr>
        <a:xfrm>
          <a:off x="2114550" y="533666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2223</xdr:row>
      <xdr:rowOff>0</xdr:rowOff>
    </xdr:from>
    <xdr:to>
      <xdr:col>3</xdr:col>
      <xdr:colOff>123825</xdr:colOff>
      <xdr:row>2223</xdr:row>
      <xdr:rowOff>0</xdr:rowOff>
    </xdr:to>
    <xdr:sp>
      <xdr:nvSpPr>
        <xdr:cNvPr id="187" name="AutoShape 605"/>
        <xdr:cNvSpPr>
          <a:spLocks/>
        </xdr:cNvSpPr>
      </xdr:nvSpPr>
      <xdr:spPr>
        <a:xfrm>
          <a:off x="2114550" y="533666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2223</xdr:row>
      <xdr:rowOff>0</xdr:rowOff>
    </xdr:from>
    <xdr:to>
      <xdr:col>3</xdr:col>
      <xdr:colOff>123825</xdr:colOff>
      <xdr:row>2223</xdr:row>
      <xdr:rowOff>0</xdr:rowOff>
    </xdr:to>
    <xdr:sp>
      <xdr:nvSpPr>
        <xdr:cNvPr id="188" name="AutoShape 606"/>
        <xdr:cNvSpPr>
          <a:spLocks/>
        </xdr:cNvSpPr>
      </xdr:nvSpPr>
      <xdr:spPr>
        <a:xfrm>
          <a:off x="2114550" y="533666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2223</xdr:row>
      <xdr:rowOff>0</xdr:rowOff>
    </xdr:from>
    <xdr:to>
      <xdr:col>3</xdr:col>
      <xdr:colOff>152400</xdr:colOff>
      <xdr:row>2223</xdr:row>
      <xdr:rowOff>0</xdr:rowOff>
    </xdr:to>
    <xdr:sp>
      <xdr:nvSpPr>
        <xdr:cNvPr id="189" name="AutoShape 607"/>
        <xdr:cNvSpPr>
          <a:spLocks/>
        </xdr:cNvSpPr>
      </xdr:nvSpPr>
      <xdr:spPr>
        <a:xfrm>
          <a:off x="2143125" y="533666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2223</xdr:row>
      <xdr:rowOff>0</xdr:rowOff>
    </xdr:from>
    <xdr:to>
      <xdr:col>3</xdr:col>
      <xdr:colOff>123825</xdr:colOff>
      <xdr:row>2223</xdr:row>
      <xdr:rowOff>0</xdr:rowOff>
    </xdr:to>
    <xdr:sp>
      <xdr:nvSpPr>
        <xdr:cNvPr id="190" name="AutoShape 608"/>
        <xdr:cNvSpPr>
          <a:spLocks/>
        </xdr:cNvSpPr>
      </xdr:nvSpPr>
      <xdr:spPr>
        <a:xfrm>
          <a:off x="2114550" y="533666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2223</xdr:row>
      <xdr:rowOff>0</xdr:rowOff>
    </xdr:from>
    <xdr:to>
      <xdr:col>3</xdr:col>
      <xdr:colOff>123825</xdr:colOff>
      <xdr:row>2223</xdr:row>
      <xdr:rowOff>0</xdr:rowOff>
    </xdr:to>
    <xdr:sp>
      <xdr:nvSpPr>
        <xdr:cNvPr id="191" name="AutoShape 609"/>
        <xdr:cNvSpPr>
          <a:spLocks/>
        </xdr:cNvSpPr>
      </xdr:nvSpPr>
      <xdr:spPr>
        <a:xfrm>
          <a:off x="2114550" y="533666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2220</xdr:row>
      <xdr:rowOff>0</xdr:rowOff>
    </xdr:from>
    <xdr:to>
      <xdr:col>3</xdr:col>
      <xdr:colOff>123825</xdr:colOff>
      <xdr:row>2220</xdr:row>
      <xdr:rowOff>0</xdr:rowOff>
    </xdr:to>
    <xdr:sp>
      <xdr:nvSpPr>
        <xdr:cNvPr id="192" name="AutoShape 610"/>
        <xdr:cNvSpPr>
          <a:spLocks/>
        </xdr:cNvSpPr>
      </xdr:nvSpPr>
      <xdr:spPr>
        <a:xfrm>
          <a:off x="2114550" y="533057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2263</xdr:row>
      <xdr:rowOff>0</xdr:rowOff>
    </xdr:from>
    <xdr:to>
      <xdr:col>3</xdr:col>
      <xdr:colOff>123825</xdr:colOff>
      <xdr:row>2263</xdr:row>
      <xdr:rowOff>0</xdr:rowOff>
    </xdr:to>
    <xdr:sp>
      <xdr:nvSpPr>
        <xdr:cNvPr id="193" name="AutoShape 611"/>
        <xdr:cNvSpPr>
          <a:spLocks/>
        </xdr:cNvSpPr>
      </xdr:nvSpPr>
      <xdr:spPr>
        <a:xfrm>
          <a:off x="2114550" y="543144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2263</xdr:row>
      <xdr:rowOff>0</xdr:rowOff>
    </xdr:from>
    <xdr:to>
      <xdr:col>3</xdr:col>
      <xdr:colOff>123825</xdr:colOff>
      <xdr:row>2263</xdr:row>
      <xdr:rowOff>0</xdr:rowOff>
    </xdr:to>
    <xdr:sp>
      <xdr:nvSpPr>
        <xdr:cNvPr id="194" name="AutoShape 612"/>
        <xdr:cNvSpPr>
          <a:spLocks/>
        </xdr:cNvSpPr>
      </xdr:nvSpPr>
      <xdr:spPr>
        <a:xfrm>
          <a:off x="2114550" y="543144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2263</xdr:row>
      <xdr:rowOff>0</xdr:rowOff>
    </xdr:from>
    <xdr:to>
      <xdr:col>3</xdr:col>
      <xdr:colOff>123825</xdr:colOff>
      <xdr:row>2263</xdr:row>
      <xdr:rowOff>0</xdr:rowOff>
    </xdr:to>
    <xdr:sp>
      <xdr:nvSpPr>
        <xdr:cNvPr id="195" name="AutoShape 613"/>
        <xdr:cNvSpPr>
          <a:spLocks/>
        </xdr:cNvSpPr>
      </xdr:nvSpPr>
      <xdr:spPr>
        <a:xfrm>
          <a:off x="2114550" y="543144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2263</xdr:row>
      <xdr:rowOff>0</xdr:rowOff>
    </xdr:from>
    <xdr:to>
      <xdr:col>3</xdr:col>
      <xdr:colOff>123825</xdr:colOff>
      <xdr:row>2263</xdr:row>
      <xdr:rowOff>0</xdr:rowOff>
    </xdr:to>
    <xdr:sp>
      <xdr:nvSpPr>
        <xdr:cNvPr id="196" name="AutoShape 614"/>
        <xdr:cNvSpPr>
          <a:spLocks/>
        </xdr:cNvSpPr>
      </xdr:nvSpPr>
      <xdr:spPr>
        <a:xfrm>
          <a:off x="2114550" y="543144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2263</xdr:row>
      <xdr:rowOff>0</xdr:rowOff>
    </xdr:from>
    <xdr:to>
      <xdr:col>3</xdr:col>
      <xdr:colOff>152400</xdr:colOff>
      <xdr:row>2263</xdr:row>
      <xdr:rowOff>0</xdr:rowOff>
    </xdr:to>
    <xdr:sp>
      <xdr:nvSpPr>
        <xdr:cNvPr id="197" name="AutoShape 615"/>
        <xdr:cNvSpPr>
          <a:spLocks/>
        </xdr:cNvSpPr>
      </xdr:nvSpPr>
      <xdr:spPr>
        <a:xfrm>
          <a:off x="2143125" y="543144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2263</xdr:row>
      <xdr:rowOff>0</xdr:rowOff>
    </xdr:from>
    <xdr:to>
      <xdr:col>3</xdr:col>
      <xdr:colOff>123825</xdr:colOff>
      <xdr:row>2263</xdr:row>
      <xdr:rowOff>0</xdr:rowOff>
    </xdr:to>
    <xdr:sp>
      <xdr:nvSpPr>
        <xdr:cNvPr id="198" name="AutoShape 616"/>
        <xdr:cNvSpPr>
          <a:spLocks/>
        </xdr:cNvSpPr>
      </xdr:nvSpPr>
      <xdr:spPr>
        <a:xfrm>
          <a:off x="2114550" y="543144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2263</xdr:row>
      <xdr:rowOff>0</xdr:rowOff>
    </xdr:from>
    <xdr:to>
      <xdr:col>3</xdr:col>
      <xdr:colOff>123825</xdr:colOff>
      <xdr:row>2263</xdr:row>
      <xdr:rowOff>0</xdr:rowOff>
    </xdr:to>
    <xdr:sp>
      <xdr:nvSpPr>
        <xdr:cNvPr id="199" name="AutoShape 617"/>
        <xdr:cNvSpPr>
          <a:spLocks/>
        </xdr:cNvSpPr>
      </xdr:nvSpPr>
      <xdr:spPr>
        <a:xfrm>
          <a:off x="2114550" y="543144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2260</xdr:row>
      <xdr:rowOff>0</xdr:rowOff>
    </xdr:from>
    <xdr:to>
      <xdr:col>3</xdr:col>
      <xdr:colOff>123825</xdr:colOff>
      <xdr:row>2260</xdr:row>
      <xdr:rowOff>0</xdr:rowOff>
    </xdr:to>
    <xdr:sp>
      <xdr:nvSpPr>
        <xdr:cNvPr id="200" name="AutoShape 618"/>
        <xdr:cNvSpPr>
          <a:spLocks/>
        </xdr:cNvSpPr>
      </xdr:nvSpPr>
      <xdr:spPr>
        <a:xfrm>
          <a:off x="2114550" y="542524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2301</xdr:row>
      <xdr:rowOff>0</xdr:rowOff>
    </xdr:from>
    <xdr:to>
      <xdr:col>3</xdr:col>
      <xdr:colOff>123825</xdr:colOff>
      <xdr:row>2301</xdr:row>
      <xdr:rowOff>0</xdr:rowOff>
    </xdr:to>
    <xdr:sp>
      <xdr:nvSpPr>
        <xdr:cNvPr id="201" name="AutoShape 619"/>
        <xdr:cNvSpPr>
          <a:spLocks/>
        </xdr:cNvSpPr>
      </xdr:nvSpPr>
      <xdr:spPr>
        <a:xfrm>
          <a:off x="2114550" y="552307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2301</xdr:row>
      <xdr:rowOff>0</xdr:rowOff>
    </xdr:from>
    <xdr:to>
      <xdr:col>3</xdr:col>
      <xdr:colOff>123825</xdr:colOff>
      <xdr:row>2301</xdr:row>
      <xdr:rowOff>0</xdr:rowOff>
    </xdr:to>
    <xdr:sp>
      <xdr:nvSpPr>
        <xdr:cNvPr id="202" name="AutoShape 620"/>
        <xdr:cNvSpPr>
          <a:spLocks/>
        </xdr:cNvSpPr>
      </xdr:nvSpPr>
      <xdr:spPr>
        <a:xfrm>
          <a:off x="2114550" y="552307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2301</xdr:row>
      <xdr:rowOff>0</xdr:rowOff>
    </xdr:from>
    <xdr:to>
      <xdr:col>3</xdr:col>
      <xdr:colOff>123825</xdr:colOff>
      <xdr:row>2301</xdr:row>
      <xdr:rowOff>0</xdr:rowOff>
    </xdr:to>
    <xdr:sp>
      <xdr:nvSpPr>
        <xdr:cNvPr id="203" name="AutoShape 621"/>
        <xdr:cNvSpPr>
          <a:spLocks/>
        </xdr:cNvSpPr>
      </xdr:nvSpPr>
      <xdr:spPr>
        <a:xfrm>
          <a:off x="2114550" y="552307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2301</xdr:row>
      <xdr:rowOff>0</xdr:rowOff>
    </xdr:from>
    <xdr:to>
      <xdr:col>3</xdr:col>
      <xdr:colOff>123825</xdr:colOff>
      <xdr:row>2301</xdr:row>
      <xdr:rowOff>0</xdr:rowOff>
    </xdr:to>
    <xdr:sp>
      <xdr:nvSpPr>
        <xdr:cNvPr id="204" name="AutoShape 622"/>
        <xdr:cNvSpPr>
          <a:spLocks/>
        </xdr:cNvSpPr>
      </xdr:nvSpPr>
      <xdr:spPr>
        <a:xfrm>
          <a:off x="2114550" y="552307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2301</xdr:row>
      <xdr:rowOff>0</xdr:rowOff>
    </xdr:from>
    <xdr:to>
      <xdr:col>3</xdr:col>
      <xdr:colOff>152400</xdr:colOff>
      <xdr:row>2301</xdr:row>
      <xdr:rowOff>0</xdr:rowOff>
    </xdr:to>
    <xdr:sp>
      <xdr:nvSpPr>
        <xdr:cNvPr id="205" name="AutoShape 623"/>
        <xdr:cNvSpPr>
          <a:spLocks/>
        </xdr:cNvSpPr>
      </xdr:nvSpPr>
      <xdr:spPr>
        <a:xfrm>
          <a:off x="2143125" y="552307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2301</xdr:row>
      <xdr:rowOff>0</xdr:rowOff>
    </xdr:from>
    <xdr:to>
      <xdr:col>3</xdr:col>
      <xdr:colOff>123825</xdr:colOff>
      <xdr:row>2301</xdr:row>
      <xdr:rowOff>0</xdr:rowOff>
    </xdr:to>
    <xdr:sp>
      <xdr:nvSpPr>
        <xdr:cNvPr id="206" name="AutoShape 624"/>
        <xdr:cNvSpPr>
          <a:spLocks/>
        </xdr:cNvSpPr>
      </xdr:nvSpPr>
      <xdr:spPr>
        <a:xfrm>
          <a:off x="2114550" y="552307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2301</xdr:row>
      <xdr:rowOff>0</xdr:rowOff>
    </xdr:from>
    <xdr:to>
      <xdr:col>3</xdr:col>
      <xdr:colOff>123825</xdr:colOff>
      <xdr:row>2301</xdr:row>
      <xdr:rowOff>0</xdr:rowOff>
    </xdr:to>
    <xdr:sp>
      <xdr:nvSpPr>
        <xdr:cNvPr id="207" name="AutoShape 625"/>
        <xdr:cNvSpPr>
          <a:spLocks/>
        </xdr:cNvSpPr>
      </xdr:nvSpPr>
      <xdr:spPr>
        <a:xfrm>
          <a:off x="2114550" y="552307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2343</xdr:row>
      <xdr:rowOff>0</xdr:rowOff>
    </xdr:from>
    <xdr:to>
      <xdr:col>3</xdr:col>
      <xdr:colOff>123825</xdr:colOff>
      <xdr:row>2343</xdr:row>
      <xdr:rowOff>0</xdr:rowOff>
    </xdr:to>
    <xdr:sp>
      <xdr:nvSpPr>
        <xdr:cNvPr id="208" name="AutoShape 627"/>
        <xdr:cNvSpPr>
          <a:spLocks/>
        </xdr:cNvSpPr>
      </xdr:nvSpPr>
      <xdr:spPr>
        <a:xfrm>
          <a:off x="2114550" y="562546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2343</xdr:row>
      <xdr:rowOff>0</xdr:rowOff>
    </xdr:from>
    <xdr:to>
      <xdr:col>3</xdr:col>
      <xdr:colOff>123825</xdr:colOff>
      <xdr:row>2343</xdr:row>
      <xdr:rowOff>0</xdr:rowOff>
    </xdr:to>
    <xdr:sp>
      <xdr:nvSpPr>
        <xdr:cNvPr id="209" name="AutoShape 628"/>
        <xdr:cNvSpPr>
          <a:spLocks/>
        </xdr:cNvSpPr>
      </xdr:nvSpPr>
      <xdr:spPr>
        <a:xfrm>
          <a:off x="2114550" y="562546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2343</xdr:row>
      <xdr:rowOff>0</xdr:rowOff>
    </xdr:from>
    <xdr:to>
      <xdr:col>3</xdr:col>
      <xdr:colOff>123825</xdr:colOff>
      <xdr:row>2343</xdr:row>
      <xdr:rowOff>0</xdr:rowOff>
    </xdr:to>
    <xdr:sp>
      <xdr:nvSpPr>
        <xdr:cNvPr id="210" name="AutoShape 629"/>
        <xdr:cNvSpPr>
          <a:spLocks/>
        </xdr:cNvSpPr>
      </xdr:nvSpPr>
      <xdr:spPr>
        <a:xfrm>
          <a:off x="2114550" y="562546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2343</xdr:row>
      <xdr:rowOff>0</xdr:rowOff>
    </xdr:from>
    <xdr:to>
      <xdr:col>3</xdr:col>
      <xdr:colOff>123825</xdr:colOff>
      <xdr:row>2343</xdr:row>
      <xdr:rowOff>0</xdr:rowOff>
    </xdr:to>
    <xdr:sp>
      <xdr:nvSpPr>
        <xdr:cNvPr id="211" name="AutoShape 630"/>
        <xdr:cNvSpPr>
          <a:spLocks/>
        </xdr:cNvSpPr>
      </xdr:nvSpPr>
      <xdr:spPr>
        <a:xfrm>
          <a:off x="2114550" y="562546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2343</xdr:row>
      <xdr:rowOff>0</xdr:rowOff>
    </xdr:from>
    <xdr:to>
      <xdr:col>3</xdr:col>
      <xdr:colOff>152400</xdr:colOff>
      <xdr:row>2343</xdr:row>
      <xdr:rowOff>0</xdr:rowOff>
    </xdr:to>
    <xdr:sp>
      <xdr:nvSpPr>
        <xdr:cNvPr id="212" name="AutoShape 631"/>
        <xdr:cNvSpPr>
          <a:spLocks/>
        </xdr:cNvSpPr>
      </xdr:nvSpPr>
      <xdr:spPr>
        <a:xfrm>
          <a:off x="2143125" y="562546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2343</xdr:row>
      <xdr:rowOff>0</xdr:rowOff>
    </xdr:from>
    <xdr:to>
      <xdr:col>3</xdr:col>
      <xdr:colOff>123825</xdr:colOff>
      <xdr:row>2343</xdr:row>
      <xdr:rowOff>0</xdr:rowOff>
    </xdr:to>
    <xdr:sp>
      <xdr:nvSpPr>
        <xdr:cNvPr id="213" name="AutoShape 632"/>
        <xdr:cNvSpPr>
          <a:spLocks/>
        </xdr:cNvSpPr>
      </xdr:nvSpPr>
      <xdr:spPr>
        <a:xfrm>
          <a:off x="2114550" y="562546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2343</xdr:row>
      <xdr:rowOff>0</xdr:rowOff>
    </xdr:from>
    <xdr:to>
      <xdr:col>3</xdr:col>
      <xdr:colOff>123825</xdr:colOff>
      <xdr:row>2343</xdr:row>
      <xdr:rowOff>0</xdr:rowOff>
    </xdr:to>
    <xdr:sp>
      <xdr:nvSpPr>
        <xdr:cNvPr id="214" name="AutoShape 633"/>
        <xdr:cNvSpPr>
          <a:spLocks/>
        </xdr:cNvSpPr>
      </xdr:nvSpPr>
      <xdr:spPr>
        <a:xfrm>
          <a:off x="2114550" y="562546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2339</xdr:row>
      <xdr:rowOff>0</xdr:rowOff>
    </xdr:from>
    <xdr:to>
      <xdr:col>3</xdr:col>
      <xdr:colOff>123825</xdr:colOff>
      <xdr:row>2339</xdr:row>
      <xdr:rowOff>0</xdr:rowOff>
    </xdr:to>
    <xdr:sp>
      <xdr:nvSpPr>
        <xdr:cNvPr id="215" name="AutoShape 634"/>
        <xdr:cNvSpPr>
          <a:spLocks/>
        </xdr:cNvSpPr>
      </xdr:nvSpPr>
      <xdr:spPr>
        <a:xfrm>
          <a:off x="2114550" y="561708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2384</xdr:row>
      <xdr:rowOff>0</xdr:rowOff>
    </xdr:from>
    <xdr:to>
      <xdr:col>3</xdr:col>
      <xdr:colOff>123825</xdr:colOff>
      <xdr:row>2384</xdr:row>
      <xdr:rowOff>0</xdr:rowOff>
    </xdr:to>
    <xdr:sp>
      <xdr:nvSpPr>
        <xdr:cNvPr id="216" name="AutoShape 635"/>
        <xdr:cNvSpPr>
          <a:spLocks/>
        </xdr:cNvSpPr>
      </xdr:nvSpPr>
      <xdr:spPr>
        <a:xfrm>
          <a:off x="2114550" y="572223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2384</xdr:row>
      <xdr:rowOff>0</xdr:rowOff>
    </xdr:from>
    <xdr:to>
      <xdr:col>3</xdr:col>
      <xdr:colOff>123825</xdr:colOff>
      <xdr:row>2384</xdr:row>
      <xdr:rowOff>0</xdr:rowOff>
    </xdr:to>
    <xdr:sp>
      <xdr:nvSpPr>
        <xdr:cNvPr id="217" name="AutoShape 636"/>
        <xdr:cNvSpPr>
          <a:spLocks/>
        </xdr:cNvSpPr>
      </xdr:nvSpPr>
      <xdr:spPr>
        <a:xfrm>
          <a:off x="2114550" y="572223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2384</xdr:row>
      <xdr:rowOff>0</xdr:rowOff>
    </xdr:from>
    <xdr:to>
      <xdr:col>3</xdr:col>
      <xdr:colOff>123825</xdr:colOff>
      <xdr:row>2384</xdr:row>
      <xdr:rowOff>0</xdr:rowOff>
    </xdr:to>
    <xdr:sp>
      <xdr:nvSpPr>
        <xdr:cNvPr id="218" name="AutoShape 637"/>
        <xdr:cNvSpPr>
          <a:spLocks/>
        </xdr:cNvSpPr>
      </xdr:nvSpPr>
      <xdr:spPr>
        <a:xfrm>
          <a:off x="2114550" y="572223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2384</xdr:row>
      <xdr:rowOff>0</xdr:rowOff>
    </xdr:from>
    <xdr:to>
      <xdr:col>3</xdr:col>
      <xdr:colOff>123825</xdr:colOff>
      <xdr:row>2384</xdr:row>
      <xdr:rowOff>0</xdr:rowOff>
    </xdr:to>
    <xdr:sp>
      <xdr:nvSpPr>
        <xdr:cNvPr id="219" name="AutoShape 638"/>
        <xdr:cNvSpPr>
          <a:spLocks/>
        </xdr:cNvSpPr>
      </xdr:nvSpPr>
      <xdr:spPr>
        <a:xfrm>
          <a:off x="2114550" y="572223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2384</xdr:row>
      <xdr:rowOff>0</xdr:rowOff>
    </xdr:from>
    <xdr:to>
      <xdr:col>3</xdr:col>
      <xdr:colOff>152400</xdr:colOff>
      <xdr:row>2384</xdr:row>
      <xdr:rowOff>0</xdr:rowOff>
    </xdr:to>
    <xdr:sp>
      <xdr:nvSpPr>
        <xdr:cNvPr id="220" name="AutoShape 639"/>
        <xdr:cNvSpPr>
          <a:spLocks/>
        </xdr:cNvSpPr>
      </xdr:nvSpPr>
      <xdr:spPr>
        <a:xfrm>
          <a:off x="2143125" y="572223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2384</xdr:row>
      <xdr:rowOff>0</xdr:rowOff>
    </xdr:from>
    <xdr:to>
      <xdr:col>3</xdr:col>
      <xdr:colOff>123825</xdr:colOff>
      <xdr:row>2384</xdr:row>
      <xdr:rowOff>0</xdr:rowOff>
    </xdr:to>
    <xdr:sp>
      <xdr:nvSpPr>
        <xdr:cNvPr id="221" name="AutoShape 640"/>
        <xdr:cNvSpPr>
          <a:spLocks/>
        </xdr:cNvSpPr>
      </xdr:nvSpPr>
      <xdr:spPr>
        <a:xfrm>
          <a:off x="2114550" y="572223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2384</xdr:row>
      <xdr:rowOff>0</xdr:rowOff>
    </xdr:from>
    <xdr:to>
      <xdr:col>3</xdr:col>
      <xdr:colOff>123825</xdr:colOff>
      <xdr:row>2384</xdr:row>
      <xdr:rowOff>0</xdr:rowOff>
    </xdr:to>
    <xdr:sp>
      <xdr:nvSpPr>
        <xdr:cNvPr id="222" name="AutoShape 641"/>
        <xdr:cNvSpPr>
          <a:spLocks/>
        </xdr:cNvSpPr>
      </xdr:nvSpPr>
      <xdr:spPr>
        <a:xfrm>
          <a:off x="2114550" y="572223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2380</xdr:row>
      <xdr:rowOff>0</xdr:rowOff>
    </xdr:from>
    <xdr:to>
      <xdr:col>3</xdr:col>
      <xdr:colOff>123825</xdr:colOff>
      <xdr:row>2380</xdr:row>
      <xdr:rowOff>0</xdr:rowOff>
    </xdr:to>
    <xdr:sp>
      <xdr:nvSpPr>
        <xdr:cNvPr id="223" name="AutoShape 642"/>
        <xdr:cNvSpPr>
          <a:spLocks/>
        </xdr:cNvSpPr>
      </xdr:nvSpPr>
      <xdr:spPr>
        <a:xfrm>
          <a:off x="2114550" y="571414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2477</xdr:row>
      <xdr:rowOff>0</xdr:rowOff>
    </xdr:from>
    <xdr:to>
      <xdr:col>3</xdr:col>
      <xdr:colOff>123825</xdr:colOff>
      <xdr:row>2477</xdr:row>
      <xdr:rowOff>0</xdr:rowOff>
    </xdr:to>
    <xdr:sp>
      <xdr:nvSpPr>
        <xdr:cNvPr id="224" name="AutoShape 651"/>
        <xdr:cNvSpPr>
          <a:spLocks/>
        </xdr:cNvSpPr>
      </xdr:nvSpPr>
      <xdr:spPr>
        <a:xfrm>
          <a:off x="2114550" y="594579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2477</xdr:row>
      <xdr:rowOff>0</xdr:rowOff>
    </xdr:from>
    <xdr:to>
      <xdr:col>3</xdr:col>
      <xdr:colOff>123825</xdr:colOff>
      <xdr:row>2477</xdr:row>
      <xdr:rowOff>0</xdr:rowOff>
    </xdr:to>
    <xdr:sp>
      <xdr:nvSpPr>
        <xdr:cNvPr id="225" name="AutoShape 652"/>
        <xdr:cNvSpPr>
          <a:spLocks/>
        </xdr:cNvSpPr>
      </xdr:nvSpPr>
      <xdr:spPr>
        <a:xfrm>
          <a:off x="2114550" y="594579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2477</xdr:row>
      <xdr:rowOff>0</xdr:rowOff>
    </xdr:from>
    <xdr:to>
      <xdr:col>3</xdr:col>
      <xdr:colOff>123825</xdr:colOff>
      <xdr:row>2477</xdr:row>
      <xdr:rowOff>0</xdr:rowOff>
    </xdr:to>
    <xdr:sp>
      <xdr:nvSpPr>
        <xdr:cNvPr id="226" name="AutoShape 653"/>
        <xdr:cNvSpPr>
          <a:spLocks/>
        </xdr:cNvSpPr>
      </xdr:nvSpPr>
      <xdr:spPr>
        <a:xfrm>
          <a:off x="2114550" y="594579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2477</xdr:row>
      <xdr:rowOff>0</xdr:rowOff>
    </xdr:from>
    <xdr:to>
      <xdr:col>3</xdr:col>
      <xdr:colOff>123825</xdr:colOff>
      <xdr:row>2477</xdr:row>
      <xdr:rowOff>0</xdr:rowOff>
    </xdr:to>
    <xdr:sp>
      <xdr:nvSpPr>
        <xdr:cNvPr id="227" name="AutoShape 654"/>
        <xdr:cNvSpPr>
          <a:spLocks/>
        </xdr:cNvSpPr>
      </xdr:nvSpPr>
      <xdr:spPr>
        <a:xfrm>
          <a:off x="2114550" y="594579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2477</xdr:row>
      <xdr:rowOff>0</xdr:rowOff>
    </xdr:from>
    <xdr:to>
      <xdr:col>3</xdr:col>
      <xdr:colOff>152400</xdr:colOff>
      <xdr:row>2477</xdr:row>
      <xdr:rowOff>0</xdr:rowOff>
    </xdr:to>
    <xdr:sp>
      <xdr:nvSpPr>
        <xdr:cNvPr id="228" name="AutoShape 655"/>
        <xdr:cNvSpPr>
          <a:spLocks/>
        </xdr:cNvSpPr>
      </xdr:nvSpPr>
      <xdr:spPr>
        <a:xfrm>
          <a:off x="2143125" y="594579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2477</xdr:row>
      <xdr:rowOff>0</xdr:rowOff>
    </xdr:from>
    <xdr:to>
      <xdr:col>3</xdr:col>
      <xdr:colOff>123825</xdr:colOff>
      <xdr:row>2477</xdr:row>
      <xdr:rowOff>0</xdr:rowOff>
    </xdr:to>
    <xdr:sp>
      <xdr:nvSpPr>
        <xdr:cNvPr id="229" name="AutoShape 656"/>
        <xdr:cNvSpPr>
          <a:spLocks/>
        </xdr:cNvSpPr>
      </xdr:nvSpPr>
      <xdr:spPr>
        <a:xfrm>
          <a:off x="2114550" y="594579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2477</xdr:row>
      <xdr:rowOff>0</xdr:rowOff>
    </xdr:from>
    <xdr:to>
      <xdr:col>3</xdr:col>
      <xdr:colOff>123825</xdr:colOff>
      <xdr:row>2477</xdr:row>
      <xdr:rowOff>0</xdr:rowOff>
    </xdr:to>
    <xdr:sp>
      <xdr:nvSpPr>
        <xdr:cNvPr id="230" name="AutoShape 657"/>
        <xdr:cNvSpPr>
          <a:spLocks/>
        </xdr:cNvSpPr>
      </xdr:nvSpPr>
      <xdr:spPr>
        <a:xfrm>
          <a:off x="2114550" y="594579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2521</xdr:row>
      <xdr:rowOff>0</xdr:rowOff>
    </xdr:from>
    <xdr:to>
      <xdr:col>3</xdr:col>
      <xdr:colOff>123825</xdr:colOff>
      <xdr:row>2521</xdr:row>
      <xdr:rowOff>0</xdr:rowOff>
    </xdr:to>
    <xdr:sp>
      <xdr:nvSpPr>
        <xdr:cNvPr id="231" name="AutoShape 659"/>
        <xdr:cNvSpPr>
          <a:spLocks/>
        </xdr:cNvSpPr>
      </xdr:nvSpPr>
      <xdr:spPr>
        <a:xfrm>
          <a:off x="2114550" y="605675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2521</xdr:row>
      <xdr:rowOff>0</xdr:rowOff>
    </xdr:from>
    <xdr:to>
      <xdr:col>3</xdr:col>
      <xdr:colOff>123825</xdr:colOff>
      <xdr:row>2521</xdr:row>
      <xdr:rowOff>0</xdr:rowOff>
    </xdr:to>
    <xdr:sp>
      <xdr:nvSpPr>
        <xdr:cNvPr id="232" name="AutoShape 660"/>
        <xdr:cNvSpPr>
          <a:spLocks/>
        </xdr:cNvSpPr>
      </xdr:nvSpPr>
      <xdr:spPr>
        <a:xfrm>
          <a:off x="2114550" y="605675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2521</xdr:row>
      <xdr:rowOff>0</xdr:rowOff>
    </xdr:from>
    <xdr:to>
      <xdr:col>3</xdr:col>
      <xdr:colOff>123825</xdr:colOff>
      <xdr:row>2521</xdr:row>
      <xdr:rowOff>0</xdr:rowOff>
    </xdr:to>
    <xdr:sp>
      <xdr:nvSpPr>
        <xdr:cNvPr id="233" name="AutoShape 661"/>
        <xdr:cNvSpPr>
          <a:spLocks/>
        </xdr:cNvSpPr>
      </xdr:nvSpPr>
      <xdr:spPr>
        <a:xfrm>
          <a:off x="2114550" y="605675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2521</xdr:row>
      <xdr:rowOff>0</xdr:rowOff>
    </xdr:from>
    <xdr:to>
      <xdr:col>3</xdr:col>
      <xdr:colOff>123825</xdr:colOff>
      <xdr:row>2521</xdr:row>
      <xdr:rowOff>0</xdr:rowOff>
    </xdr:to>
    <xdr:sp>
      <xdr:nvSpPr>
        <xdr:cNvPr id="234" name="AutoShape 662"/>
        <xdr:cNvSpPr>
          <a:spLocks/>
        </xdr:cNvSpPr>
      </xdr:nvSpPr>
      <xdr:spPr>
        <a:xfrm>
          <a:off x="2114550" y="605675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2521</xdr:row>
      <xdr:rowOff>0</xdr:rowOff>
    </xdr:from>
    <xdr:to>
      <xdr:col>3</xdr:col>
      <xdr:colOff>152400</xdr:colOff>
      <xdr:row>2521</xdr:row>
      <xdr:rowOff>0</xdr:rowOff>
    </xdr:to>
    <xdr:sp>
      <xdr:nvSpPr>
        <xdr:cNvPr id="235" name="AutoShape 663"/>
        <xdr:cNvSpPr>
          <a:spLocks/>
        </xdr:cNvSpPr>
      </xdr:nvSpPr>
      <xdr:spPr>
        <a:xfrm>
          <a:off x="2143125" y="605675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2521</xdr:row>
      <xdr:rowOff>0</xdr:rowOff>
    </xdr:from>
    <xdr:to>
      <xdr:col>3</xdr:col>
      <xdr:colOff>123825</xdr:colOff>
      <xdr:row>2521</xdr:row>
      <xdr:rowOff>0</xdr:rowOff>
    </xdr:to>
    <xdr:sp>
      <xdr:nvSpPr>
        <xdr:cNvPr id="236" name="AutoShape 664"/>
        <xdr:cNvSpPr>
          <a:spLocks/>
        </xdr:cNvSpPr>
      </xdr:nvSpPr>
      <xdr:spPr>
        <a:xfrm>
          <a:off x="2114550" y="605675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2521</xdr:row>
      <xdr:rowOff>0</xdr:rowOff>
    </xdr:from>
    <xdr:to>
      <xdr:col>3</xdr:col>
      <xdr:colOff>123825</xdr:colOff>
      <xdr:row>2521</xdr:row>
      <xdr:rowOff>0</xdr:rowOff>
    </xdr:to>
    <xdr:sp>
      <xdr:nvSpPr>
        <xdr:cNvPr id="237" name="AutoShape 665"/>
        <xdr:cNvSpPr>
          <a:spLocks/>
        </xdr:cNvSpPr>
      </xdr:nvSpPr>
      <xdr:spPr>
        <a:xfrm>
          <a:off x="2114550" y="605675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2517</xdr:row>
      <xdr:rowOff>0</xdr:rowOff>
    </xdr:from>
    <xdr:to>
      <xdr:col>3</xdr:col>
      <xdr:colOff>123825</xdr:colOff>
      <xdr:row>2517</xdr:row>
      <xdr:rowOff>0</xdr:rowOff>
    </xdr:to>
    <xdr:sp>
      <xdr:nvSpPr>
        <xdr:cNvPr id="238" name="AutoShape 666"/>
        <xdr:cNvSpPr>
          <a:spLocks/>
        </xdr:cNvSpPr>
      </xdr:nvSpPr>
      <xdr:spPr>
        <a:xfrm>
          <a:off x="2114550" y="604570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2572</xdr:row>
      <xdr:rowOff>0</xdr:rowOff>
    </xdr:from>
    <xdr:to>
      <xdr:col>3</xdr:col>
      <xdr:colOff>123825</xdr:colOff>
      <xdr:row>2572</xdr:row>
      <xdr:rowOff>0</xdr:rowOff>
    </xdr:to>
    <xdr:sp>
      <xdr:nvSpPr>
        <xdr:cNvPr id="239" name="AutoShape 667"/>
        <xdr:cNvSpPr>
          <a:spLocks/>
        </xdr:cNvSpPr>
      </xdr:nvSpPr>
      <xdr:spPr>
        <a:xfrm>
          <a:off x="2114550" y="618001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2572</xdr:row>
      <xdr:rowOff>0</xdr:rowOff>
    </xdr:from>
    <xdr:to>
      <xdr:col>3</xdr:col>
      <xdr:colOff>123825</xdr:colOff>
      <xdr:row>2572</xdr:row>
      <xdr:rowOff>0</xdr:rowOff>
    </xdr:to>
    <xdr:sp>
      <xdr:nvSpPr>
        <xdr:cNvPr id="240" name="AutoShape 668"/>
        <xdr:cNvSpPr>
          <a:spLocks/>
        </xdr:cNvSpPr>
      </xdr:nvSpPr>
      <xdr:spPr>
        <a:xfrm>
          <a:off x="2114550" y="618001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2572</xdr:row>
      <xdr:rowOff>0</xdr:rowOff>
    </xdr:from>
    <xdr:to>
      <xdr:col>3</xdr:col>
      <xdr:colOff>123825</xdr:colOff>
      <xdr:row>2572</xdr:row>
      <xdr:rowOff>0</xdr:rowOff>
    </xdr:to>
    <xdr:sp>
      <xdr:nvSpPr>
        <xdr:cNvPr id="241" name="AutoShape 669"/>
        <xdr:cNvSpPr>
          <a:spLocks/>
        </xdr:cNvSpPr>
      </xdr:nvSpPr>
      <xdr:spPr>
        <a:xfrm>
          <a:off x="2114550" y="618001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2572</xdr:row>
      <xdr:rowOff>0</xdr:rowOff>
    </xdr:from>
    <xdr:to>
      <xdr:col>3</xdr:col>
      <xdr:colOff>123825</xdr:colOff>
      <xdr:row>2572</xdr:row>
      <xdr:rowOff>0</xdr:rowOff>
    </xdr:to>
    <xdr:sp>
      <xdr:nvSpPr>
        <xdr:cNvPr id="242" name="AutoShape 670"/>
        <xdr:cNvSpPr>
          <a:spLocks/>
        </xdr:cNvSpPr>
      </xdr:nvSpPr>
      <xdr:spPr>
        <a:xfrm>
          <a:off x="2114550" y="618001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2572</xdr:row>
      <xdr:rowOff>0</xdr:rowOff>
    </xdr:from>
    <xdr:to>
      <xdr:col>3</xdr:col>
      <xdr:colOff>152400</xdr:colOff>
      <xdr:row>2572</xdr:row>
      <xdr:rowOff>0</xdr:rowOff>
    </xdr:to>
    <xdr:sp>
      <xdr:nvSpPr>
        <xdr:cNvPr id="243" name="AutoShape 671"/>
        <xdr:cNvSpPr>
          <a:spLocks/>
        </xdr:cNvSpPr>
      </xdr:nvSpPr>
      <xdr:spPr>
        <a:xfrm>
          <a:off x="2143125" y="618001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2617</xdr:row>
      <xdr:rowOff>0</xdr:rowOff>
    </xdr:from>
    <xdr:to>
      <xdr:col>3</xdr:col>
      <xdr:colOff>123825</xdr:colOff>
      <xdr:row>2617</xdr:row>
      <xdr:rowOff>0</xdr:rowOff>
    </xdr:to>
    <xdr:sp>
      <xdr:nvSpPr>
        <xdr:cNvPr id="244" name="AutoShape 675"/>
        <xdr:cNvSpPr>
          <a:spLocks/>
        </xdr:cNvSpPr>
      </xdr:nvSpPr>
      <xdr:spPr>
        <a:xfrm>
          <a:off x="2114550" y="629040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2617</xdr:row>
      <xdr:rowOff>0</xdr:rowOff>
    </xdr:from>
    <xdr:to>
      <xdr:col>3</xdr:col>
      <xdr:colOff>123825</xdr:colOff>
      <xdr:row>2617</xdr:row>
      <xdr:rowOff>0</xdr:rowOff>
    </xdr:to>
    <xdr:sp>
      <xdr:nvSpPr>
        <xdr:cNvPr id="245" name="AutoShape 676"/>
        <xdr:cNvSpPr>
          <a:spLocks/>
        </xdr:cNvSpPr>
      </xdr:nvSpPr>
      <xdr:spPr>
        <a:xfrm>
          <a:off x="2114550" y="629040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2617</xdr:row>
      <xdr:rowOff>0</xdr:rowOff>
    </xdr:from>
    <xdr:to>
      <xdr:col>3</xdr:col>
      <xdr:colOff>123825</xdr:colOff>
      <xdr:row>2617</xdr:row>
      <xdr:rowOff>0</xdr:rowOff>
    </xdr:to>
    <xdr:sp>
      <xdr:nvSpPr>
        <xdr:cNvPr id="246" name="AutoShape 677"/>
        <xdr:cNvSpPr>
          <a:spLocks/>
        </xdr:cNvSpPr>
      </xdr:nvSpPr>
      <xdr:spPr>
        <a:xfrm>
          <a:off x="2114550" y="629040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2617</xdr:row>
      <xdr:rowOff>0</xdr:rowOff>
    </xdr:from>
    <xdr:to>
      <xdr:col>3</xdr:col>
      <xdr:colOff>123825</xdr:colOff>
      <xdr:row>2617</xdr:row>
      <xdr:rowOff>0</xdr:rowOff>
    </xdr:to>
    <xdr:sp>
      <xdr:nvSpPr>
        <xdr:cNvPr id="247" name="AutoShape 678"/>
        <xdr:cNvSpPr>
          <a:spLocks/>
        </xdr:cNvSpPr>
      </xdr:nvSpPr>
      <xdr:spPr>
        <a:xfrm>
          <a:off x="2114550" y="629040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2617</xdr:row>
      <xdr:rowOff>0</xdr:rowOff>
    </xdr:from>
    <xdr:to>
      <xdr:col>3</xdr:col>
      <xdr:colOff>152400</xdr:colOff>
      <xdr:row>2617</xdr:row>
      <xdr:rowOff>0</xdr:rowOff>
    </xdr:to>
    <xdr:sp>
      <xdr:nvSpPr>
        <xdr:cNvPr id="248" name="AutoShape 679"/>
        <xdr:cNvSpPr>
          <a:spLocks/>
        </xdr:cNvSpPr>
      </xdr:nvSpPr>
      <xdr:spPr>
        <a:xfrm>
          <a:off x="2143125" y="629040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2617</xdr:row>
      <xdr:rowOff>0</xdr:rowOff>
    </xdr:from>
    <xdr:to>
      <xdr:col>3</xdr:col>
      <xdr:colOff>123825</xdr:colOff>
      <xdr:row>2617</xdr:row>
      <xdr:rowOff>0</xdr:rowOff>
    </xdr:to>
    <xdr:sp>
      <xdr:nvSpPr>
        <xdr:cNvPr id="249" name="AutoShape 680"/>
        <xdr:cNvSpPr>
          <a:spLocks/>
        </xdr:cNvSpPr>
      </xdr:nvSpPr>
      <xdr:spPr>
        <a:xfrm>
          <a:off x="2114550" y="629040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2617</xdr:row>
      <xdr:rowOff>0</xdr:rowOff>
    </xdr:from>
    <xdr:to>
      <xdr:col>3</xdr:col>
      <xdr:colOff>123825</xdr:colOff>
      <xdr:row>2617</xdr:row>
      <xdr:rowOff>0</xdr:rowOff>
    </xdr:to>
    <xdr:sp>
      <xdr:nvSpPr>
        <xdr:cNvPr id="250" name="AutoShape 681"/>
        <xdr:cNvSpPr>
          <a:spLocks/>
        </xdr:cNvSpPr>
      </xdr:nvSpPr>
      <xdr:spPr>
        <a:xfrm>
          <a:off x="2114550" y="629040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2613</xdr:row>
      <xdr:rowOff>0</xdr:rowOff>
    </xdr:from>
    <xdr:to>
      <xdr:col>3</xdr:col>
      <xdr:colOff>123825</xdr:colOff>
      <xdr:row>2613</xdr:row>
      <xdr:rowOff>0</xdr:rowOff>
    </xdr:to>
    <xdr:sp>
      <xdr:nvSpPr>
        <xdr:cNvPr id="251" name="AutoShape 682"/>
        <xdr:cNvSpPr>
          <a:spLocks/>
        </xdr:cNvSpPr>
      </xdr:nvSpPr>
      <xdr:spPr>
        <a:xfrm>
          <a:off x="2114550" y="628097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2697</xdr:row>
      <xdr:rowOff>0</xdr:rowOff>
    </xdr:from>
    <xdr:to>
      <xdr:col>3</xdr:col>
      <xdr:colOff>123825</xdr:colOff>
      <xdr:row>2697</xdr:row>
      <xdr:rowOff>0</xdr:rowOff>
    </xdr:to>
    <xdr:sp>
      <xdr:nvSpPr>
        <xdr:cNvPr id="252" name="AutoShape 691"/>
        <xdr:cNvSpPr>
          <a:spLocks/>
        </xdr:cNvSpPr>
      </xdr:nvSpPr>
      <xdr:spPr>
        <a:xfrm>
          <a:off x="2114550" y="642080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2697</xdr:row>
      <xdr:rowOff>0</xdr:rowOff>
    </xdr:from>
    <xdr:to>
      <xdr:col>3</xdr:col>
      <xdr:colOff>123825</xdr:colOff>
      <xdr:row>2697</xdr:row>
      <xdr:rowOff>0</xdr:rowOff>
    </xdr:to>
    <xdr:sp>
      <xdr:nvSpPr>
        <xdr:cNvPr id="253" name="AutoShape 692"/>
        <xdr:cNvSpPr>
          <a:spLocks/>
        </xdr:cNvSpPr>
      </xdr:nvSpPr>
      <xdr:spPr>
        <a:xfrm>
          <a:off x="2114550" y="642080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2697</xdr:row>
      <xdr:rowOff>0</xdr:rowOff>
    </xdr:from>
    <xdr:to>
      <xdr:col>3</xdr:col>
      <xdr:colOff>123825</xdr:colOff>
      <xdr:row>2697</xdr:row>
      <xdr:rowOff>0</xdr:rowOff>
    </xdr:to>
    <xdr:sp>
      <xdr:nvSpPr>
        <xdr:cNvPr id="254" name="AutoShape 693"/>
        <xdr:cNvSpPr>
          <a:spLocks/>
        </xdr:cNvSpPr>
      </xdr:nvSpPr>
      <xdr:spPr>
        <a:xfrm>
          <a:off x="2114550" y="642080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2697</xdr:row>
      <xdr:rowOff>0</xdr:rowOff>
    </xdr:from>
    <xdr:to>
      <xdr:col>3</xdr:col>
      <xdr:colOff>123825</xdr:colOff>
      <xdr:row>2697</xdr:row>
      <xdr:rowOff>0</xdr:rowOff>
    </xdr:to>
    <xdr:sp>
      <xdr:nvSpPr>
        <xdr:cNvPr id="255" name="AutoShape 694"/>
        <xdr:cNvSpPr>
          <a:spLocks/>
        </xdr:cNvSpPr>
      </xdr:nvSpPr>
      <xdr:spPr>
        <a:xfrm>
          <a:off x="2114550" y="642080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2697</xdr:row>
      <xdr:rowOff>0</xdr:rowOff>
    </xdr:from>
    <xdr:to>
      <xdr:col>3</xdr:col>
      <xdr:colOff>152400</xdr:colOff>
      <xdr:row>2697</xdr:row>
      <xdr:rowOff>0</xdr:rowOff>
    </xdr:to>
    <xdr:sp>
      <xdr:nvSpPr>
        <xdr:cNvPr id="256" name="AutoShape 695"/>
        <xdr:cNvSpPr>
          <a:spLocks/>
        </xdr:cNvSpPr>
      </xdr:nvSpPr>
      <xdr:spPr>
        <a:xfrm>
          <a:off x="2143125" y="642080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2697</xdr:row>
      <xdr:rowOff>0</xdr:rowOff>
    </xdr:from>
    <xdr:to>
      <xdr:col>3</xdr:col>
      <xdr:colOff>123825</xdr:colOff>
      <xdr:row>2697</xdr:row>
      <xdr:rowOff>0</xdr:rowOff>
    </xdr:to>
    <xdr:sp>
      <xdr:nvSpPr>
        <xdr:cNvPr id="257" name="AutoShape 696"/>
        <xdr:cNvSpPr>
          <a:spLocks/>
        </xdr:cNvSpPr>
      </xdr:nvSpPr>
      <xdr:spPr>
        <a:xfrm>
          <a:off x="2114550" y="642080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2697</xdr:row>
      <xdr:rowOff>0</xdr:rowOff>
    </xdr:from>
    <xdr:to>
      <xdr:col>3</xdr:col>
      <xdr:colOff>123825</xdr:colOff>
      <xdr:row>2697</xdr:row>
      <xdr:rowOff>0</xdr:rowOff>
    </xdr:to>
    <xdr:sp>
      <xdr:nvSpPr>
        <xdr:cNvPr id="258" name="AutoShape 697"/>
        <xdr:cNvSpPr>
          <a:spLocks/>
        </xdr:cNvSpPr>
      </xdr:nvSpPr>
      <xdr:spPr>
        <a:xfrm>
          <a:off x="2114550" y="642080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2693</xdr:row>
      <xdr:rowOff>0</xdr:rowOff>
    </xdr:from>
    <xdr:to>
      <xdr:col>3</xdr:col>
      <xdr:colOff>123825</xdr:colOff>
      <xdr:row>2693</xdr:row>
      <xdr:rowOff>0</xdr:rowOff>
    </xdr:to>
    <xdr:sp>
      <xdr:nvSpPr>
        <xdr:cNvPr id="259" name="AutoShape 698"/>
        <xdr:cNvSpPr>
          <a:spLocks/>
        </xdr:cNvSpPr>
      </xdr:nvSpPr>
      <xdr:spPr>
        <a:xfrm>
          <a:off x="2114550" y="641432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2736</xdr:row>
      <xdr:rowOff>0</xdr:rowOff>
    </xdr:from>
    <xdr:to>
      <xdr:col>3</xdr:col>
      <xdr:colOff>123825</xdr:colOff>
      <xdr:row>2736</xdr:row>
      <xdr:rowOff>0</xdr:rowOff>
    </xdr:to>
    <xdr:sp>
      <xdr:nvSpPr>
        <xdr:cNvPr id="260" name="AutoShape 699"/>
        <xdr:cNvSpPr>
          <a:spLocks/>
        </xdr:cNvSpPr>
      </xdr:nvSpPr>
      <xdr:spPr>
        <a:xfrm>
          <a:off x="2114550" y="648395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2736</xdr:row>
      <xdr:rowOff>0</xdr:rowOff>
    </xdr:from>
    <xdr:to>
      <xdr:col>3</xdr:col>
      <xdr:colOff>123825</xdr:colOff>
      <xdr:row>2736</xdr:row>
      <xdr:rowOff>0</xdr:rowOff>
    </xdr:to>
    <xdr:sp>
      <xdr:nvSpPr>
        <xdr:cNvPr id="261" name="AutoShape 700"/>
        <xdr:cNvSpPr>
          <a:spLocks/>
        </xdr:cNvSpPr>
      </xdr:nvSpPr>
      <xdr:spPr>
        <a:xfrm>
          <a:off x="2114550" y="648395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2736</xdr:row>
      <xdr:rowOff>0</xdr:rowOff>
    </xdr:from>
    <xdr:to>
      <xdr:col>3</xdr:col>
      <xdr:colOff>123825</xdr:colOff>
      <xdr:row>2736</xdr:row>
      <xdr:rowOff>0</xdr:rowOff>
    </xdr:to>
    <xdr:sp>
      <xdr:nvSpPr>
        <xdr:cNvPr id="262" name="AutoShape 701"/>
        <xdr:cNvSpPr>
          <a:spLocks/>
        </xdr:cNvSpPr>
      </xdr:nvSpPr>
      <xdr:spPr>
        <a:xfrm>
          <a:off x="2114550" y="648395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2736</xdr:row>
      <xdr:rowOff>0</xdr:rowOff>
    </xdr:from>
    <xdr:to>
      <xdr:col>3</xdr:col>
      <xdr:colOff>123825</xdr:colOff>
      <xdr:row>2736</xdr:row>
      <xdr:rowOff>0</xdr:rowOff>
    </xdr:to>
    <xdr:sp>
      <xdr:nvSpPr>
        <xdr:cNvPr id="263" name="AutoShape 702"/>
        <xdr:cNvSpPr>
          <a:spLocks/>
        </xdr:cNvSpPr>
      </xdr:nvSpPr>
      <xdr:spPr>
        <a:xfrm>
          <a:off x="2114550" y="648395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2736</xdr:row>
      <xdr:rowOff>0</xdr:rowOff>
    </xdr:from>
    <xdr:to>
      <xdr:col>3</xdr:col>
      <xdr:colOff>152400</xdr:colOff>
      <xdr:row>2736</xdr:row>
      <xdr:rowOff>0</xdr:rowOff>
    </xdr:to>
    <xdr:sp>
      <xdr:nvSpPr>
        <xdr:cNvPr id="264" name="AutoShape 703"/>
        <xdr:cNvSpPr>
          <a:spLocks/>
        </xdr:cNvSpPr>
      </xdr:nvSpPr>
      <xdr:spPr>
        <a:xfrm>
          <a:off x="2143125" y="648395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2736</xdr:row>
      <xdr:rowOff>0</xdr:rowOff>
    </xdr:from>
    <xdr:to>
      <xdr:col>3</xdr:col>
      <xdr:colOff>123825</xdr:colOff>
      <xdr:row>2736</xdr:row>
      <xdr:rowOff>0</xdr:rowOff>
    </xdr:to>
    <xdr:sp>
      <xdr:nvSpPr>
        <xdr:cNvPr id="265" name="AutoShape 704"/>
        <xdr:cNvSpPr>
          <a:spLocks/>
        </xdr:cNvSpPr>
      </xdr:nvSpPr>
      <xdr:spPr>
        <a:xfrm>
          <a:off x="2114550" y="648395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2736</xdr:row>
      <xdr:rowOff>0</xdr:rowOff>
    </xdr:from>
    <xdr:to>
      <xdr:col>3</xdr:col>
      <xdr:colOff>123825</xdr:colOff>
      <xdr:row>2736</xdr:row>
      <xdr:rowOff>0</xdr:rowOff>
    </xdr:to>
    <xdr:sp>
      <xdr:nvSpPr>
        <xdr:cNvPr id="266" name="AutoShape 705"/>
        <xdr:cNvSpPr>
          <a:spLocks/>
        </xdr:cNvSpPr>
      </xdr:nvSpPr>
      <xdr:spPr>
        <a:xfrm>
          <a:off x="2114550" y="648395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2732</xdr:row>
      <xdr:rowOff>0</xdr:rowOff>
    </xdr:from>
    <xdr:to>
      <xdr:col>3</xdr:col>
      <xdr:colOff>123825</xdr:colOff>
      <xdr:row>2732</xdr:row>
      <xdr:rowOff>0</xdr:rowOff>
    </xdr:to>
    <xdr:sp>
      <xdr:nvSpPr>
        <xdr:cNvPr id="267" name="AutoShape 706"/>
        <xdr:cNvSpPr>
          <a:spLocks/>
        </xdr:cNvSpPr>
      </xdr:nvSpPr>
      <xdr:spPr>
        <a:xfrm>
          <a:off x="2114550" y="647747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812</xdr:row>
      <xdr:rowOff>0</xdr:rowOff>
    </xdr:from>
    <xdr:to>
      <xdr:col>3</xdr:col>
      <xdr:colOff>123825</xdr:colOff>
      <xdr:row>812</xdr:row>
      <xdr:rowOff>0</xdr:rowOff>
    </xdr:to>
    <xdr:sp>
      <xdr:nvSpPr>
        <xdr:cNvPr id="268" name="AutoShape 707"/>
        <xdr:cNvSpPr>
          <a:spLocks/>
        </xdr:cNvSpPr>
      </xdr:nvSpPr>
      <xdr:spPr>
        <a:xfrm>
          <a:off x="2114550" y="192843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812</xdr:row>
      <xdr:rowOff>0</xdr:rowOff>
    </xdr:from>
    <xdr:to>
      <xdr:col>3</xdr:col>
      <xdr:colOff>123825</xdr:colOff>
      <xdr:row>812</xdr:row>
      <xdr:rowOff>0</xdr:rowOff>
    </xdr:to>
    <xdr:sp>
      <xdr:nvSpPr>
        <xdr:cNvPr id="269" name="AutoShape 708"/>
        <xdr:cNvSpPr>
          <a:spLocks/>
        </xdr:cNvSpPr>
      </xdr:nvSpPr>
      <xdr:spPr>
        <a:xfrm>
          <a:off x="2114550" y="192843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812</xdr:row>
      <xdr:rowOff>0</xdr:rowOff>
    </xdr:from>
    <xdr:to>
      <xdr:col>3</xdr:col>
      <xdr:colOff>123825</xdr:colOff>
      <xdr:row>812</xdr:row>
      <xdr:rowOff>0</xdr:rowOff>
    </xdr:to>
    <xdr:sp>
      <xdr:nvSpPr>
        <xdr:cNvPr id="270" name="AutoShape 709"/>
        <xdr:cNvSpPr>
          <a:spLocks/>
        </xdr:cNvSpPr>
      </xdr:nvSpPr>
      <xdr:spPr>
        <a:xfrm>
          <a:off x="2114550" y="192843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812</xdr:row>
      <xdr:rowOff>0</xdr:rowOff>
    </xdr:from>
    <xdr:to>
      <xdr:col>3</xdr:col>
      <xdr:colOff>123825</xdr:colOff>
      <xdr:row>812</xdr:row>
      <xdr:rowOff>0</xdr:rowOff>
    </xdr:to>
    <xdr:sp>
      <xdr:nvSpPr>
        <xdr:cNvPr id="271" name="AutoShape 710"/>
        <xdr:cNvSpPr>
          <a:spLocks/>
        </xdr:cNvSpPr>
      </xdr:nvSpPr>
      <xdr:spPr>
        <a:xfrm>
          <a:off x="2114550" y="192843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853</xdr:row>
      <xdr:rowOff>0</xdr:rowOff>
    </xdr:from>
    <xdr:to>
      <xdr:col>3</xdr:col>
      <xdr:colOff>123825</xdr:colOff>
      <xdr:row>853</xdr:row>
      <xdr:rowOff>0</xdr:rowOff>
    </xdr:to>
    <xdr:sp>
      <xdr:nvSpPr>
        <xdr:cNvPr id="272" name="AutoShape 711"/>
        <xdr:cNvSpPr>
          <a:spLocks/>
        </xdr:cNvSpPr>
      </xdr:nvSpPr>
      <xdr:spPr>
        <a:xfrm>
          <a:off x="2114550" y="202530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853</xdr:row>
      <xdr:rowOff>0</xdr:rowOff>
    </xdr:from>
    <xdr:to>
      <xdr:col>3</xdr:col>
      <xdr:colOff>123825</xdr:colOff>
      <xdr:row>853</xdr:row>
      <xdr:rowOff>0</xdr:rowOff>
    </xdr:to>
    <xdr:sp>
      <xdr:nvSpPr>
        <xdr:cNvPr id="273" name="AutoShape 712"/>
        <xdr:cNvSpPr>
          <a:spLocks/>
        </xdr:cNvSpPr>
      </xdr:nvSpPr>
      <xdr:spPr>
        <a:xfrm>
          <a:off x="2114550" y="202530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853</xdr:row>
      <xdr:rowOff>0</xdr:rowOff>
    </xdr:from>
    <xdr:to>
      <xdr:col>3</xdr:col>
      <xdr:colOff>123825</xdr:colOff>
      <xdr:row>853</xdr:row>
      <xdr:rowOff>0</xdr:rowOff>
    </xdr:to>
    <xdr:sp>
      <xdr:nvSpPr>
        <xdr:cNvPr id="274" name="AutoShape 713"/>
        <xdr:cNvSpPr>
          <a:spLocks/>
        </xdr:cNvSpPr>
      </xdr:nvSpPr>
      <xdr:spPr>
        <a:xfrm>
          <a:off x="2114550" y="202530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853</xdr:row>
      <xdr:rowOff>0</xdr:rowOff>
    </xdr:from>
    <xdr:to>
      <xdr:col>3</xdr:col>
      <xdr:colOff>123825</xdr:colOff>
      <xdr:row>853</xdr:row>
      <xdr:rowOff>0</xdr:rowOff>
    </xdr:to>
    <xdr:sp>
      <xdr:nvSpPr>
        <xdr:cNvPr id="275" name="AutoShape 714"/>
        <xdr:cNvSpPr>
          <a:spLocks/>
        </xdr:cNvSpPr>
      </xdr:nvSpPr>
      <xdr:spPr>
        <a:xfrm>
          <a:off x="2114550" y="202530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891</xdr:row>
      <xdr:rowOff>0</xdr:rowOff>
    </xdr:from>
    <xdr:to>
      <xdr:col>3</xdr:col>
      <xdr:colOff>123825</xdr:colOff>
      <xdr:row>891</xdr:row>
      <xdr:rowOff>0</xdr:rowOff>
    </xdr:to>
    <xdr:sp>
      <xdr:nvSpPr>
        <xdr:cNvPr id="276" name="AutoShape 715"/>
        <xdr:cNvSpPr>
          <a:spLocks/>
        </xdr:cNvSpPr>
      </xdr:nvSpPr>
      <xdr:spPr>
        <a:xfrm>
          <a:off x="2114550" y="211588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891</xdr:row>
      <xdr:rowOff>0</xdr:rowOff>
    </xdr:from>
    <xdr:to>
      <xdr:col>3</xdr:col>
      <xdr:colOff>123825</xdr:colOff>
      <xdr:row>891</xdr:row>
      <xdr:rowOff>0</xdr:rowOff>
    </xdr:to>
    <xdr:sp>
      <xdr:nvSpPr>
        <xdr:cNvPr id="277" name="AutoShape 716"/>
        <xdr:cNvSpPr>
          <a:spLocks/>
        </xdr:cNvSpPr>
      </xdr:nvSpPr>
      <xdr:spPr>
        <a:xfrm>
          <a:off x="2114550" y="211588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891</xdr:row>
      <xdr:rowOff>0</xdr:rowOff>
    </xdr:from>
    <xdr:to>
      <xdr:col>3</xdr:col>
      <xdr:colOff>123825</xdr:colOff>
      <xdr:row>891</xdr:row>
      <xdr:rowOff>0</xdr:rowOff>
    </xdr:to>
    <xdr:sp>
      <xdr:nvSpPr>
        <xdr:cNvPr id="278" name="AutoShape 717"/>
        <xdr:cNvSpPr>
          <a:spLocks/>
        </xdr:cNvSpPr>
      </xdr:nvSpPr>
      <xdr:spPr>
        <a:xfrm>
          <a:off x="2114550" y="211588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891</xdr:row>
      <xdr:rowOff>0</xdr:rowOff>
    </xdr:from>
    <xdr:to>
      <xdr:col>3</xdr:col>
      <xdr:colOff>123825</xdr:colOff>
      <xdr:row>891</xdr:row>
      <xdr:rowOff>0</xdr:rowOff>
    </xdr:to>
    <xdr:sp>
      <xdr:nvSpPr>
        <xdr:cNvPr id="279" name="AutoShape 718"/>
        <xdr:cNvSpPr>
          <a:spLocks/>
        </xdr:cNvSpPr>
      </xdr:nvSpPr>
      <xdr:spPr>
        <a:xfrm>
          <a:off x="2114550" y="211588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973</xdr:row>
      <xdr:rowOff>0</xdr:rowOff>
    </xdr:from>
    <xdr:to>
      <xdr:col>3</xdr:col>
      <xdr:colOff>123825</xdr:colOff>
      <xdr:row>973</xdr:row>
      <xdr:rowOff>0</xdr:rowOff>
    </xdr:to>
    <xdr:sp>
      <xdr:nvSpPr>
        <xdr:cNvPr id="280" name="AutoShape 723"/>
        <xdr:cNvSpPr>
          <a:spLocks/>
        </xdr:cNvSpPr>
      </xdr:nvSpPr>
      <xdr:spPr>
        <a:xfrm>
          <a:off x="2114550" y="231428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973</xdr:row>
      <xdr:rowOff>0</xdr:rowOff>
    </xdr:from>
    <xdr:to>
      <xdr:col>3</xdr:col>
      <xdr:colOff>123825</xdr:colOff>
      <xdr:row>973</xdr:row>
      <xdr:rowOff>0</xdr:rowOff>
    </xdr:to>
    <xdr:sp>
      <xdr:nvSpPr>
        <xdr:cNvPr id="281" name="AutoShape 724"/>
        <xdr:cNvSpPr>
          <a:spLocks/>
        </xdr:cNvSpPr>
      </xdr:nvSpPr>
      <xdr:spPr>
        <a:xfrm>
          <a:off x="2114550" y="231428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973</xdr:row>
      <xdr:rowOff>0</xdr:rowOff>
    </xdr:from>
    <xdr:to>
      <xdr:col>3</xdr:col>
      <xdr:colOff>123825</xdr:colOff>
      <xdr:row>973</xdr:row>
      <xdr:rowOff>0</xdr:rowOff>
    </xdr:to>
    <xdr:sp>
      <xdr:nvSpPr>
        <xdr:cNvPr id="282" name="AutoShape 725"/>
        <xdr:cNvSpPr>
          <a:spLocks/>
        </xdr:cNvSpPr>
      </xdr:nvSpPr>
      <xdr:spPr>
        <a:xfrm>
          <a:off x="2114550" y="231428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973</xdr:row>
      <xdr:rowOff>0</xdr:rowOff>
    </xdr:from>
    <xdr:to>
      <xdr:col>3</xdr:col>
      <xdr:colOff>123825</xdr:colOff>
      <xdr:row>973</xdr:row>
      <xdr:rowOff>0</xdr:rowOff>
    </xdr:to>
    <xdr:sp>
      <xdr:nvSpPr>
        <xdr:cNvPr id="283" name="AutoShape 726"/>
        <xdr:cNvSpPr>
          <a:spLocks/>
        </xdr:cNvSpPr>
      </xdr:nvSpPr>
      <xdr:spPr>
        <a:xfrm>
          <a:off x="2114550" y="231428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1012</xdr:row>
      <xdr:rowOff>0</xdr:rowOff>
    </xdr:from>
    <xdr:to>
      <xdr:col>3</xdr:col>
      <xdr:colOff>123825</xdr:colOff>
      <xdr:row>1012</xdr:row>
      <xdr:rowOff>0</xdr:rowOff>
    </xdr:to>
    <xdr:sp>
      <xdr:nvSpPr>
        <xdr:cNvPr id="284" name="AutoShape 727"/>
        <xdr:cNvSpPr>
          <a:spLocks/>
        </xdr:cNvSpPr>
      </xdr:nvSpPr>
      <xdr:spPr>
        <a:xfrm>
          <a:off x="2114550" y="240563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1012</xdr:row>
      <xdr:rowOff>0</xdr:rowOff>
    </xdr:from>
    <xdr:to>
      <xdr:col>3</xdr:col>
      <xdr:colOff>123825</xdr:colOff>
      <xdr:row>1012</xdr:row>
      <xdr:rowOff>0</xdr:rowOff>
    </xdr:to>
    <xdr:sp>
      <xdr:nvSpPr>
        <xdr:cNvPr id="285" name="AutoShape 728"/>
        <xdr:cNvSpPr>
          <a:spLocks/>
        </xdr:cNvSpPr>
      </xdr:nvSpPr>
      <xdr:spPr>
        <a:xfrm>
          <a:off x="2114550" y="240563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1012</xdr:row>
      <xdr:rowOff>0</xdr:rowOff>
    </xdr:from>
    <xdr:to>
      <xdr:col>3</xdr:col>
      <xdr:colOff>123825</xdr:colOff>
      <xdr:row>1012</xdr:row>
      <xdr:rowOff>0</xdr:rowOff>
    </xdr:to>
    <xdr:sp>
      <xdr:nvSpPr>
        <xdr:cNvPr id="286" name="AutoShape 729"/>
        <xdr:cNvSpPr>
          <a:spLocks/>
        </xdr:cNvSpPr>
      </xdr:nvSpPr>
      <xdr:spPr>
        <a:xfrm>
          <a:off x="2114550" y="240563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1012</xdr:row>
      <xdr:rowOff>0</xdr:rowOff>
    </xdr:from>
    <xdr:to>
      <xdr:col>3</xdr:col>
      <xdr:colOff>123825</xdr:colOff>
      <xdr:row>1012</xdr:row>
      <xdr:rowOff>0</xdr:rowOff>
    </xdr:to>
    <xdr:sp>
      <xdr:nvSpPr>
        <xdr:cNvPr id="287" name="AutoShape 730"/>
        <xdr:cNvSpPr>
          <a:spLocks/>
        </xdr:cNvSpPr>
      </xdr:nvSpPr>
      <xdr:spPr>
        <a:xfrm>
          <a:off x="2114550" y="240563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1052</xdr:row>
      <xdr:rowOff>0</xdr:rowOff>
    </xdr:from>
    <xdr:to>
      <xdr:col>3</xdr:col>
      <xdr:colOff>123825</xdr:colOff>
      <xdr:row>1052</xdr:row>
      <xdr:rowOff>0</xdr:rowOff>
    </xdr:to>
    <xdr:sp>
      <xdr:nvSpPr>
        <xdr:cNvPr id="288" name="AutoShape 735"/>
        <xdr:cNvSpPr>
          <a:spLocks/>
        </xdr:cNvSpPr>
      </xdr:nvSpPr>
      <xdr:spPr>
        <a:xfrm>
          <a:off x="2114550" y="249878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1052</xdr:row>
      <xdr:rowOff>0</xdr:rowOff>
    </xdr:from>
    <xdr:to>
      <xdr:col>3</xdr:col>
      <xdr:colOff>123825</xdr:colOff>
      <xdr:row>1052</xdr:row>
      <xdr:rowOff>0</xdr:rowOff>
    </xdr:to>
    <xdr:sp>
      <xdr:nvSpPr>
        <xdr:cNvPr id="289" name="AutoShape 736"/>
        <xdr:cNvSpPr>
          <a:spLocks/>
        </xdr:cNvSpPr>
      </xdr:nvSpPr>
      <xdr:spPr>
        <a:xfrm>
          <a:off x="2114550" y="249878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1052</xdr:row>
      <xdr:rowOff>0</xdr:rowOff>
    </xdr:from>
    <xdr:to>
      <xdr:col>3</xdr:col>
      <xdr:colOff>123825</xdr:colOff>
      <xdr:row>1052</xdr:row>
      <xdr:rowOff>0</xdr:rowOff>
    </xdr:to>
    <xdr:sp>
      <xdr:nvSpPr>
        <xdr:cNvPr id="290" name="AutoShape 737"/>
        <xdr:cNvSpPr>
          <a:spLocks/>
        </xdr:cNvSpPr>
      </xdr:nvSpPr>
      <xdr:spPr>
        <a:xfrm>
          <a:off x="2114550" y="249878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1052</xdr:row>
      <xdr:rowOff>0</xdr:rowOff>
    </xdr:from>
    <xdr:to>
      <xdr:col>3</xdr:col>
      <xdr:colOff>123825</xdr:colOff>
      <xdr:row>1052</xdr:row>
      <xdr:rowOff>0</xdr:rowOff>
    </xdr:to>
    <xdr:sp>
      <xdr:nvSpPr>
        <xdr:cNvPr id="291" name="AutoShape 738"/>
        <xdr:cNvSpPr>
          <a:spLocks/>
        </xdr:cNvSpPr>
      </xdr:nvSpPr>
      <xdr:spPr>
        <a:xfrm>
          <a:off x="2114550" y="249878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1093</xdr:row>
      <xdr:rowOff>0</xdr:rowOff>
    </xdr:from>
    <xdr:to>
      <xdr:col>3</xdr:col>
      <xdr:colOff>123825</xdr:colOff>
      <xdr:row>1093</xdr:row>
      <xdr:rowOff>0</xdr:rowOff>
    </xdr:to>
    <xdr:sp>
      <xdr:nvSpPr>
        <xdr:cNvPr id="292" name="AutoShape 739"/>
        <xdr:cNvSpPr>
          <a:spLocks/>
        </xdr:cNvSpPr>
      </xdr:nvSpPr>
      <xdr:spPr>
        <a:xfrm>
          <a:off x="2114550" y="259508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1093</xdr:row>
      <xdr:rowOff>0</xdr:rowOff>
    </xdr:from>
    <xdr:to>
      <xdr:col>3</xdr:col>
      <xdr:colOff>123825</xdr:colOff>
      <xdr:row>1093</xdr:row>
      <xdr:rowOff>0</xdr:rowOff>
    </xdr:to>
    <xdr:sp>
      <xdr:nvSpPr>
        <xdr:cNvPr id="293" name="AutoShape 740"/>
        <xdr:cNvSpPr>
          <a:spLocks/>
        </xdr:cNvSpPr>
      </xdr:nvSpPr>
      <xdr:spPr>
        <a:xfrm>
          <a:off x="2114550" y="259508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1093</xdr:row>
      <xdr:rowOff>0</xdr:rowOff>
    </xdr:from>
    <xdr:to>
      <xdr:col>3</xdr:col>
      <xdr:colOff>123825</xdr:colOff>
      <xdr:row>1093</xdr:row>
      <xdr:rowOff>0</xdr:rowOff>
    </xdr:to>
    <xdr:sp>
      <xdr:nvSpPr>
        <xdr:cNvPr id="294" name="AutoShape 741"/>
        <xdr:cNvSpPr>
          <a:spLocks/>
        </xdr:cNvSpPr>
      </xdr:nvSpPr>
      <xdr:spPr>
        <a:xfrm>
          <a:off x="2114550" y="259508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1093</xdr:row>
      <xdr:rowOff>0</xdr:rowOff>
    </xdr:from>
    <xdr:to>
      <xdr:col>3</xdr:col>
      <xdr:colOff>123825</xdr:colOff>
      <xdr:row>1093</xdr:row>
      <xdr:rowOff>0</xdr:rowOff>
    </xdr:to>
    <xdr:sp>
      <xdr:nvSpPr>
        <xdr:cNvPr id="295" name="AutoShape 742"/>
        <xdr:cNvSpPr>
          <a:spLocks/>
        </xdr:cNvSpPr>
      </xdr:nvSpPr>
      <xdr:spPr>
        <a:xfrm>
          <a:off x="2114550" y="2595086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1134</xdr:row>
      <xdr:rowOff>0</xdr:rowOff>
    </xdr:from>
    <xdr:to>
      <xdr:col>3</xdr:col>
      <xdr:colOff>123825</xdr:colOff>
      <xdr:row>1134</xdr:row>
      <xdr:rowOff>0</xdr:rowOff>
    </xdr:to>
    <xdr:sp>
      <xdr:nvSpPr>
        <xdr:cNvPr id="296" name="AutoShape 743"/>
        <xdr:cNvSpPr>
          <a:spLocks/>
        </xdr:cNvSpPr>
      </xdr:nvSpPr>
      <xdr:spPr>
        <a:xfrm>
          <a:off x="2114550" y="268824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1134</xdr:row>
      <xdr:rowOff>0</xdr:rowOff>
    </xdr:from>
    <xdr:to>
      <xdr:col>3</xdr:col>
      <xdr:colOff>123825</xdr:colOff>
      <xdr:row>1134</xdr:row>
      <xdr:rowOff>0</xdr:rowOff>
    </xdr:to>
    <xdr:sp>
      <xdr:nvSpPr>
        <xdr:cNvPr id="297" name="AutoShape 744"/>
        <xdr:cNvSpPr>
          <a:spLocks/>
        </xdr:cNvSpPr>
      </xdr:nvSpPr>
      <xdr:spPr>
        <a:xfrm>
          <a:off x="2114550" y="268824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1134</xdr:row>
      <xdr:rowOff>0</xdr:rowOff>
    </xdr:from>
    <xdr:to>
      <xdr:col>3</xdr:col>
      <xdr:colOff>123825</xdr:colOff>
      <xdr:row>1134</xdr:row>
      <xdr:rowOff>0</xdr:rowOff>
    </xdr:to>
    <xdr:sp>
      <xdr:nvSpPr>
        <xdr:cNvPr id="298" name="AutoShape 745"/>
        <xdr:cNvSpPr>
          <a:spLocks/>
        </xdr:cNvSpPr>
      </xdr:nvSpPr>
      <xdr:spPr>
        <a:xfrm>
          <a:off x="2114550" y="268824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1134</xdr:row>
      <xdr:rowOff>0</xdr:rowOff>
    </xdr:from>
    <xdr:to>
      <xdr:col>3</xdr:col>
      <xdr:colOff>123825</xdr:colOff>
      <xdr:row>1134</xdr:row>
      <xdr:rowOff>0</xdr:rowOff>
    </xdr:to>
    <xdr:sp>
      <xdr:nvSpPr>
        <xdr:cNvPr id="299" name="AutoShape 746"/>
        <xdr:cNvSpPr>
          <a:spLocks/>
        </xdr:cNvSpPr>
      </xdr:nvSpPr>
      <xdr:spPr>
        <a:xfrm>
          <a:off x="2114550" y="268824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1174</xdr:row>
      <xdr:rowOff>0</xdr:rowOff>
    </xdr:from>
    <xdr:to>
      <xdr:col>3</xdr:col>
      <xdr:colOff>123825</xdr:colOff>
      <xdr:row>1174</xdr:row>
      <xdr:rowOff>0</xdr:rowOff>
    </xdr:to>
    <xdr:sp>
      <xdr:nvSpPr>
        <xdr:cNvPr id="300" name="AutoShape 747"/>
        <xdr:cNvSpPr>
          <a:spLocks/>
        </xdr:cNvSpPr>
      </xdr:nvSpPr>
      <xdr:spPr>
        <a:xfrm>
          <a:off x="2114550" y="278491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1174</xdr:row>
      <xdr:rowOff>0</xdr:rowOff>
    </xdr:from>
    <xdr:to>
      <xdr:col>3</xdr:col>
      <xdr:colOff>123825</xdr:colOff>
      <xdr:row>1174</xdr:row>
      <xdr:rowOff>0</xdr:rowOff>
    </xdr:to>
    <xdr:sp>
      <xdr:nvSpPr>
        <xdr:cNvPr id="301" name="AutoShape 748"/>
        <xdr:cNvSpPr>
          <a:spLocks/>
        </xdr:cNvSpPr>
      </xdr:nvSpPr>
      <xdr:spPr>
        <a:xfrm>
          <a:off x="2114550" y="278491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1174</xdr:row>
      <xdr:rowOff>0</xdr:rowOff>
    </xdr:from>
    <xdr:to>
      <xdr:col>3</xdr:col>
      <xdr:colOff>123825</xdr:colOff>
      <xdr:row>1174</xdr:row>
      <xdr:rowOff>0</xdr:rowOff>
    </xdr:to>
    <xdr:sp>
      <xdr:nvSpPr>
        <xdr:cNvPr id="302" name="AutoShape 749"/>
        <xdr:cNvSpPr>
          <a:spLocks/>
        </xdr:cNvSpPr>
      </xdr:nvSpPr>
      <xdr:spPr>
        <a:xfrm>
          <a:off x="2114550" y="278491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1174</xdr:row>
      <xdr:rowOff>0</xdr:rowOff>
    </xdr:from>
    <xdr:to>
      <xdr:col>3</xdr:col>
      <xdr:colOff>123825</xdr:colOff>
      <xdr:row>1174</xdr:row>
      <xdr:rowOff>0</xdr:rowOff>
    </xdr:to>
    <xdr:sp>
      <xdr:nvSpPr>
        <xdr:cNvPr id="303" name="AutoShape 750"/>
        <xdr:cNvSpPr>
          <a:spLocks/>
        </xdr:cNvSpPr>
      </xdr:nvSpPr>
      <xdr:spPr>
        <a:xfrm>
          <a:off x="2114550" y="278491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1215</xdr:row>
      <xdr:rowOff>0</xdr:rowOff>
    </xdr:from>
    <xdr:to>
      <xdr:col>3</xdr:col>
      <xdr:colOff>123825</xdr:colOff>
      <xdr:row>1215</xdr:row>
      <xdr:rowOff>0</xdr:rowOff>
    </xdr:to>
    <xdr:sp>
      <xdr:nvSpPr>
        <xdr:cNvPr id="304" name="AutoShape 751"/>
        <xdr:cNvSpPr>
          <a:spLocks/>
        </xdr:cNvSpPr>
      </xdr:nvSpPr>
      <xdr:spPr>
        <a:xfrm>
          <a:off x="2114550" y="288274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1215</xdr:row>
      <xdr:rowOff>0</xdr:rowOff>
    </xdr:from>
    <xdr:to>
      <xdr:col>3</xdr:col>
      <xdr:colOff>123825</xdr:colOff>
      <xdr:row>1215</xdr:row>
      <xdr:rowOff>0</xdr:rowOff>
    </xdr:to>
    <xdr:sp>
      <xdr:nvSpPr>
        <xdr:cNvPr id="305" name="AutoShape 752"/>
        <xdr:cNvSpPr>
          <a:spLocks/>
        </xdr:cNvSpPr>
      </xdr:nvSpPr>
      <xdr:spPr>
        <a:xfrm>
          <a:off x="2114550" y="288274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1215</xdr:row>
      <xdr:rowOff>0</xdr:rowOff>
    </xdr:from>
    <xdr:to>
      <xdr:col>3</xdr:col>
      <xdr:colOff>123825</xdr:colOff>
      <xdr:row>1215</xdr:row>
      <xdr:rowOff>0</xdr:rowOff>
    </xdr:to>
    <xdr:sp>
      <xdr:nvSpPr>
        <xdr:cNvPr id="306" name="AutoShape 753"/>
        <xdr:cNvSpPr>
          <a:spLocks/>
        </xdr:cNvSpPr>
      </xdr:nvSpPr>
      <xdr:spPr>
        <a:xfrm>
          <a:off x="2114550" y="288274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1215</xdr:row>
      <xdr:rowOff>0</xdr:rowOff>
    </xdr:from>
    <xdr:to>
      <xdr:col>3</xdr:col>
      <xdr:colOff>123825</xdr:colOff>
      <xdr:row>1215</xdr:row>
      <xdr:rowOff>0</xdr:rowOff>
    </xdr:to>
    <xdr:sp>
      <xdr:nvSpPr>
        <xdr:cNvPr id="307" name="AutoShape 754"/>
        <xdr:cNvSpPr>
          <a:spLocks/>
        </xdr:cNvSpPr>
      </xdr:nvSpPr>
      <xdr:spPr>
        <a:xfrm>
          <a:off x="2114550" y="288274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1252</xdr:row>
      <xdr:rowOff>0</xdr:rowOff>
    </xdr:from>
    <xdr:to>
      <xdr:col>3</xdr:col>
      <xdr:colOff>123825</xdr:colOff>
      <xdr:row>1252</xdr:row>
      <xdr:rowOff>0</xdr:rowOff>
    </xdr:to>
    <xdr:sp>
      <xdr:nvSpPr>
        <xdr:cNvPr id="308" name="AutoShape 759"/>
        <xdr:cNvSpPr>
          <a:spLocks/>
        </xdr:cNvSpPr>
      </xdr:nvSpPr>
      <xdr:spPr>
        <a:xfrm>
          <a:off x="2114550" y="29725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1252</xdr:row>
      <xdr:rowOff>0</xdr:rowOff>
    </xdr:from>
    <xdr:to>
      <xdr:col>3</xdr:col>
      <xdr:colOff>123825</xdr:colOff>
      <xdr:row>1252</xdr:row>
      <xdr:rowOff>0</xdr:rowOff>
    </xdr:to>
    <xdr:sp>
      <xdr:nvSpPr>
        <xdr:cNvPr id="309" name="AutoShape 760"/>
        <xdr:cNvSpPr>
          <a:spLocks/>
        </xdr:cNvSpPr>
      </xdr:nvSpPr>
      <xdr:spPr>
        <a:xfrm>
          <a:off x="2114550" y="29725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1252</xdr:row>
      <xdr:rowOff>0</xdr:rowOff>
    </xdr:from>
    <xdr:to>
      <xdr:col>3</xdr:col>
      <xdr:colOff>123825</xdr:colOff>
      <xdr:row>1252</xdr:row>
      <xdr:rowOff>0</xdr:rowOff>
    </xdr:to>
    <xdr:sp>
      <xdr:nvSpPr>
        <xdr:cNvPr id="310" name="AutoShape 761"/>
        <xdr:cNvSpPr>
          <a:spLocks/>
        </xdr:cNvSpPr>
      </xdr:nvSpPr>
      <xdr:spPr>
        <a:xfrm>
          <a:off x="2114550" y="29725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1252</xdr:row>
      <xdr:rowOff>0</xdr:rowOff>
    </xdr:from>
    <xdr:to>
      <xdr:col>3</xdr:col>
      <xdr:colOff>123825</xdr:colOff>
      <xdr:row>1252</xdr:row>
      <xdr:rowOff>0</xdr:rowOff>
    </xdr:to>
    <xdr:sp>
      <xdr:nvSpPr>
        <xdr:cNvPr id="311" name="AutoShape 762"/>
        <xdr:cNvSpPr>
          <a:spLocks/>
        </xdr:cNvSpPr>
      </xdr:nvSpPr>
      <xdr:spPr>
        <a:xfrm>
          <a:off x="2114550" y="2972562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1293</xdr:row>
      <xdr:rowOff>0</xdr:rowOff>
    </xdr:from>
    <xdr:to>
      <xdr:col>3</xdr:col>
      <xdr:colOff>123825</xdr:colOff>
      <xdr:row>1293</xdr:row>
      <xdr:rowOff>0</xdr:rowOff>
    </xdr:to>
    <xdr:sp>
      <xdr:nvSpPr>
        <xdr:cNvPr id="312" name="AutoShape 767"/>
        <xdr:cNvSpPr>
          <a:spLocks/>
        </xdr:cNvSpPr>
      </xdr:nvSpPr>
      <xdr:spPr>
        <a:xfrm>
          <a:off x="2114550" y="306533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1293</xdr:row>
      <xdr:rowOff>0</xdr:rowOff>
    </xdr:from>
    <xdr:to>
      <xdr:col>3</xdr:col>
      <xdr:colOff>123825</xdr:colOff>
      <xdr:row>1293</xdr:row>
      <xdr:rowOff>0</xdr:rowOff>
    </xdr:to>
    <xdr:sp>
      <xdr:nvSpPr>
        <xdr:cNvPr id="313" name="AutoShape 768"/>
        <xdr:cNvSpPr>
          <a:spLocks/>
        </xdr:cNvSpPr>
      </xdr:nvSpPr>
      <xdr:spPr>
        <a:xfrm>
          <a:off x="2114550" y="306533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1293</xdr:row>
      <xdr:rowOff>0</xdr:rowOff>
    </xdr:from>
    <xdr:to>
      <xdr:col>3</xdr:col>
      <xdr:colOff>123825</xdr:colOff>
      <xdr:row>1293</xdr:row>
      <xdr:rowOff>0</xdr:rowOff>
    </xdr:to>
    <xdr:sp>
      <xdr:nvSpPr>
        <xdr:cNvPr id="314" name="AutoShape 769"/>
        <xdr:cNvSpPr>
          <a:spLocks/>
        </xdr:cNvSpPr>
      </xdr:nvSpPr>
      <xdr:spPr>
        <a:xfrm>
          <a:off x="2114550" y="306533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1293</xdr:row>
      <xdr:rowOff>0</xdr:rowOff>
    </xdr:from>
    <xdr:to>
      <xdr:col>3</xdr:col>
      <xdr:colOff>123825</xdr:colOff>
      <xdr:row>1293</xdr:row>
      <xdr:rowOff>0</xdr:rowOff>
    </xdr:to>
    <xdr:sp>
      <xdr:nvSpPr>
        <xdr:cNvPr id="315" name="AutoShape 770"/>
        <xdr:cNvSpPr>
          <a:spLocks/>
        </xdr:cNvSpPr>
      </xdr:nvSpPr>
      <xdr:spPr>
        <a:xfrm>
          <a:off x="2114550" y="306533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1333</xdr:row>
      <xdr:rowOff>0</xdr:rowOff>
    </xdr:from>
    <xdr:to>
      <xdr:col>3</xdr:col>
      <xdr:colOff>123825</xdr:colOff>
      <xdr:row>1333</xdr:row>
      <xdr:rowOff>0</xdr:rowOff>
    </xdr:to>
    <xdr:sp>
      <xdr:nvSpPr>
        <xdr:cNvPr id="316" name="AutoShape 771"/>
        <xdr:cNvSpPr>
          <a:spLocks/>
        </xdr:cNvSpPr>
      </xdr:nvSpPr>
      <xdr:spPr>
        <a:xfrm>
          <a:off x="2114550" y="315601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1333</xdr:row>
      <xdr:rowOff>0</xdr:rowOff>
    </xdr:from>
    <xdr:to>
      <xdr:col>3</xdr:col>
      <xdr:colOff>123825</xdr:colOff>
      <xdr:row>1333</xdr:row>
      <xdr:rowOff>0</xdr:rowOff>
    </xdr:to>
    <xdr:sp>
      <xdr:nvSpPr>
        <xdr:cNvPr id="317" name="AutoShape 772"/>
        <xdr:cNvSpPr>
          <a:spLocks/>
        </xdr:cNvSpPr>
      </xdr:nvSpPr>
      <xdr:spPr>
        <a:xfrm>
          <a:off x="2114550" y="315601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1333</xdr:row>
      <xdr:rowOff>0</xdr:rowOff>
    </xdr:from>
    <xdr:to>
      <xdr:col>3</xdr:col>
      <xdr:colOff>123825</xdr:colOff>
      <xdr:row>1333</xdr:row>
      <xdr:rowOff>0</xdr:rowOff>
    </xdr:to>
    <xdr:sp>
      <xdr:nvSpPr>
        <xdr:cNvPr id="318" name="AutoShape 773"/>
        <xdr:cNvSpPr>
          <a:spLocks/>
        </xdr:cNvSpPr>
      </xdr:nvSpPr>
      <xdr:spPr>
        <a:xfrm>
          <a:off x="2114550" y="315601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1333</xdr:row>
      <xdr:rowOff>0</xdr:rowOff>
    </xdr:from>
    <xdr:to>
      <xdr:col>3</xdr:col>
      <xdr:colOff>123825</xdr:colOff>
      <xdr:row>1333</xdr:row>
      <xdr:rowOff>0</xdr:rowOff>
    </xdr:to>
    <xdr:sp>
      <xdr:nvSpPr>
        <xdr:cNvPr id="319" name="AutoShape 774"/>
        <xdr:cNvSpPr>
          <a:spLocks/>
        </xdr:cNvSpPr>
      </xdr:nvSpPr>
      <xdr:spPr>
        <a:xfrm>
          <a:off x="2114550" y="315601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1375</xdr:row>
      <xdr:rowOff>0</xdr:rowOff>
    </xdr:from>
    <xdr:to>
      <xdr:col>3</xdr:col>
      <xdr:colOff>123825</xdr:colOff>
      <xdr:row>1375</xdr:row>
      <xdr:rowOff>0</xdr:rowOff>
    </xdr:to>
    <xdr:sp>
      <xdr:nvSpPr>
        <xdr:cNvPr id="320" name="AutoShape 775"/>
        <xdr:cNvSpPr>
          <a:spLocks/>
        </xdr:cNvSpPr>
      </xdr:nvSpPr>
      <xdr:spPr>
        <a:xfrm>
          <a:off x="2114550" y="325164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1375</xdr:row>
      <xdr:rowOff>0</xdr:rowOff>
    </xdr:from>
    <xdr:to>
      <xdr:col>3</xdr:col>
      <xdr:colOff>123825</xdr:colOff>
      <xdr:row>1375</xdr:row>
      <xdr:rowOff>0</xdr:rowOff>
    </xdr:to>
    <xdr:sp>
      <xdr:nvSpPr>
        <xdr:cNvPr id="321" name="AutoShape 776"/>
        <xdr:cNvSpPr>
          <a:spLocks/>
        </xdr:cNvSpPr>
      </xdr:nvSpPr>
      <xdr:spPr>
        <a:xfrm>
          <a:off x="2114550" y="325164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1375</xdr:row>
      <xdr:rowOff>0</xdr:rowOff>
    </xdr:from>
    <xdr:to>
      <xdr:col>3</xdr:col>
      <xdr:colOff>123825</xdr:colOff>
      <xdr:row>1375</xdr:row>
      <xdr:rowOff>0</xdr:rowOff>
    </xdr:to>
    <xdr:sp>
      <xdr:nvSpPr>
        <xdr:cNvPr id="322" name="AutoShape 777"/>
        <xdr:cNvSpPr>
          <a:spLocks/>
        </xdr:cNvSpPr>
      </xdr:nvSpPr>
      <xdr:spPr>
        <a:xfrm>
          <a:off x="2114550" y="325164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1375</xdr:row>
      <xdr:rowOff>0</xdr:rowOff>
    </xdr:from>
    <xdr:to>
      <xdr:col>3</xdr:col>
      <xdr:colOff>123825</xdr:colOff>
      <xdr:row>1375</xdr:row>
      <xdr:rowOff>0</xdr:rowOff>
    </xdr:to>
    <xdr:sp>
      <xdr:nvSpPr>
        <xdr:cNvPr id="323" name="AutoShape 778"/>
        <xdr:cNvSpPr>
          <a:spLocks/>
        </xdr:cNvSpPr>
      </xdr:nvSpPr>
      <xdr:spPr>
        <a:xfrm>
          <a:off x="2114550" y="325164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1462</xdr:row>
      <xdr:rowOff>0</xdr:rowOff>
    </xdr:from>
    <xdr:to>
      <xdr:col>3</xdr:col>
      <xdr:colOff>123825</xdr:colOff>
      <xdr:row>1462</xdr:row>
      <xdr:rowOff>0</xdr:rowOff>
    </xdr:to>
    <xdr:sp>
      <xdr:nvSpPr>
        <xdr:cNvPr id="324" name="AutoShape 783"/>
        <xdr:cNvSpPr>
          <a:spLocks/>
        </xdr:cNvSpPr>
      </xdr:nvSpPr>
      <xdr:spPr>
        <a:xfrm>
          <a:off x="2114550" y="346309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1462</xdr:row>
      <xdr:rowOff>0</xdr:rowOff>
    </xdr:from>
    <xdr:to>
      <xdr:col>3</xdr:col>
      <xdr:colOff>123825</xdr:colOff>
      <xdr:row>1462</xdr:row>
      <xdr:rowOff>0</xdr:rowOff>
    </xdr:to>
    <xdr:sp>
      <xdr:nvSpPr>
        <xdr:cNvPr id="325" name="AutoShape 784"/>
        <xdr:cNvSpPr>
          <a:spLocks/>
        </xdr:cNvSpPr>
      </xdr:nvSpPr>
      <xdr:spPr>
        <a:xfrm>
          <a:off x="2114550" y="346309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1462</xdr:row>
      <xdr:rowOff>0</xdr:rowOff>
    </xdr:from>
    <xdr:to>
      <xdr:col>3</xdr:col>
      <xdr:colOff>123825</xdr:colOff>
      <xdr:row>1462</xdr:row>
      <xdr:rowOff>0</xdr:rowOff>
    </xdr:to>
    <xdr:sp>
      <xdr:nvSpPr>
        <xdr:cNvPr id="326" name="AutoShape 785"/>
        <xdr:cNvSpPr>
          <a:spLocks/>
        </xdr:cNvSpPr>
      </xdr:nvSpPr>
      <xdr:spPr>
        <a:xfrm>
          <a:off x="2114550" y="346309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1462</xdr:row>
      <xdr:rowOff>0</xdr:rowOff>
    </xdr:from>
    <xdr:to>
      <xdr:col>3</xdr:col>
      <xdr:colOff>123825</xdr:colOff>
      <xdr:row>1462</xdr:row>
      <xdr:rowOff>0</xdr:rowOff>
    </xdr:to>
    <xdr:sp>
      <xdr:nvSpPr>
        <xdr:cNvPr id="327" name="AutoShape 786"/>
        <xdr:cNvSpPr>
          <a:spLocks/>
        </xdr:cNvSpPr>
      </xdr:nvSpPr>
      <xdr:spPr>
        <a:xfrm>
          <a:off x="2114550" y="346309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1539</xdr:row>
      <xdr:rowOff>0</xdr:rowOff>
    </xdr:from>
    <xdr:to>
      <xdr:col>3</xdr:col>
      <xdr:colOff>123825</xdr:colOff>
      <xdr:row>1539</xdr:row>
      <xdr:rowOff>0</xdr:rowOff>
    </xdr:to>
    <xdr:sp>
      <xdr:nvSpPr>
        <xdr:cNvPr id="328" name="AutoShape 787"/>
        <xdr:cNvSpPr>
          <a:spLocks/>
        </xdr:cNvSpPr>
      </xdr:nvSpPr>
      <xdr:spPr>
        <a:xfrm>
          <a:off x="2114550" y="365540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1539</xdr:row>
      <xdr:rowOff>0</xdr:rowOff>
    </xdr:from>
    <xdr:to>
      <xdr:col>3</xdr:col>
      <xdr:colOff>123825</xdr:colOff>
      <xdr:row>1539</xdr:row>
      <xdr:rowOff>0</xdr:rowOff>
    </xdr:to>
    <xdr:sp>
      <xdr:nvSpPr>
        <xdr:cNvPr id="329" name="AutoShape 788"/>
        <xdr:cNvSpPr>
          <a:spLocks/>
        </xdr:cNvSpPr>
      </xdr:nvSpPr>
      <xdr:spPr>
        <a:xfrm>
          <a:off x="2114550" y="365540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1539</xdr:row>
      <xdr:rowOff>0</xdr:rowOff>
    </xdr:from>
    <xdr:to>
      <xdr:col>3</xdr:col>
      <xdr:colOff>123825</xdr:colOff>
      <xdr:row>1539</xdr:row>
      <xdr:rowOff>0</xdr:rowOff>
    </xdr:to>
    <xdr:sp>
      <xdr:nvSpPr>
        <xdr:cNvPr id="330" name="AutoShape 789"/>
        <xdr:cNvSpPr>
          <a:spLocks/>
        </xdr:cNvSpPr>
      </xdr:nvSpPr>
      <xdr:spPr>
        <a:xfrm>
          <a:off x="2114550" y="365540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1539</xdr:row>
      <xdr:rowOff>0</xdr:rowOff>
    </xdr:from>
    <xdr:to>
      <xdr:col>3</xdr:col>
      <xdr:colOff>123825</xdr:colOff>
      <xdr:row>1539</xdr:row>
      <xdr:rowOff>0</xdr:rowOff>
    </xdr:to>
    <xdr:sp>
      <xdr:nvSpPr>
        <xdr:cNvPr id="331" name="AutoShape 790"/>
        <xdr:cNvSpPr>
          <a:spLocks/>
        </xdr:cNvSpPr>
      </xdr:nvSpPr>
      <xdr:spPr>
        <a:xfrm>
          <a:off x="2114550" y="365540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1579</xdr:row>
      <xdr:rowOff>0</xdr:rowOff>
    </xdr:from>
    <xdr:to>
      <xdr:col>3</xdr:col>
      <xdr:colOff>123825</xdr:colOff>
      <xdr:row>1579</xdr:row>
      <xdr:rowOff>0</xdr:rowOff>
    </xdr:to>
    <xdr:sp>
      <xdr:nvSpPr>
        <xdr:cNvPr id="332" name="AutoShape 791"/>
        <xdr:cNvSpPr>
          <a:spLocks/>
        </xdr:cNvSpPr>
      </xdr:nvSpPr>
      <xdr:spPr>
        <a:xfrm>
          <a:off x="2114550" y="375151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1579</xdr:row>
      <xdr:rowOff>0</xdr:rowOff>
    </xdr:from>
    <xdr:to>
      <xdr:col>3</xdr:col>
      <xdr:colOff>123825</xdr:colOff>
      <xdr:row>1579</xdr:row>
      <xdr:rowOff>0</xdr:rowOff>
    </xdr:to>
    <xdr:sp>
      <xdr:nvSpPr>
        <xdr:cNvPr id="333" name="AutoShape 792"/>
        <xdr:cNvSpPr>
          <a:spLocks/>
        </xdr:cNvSpPr>
      </xdr:nvSpPr>
      <xdr:spPr>
        <a:xfrm>
          <a:off x="2114550" y="375151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1579</xdr:row>
      <xdr:rowOff>0</xdr:rowOff>
    </xdr:from>
    <xdr:to>
      <xdr:col>3</xdr:col>
      <xdr:colOff>123825</xdr:colOff>
      <xdr:row>1579</xdr:row>
      <xdr:rowOff>0</xdr:rowOff>
    </xdr:to>
    <xdr:sp>
      <xdr:nvSpPr>
        <xdr:cNvPr id="334" name="AutoShape 793"/>
        <xdr:cNvSpPr>
          <a:spLocks/>
        </xdr:cNvSpPr>
      </xdr:nvSpPr>
      <xdr:spPr>
        <a:xfrm>
          <a:off x="2114550" y="375151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1579</xdr:row>
      <xdr:rowOff>0</xdr:rowOff>
    </xdr:from>
    <xdr:to>
      <xdr:col>3</xdr:col>
      <xdr:colOff>123825</xdr:colOff>
      <xdr:row>1579</xdr:row>
      <xdr:rowOff>0</xdr:rowOff>
    </xdr:to>
    <xdr:sp>
      <xdr:nvSpPr>
        <xdr:cNvPr id="335" name="AutoShape 794"/>
        <xdr:cNvSpPr>
          <a:spLocks/>
        </xdr:cNvSpPr>
      </xdr:nvSpPr>
      <xdr:spPr>
        <a:xfrm>
          <a:off x="2114550" y="375151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1615</xdr:row>
      <xdr:rowOff>0</xdr:rowOff>
    </xdr:from>
    <xdr:to>
      <xdr:col>3</xdr:col>
      <xdr:colOff>123825</xdr:colOff>
      <xdr:row>1615</xdr:row>
      <xdr:rowOff>0</xdr:rowOff>
    </xdr:to>
    <xdr:sp>
      <xdr:nvSpPr>
        <xdr:cNvPr id="336" name="AutoShape 795"/>
        <xdr:cNvSpPr>
          <a:spLocks/>
        </xdr:cNvSpPr>
      </xdr:nvSpPr>
      <xdr:spPr>
        <a:xfrm>
          <a:off x="2114550" y="382943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1615</xdr:row>
      <xdr:rowOff>0</xdr:rowOff>
    </xdr:from>
    <xdr:to>
      <xdr:col>3</xdr:col>
      <xdr:colOff>123825</xdr:colOff>
      <xdr:row>1615</xdr:row>
      <xdr:rowOff>0</xdr:rowOff>
    </xdr:to>
    <xdr:sp>
      <xdr:nvSpPr>
        <xdr:cNvPr id="337" name="AutoShape 796"/>
        <xdr:cNvSpPr>
          <a:spLocks/>
        </xdr:cNvSpPr>
      </xdr:nvSpPr>
      <xdr:spPr>
        <a:xfrm>
          <a:off x="2114550" y="382943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1615</xdr:row>
      <xdr:rowOff>0</xdr:rowOff>
    </xdr:from>
    <xdr:to>
      <xdr:col>3</xdr:col>
      <xdr:colOff>123825</xdr:colOff>
      <xdr:row>1615</xdr:row>
      <xdr:rowOff>0</xdr:rowOff>
    </xdr:to>
    <xdr:sp>
      <xdr:nvSpPr>
        <xdr:cNvPr id="338" name="AutoShape 797"/>
        <xdr:cNvSpPr>
          <a:spLocks/>
        </xdr:cNvSpPr>
      </xdr:nvSpPr>
      <xdr:spPr>
        <a:xfrm>
          <a:off x="2114550" y="382943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1615</xdr:row>
      <xdr:rowOff>0</xdr:rowOff>
    </xdr:from>
    <xdr:to>
      <xdr:col>3</xdr:col>
      <xdr:colOff>123825</xdr:colOff>
      <xdr:row>1615</xdr:row>
      <xdr:rowOff>0</xdr:rowOff>
    </xdr:to>
    <xdr:sp>
      <xdr:nvSpPr>
        <xdr:cNvPr id="339" name="AutoShape 798"/>
        <xdr:cNvSpPr>
          <a:spLocks/>
        </xdr:cNvSpPr>
      </xdr:nvSpPr>
      <xdr:spPr>
        <a:xfrm>
          <a:off x="2114550" y="382943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1653</xdr:row>
      <xdr:rowOff>0</xdr:rowOff>
    </xdr:from>
    <xdr:to>
      <xdr:col>3</xdr:col>
      <xdr:colOff>123825</xdr:colOff>
      <xdr:row>1653</xdr:row>
      <xdr:rowOff>0</xdr:rowOff>
    </xdr:to>
    <xdr:sp>
      <xdr:nvSpPr>
        <xdr:cNvPr id="340" name="AutoShape 799"/>
        <xdr:cNvSpPr>
          <a:spLocks/>
        </xdr:cNvSpPr>
      </xdr:nvSpPr>
      <xdr:spPr>
        <a:xfrm>
          <a:off x="2114550" y="391010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1653</xdr:row>
      <xdr:rowOff>0</xdr:rowOff>
    </xdr:from>
    <xdr:to>
      <xdr:col>3</xdr:col>
      <xdr:colOff>123825</xdr:colOff>
      <xdr:row>1653</xdr:row>
      <xdr:rowOff>0</xdr:rowOff>
    </xdr:to>
    <xdr:sp>
      <xdr:nvSpPr>
        <xdr:cNvPr id="341" name="AutoShape 800"/>
        <xdr:cNvSpPr>
          <a:spLocks/>
        </xdr:cNvSpPr>
      </xdr:nvSpPr>
      <xdr:spPr>
        <a:xfrm>
          <a:off x="2114550" y="391010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1653</xdr:row>
      <xdr:rowOff>0</xdr:rowOff>
    </xdr:from>
    <xdr:to>
      <xdr:col>3</xdr:col>
      <xdr:colOff>123825</xdr:colOff>
      <xdr:row>1653</xdr:row>
      <xdr:rowOff>0</xdr:rowOff>
    </xdr:to>
    <xdr:sp>
      <xdr:nvSpPr>
        <xdr:cNvPr id="342" name="AutoShape 801"/>
        <xdr:cNvSpPr>
          <a:spLocks/>
        </xdr:cNvSpPr>
      </xdr:nvSpPr>
      <xdr:spPr>
        <a:xfrm>
          <a:off x="2114550" y="391010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1653</xdr:row>
      <xdr:rowOff>0</xdr:rowOff>
    </xdr:from>
    <xdr:to>
      <xdr:col>3</xdr:col>
      <xdr:colOff>123825</xdr:colOff>
      <xdr:row>1653</xdr:row>
      <xdr:rowOff>0</xdr:rowOff>
    </xdr:to>
    <xdr:sp>
      <xdr:nvSpPr>
        <xdr:cNvPr id="343" name="AutoShape 802"/>
        <xdr:cNvSpPr>
          <a:spLocks/>
        </xdr:cNvSpPr>
      </xdr:nvSpPr>
      <xdr:spPr>
        <a:xfrm>
          <a:off x="2114550" y="391010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1706</xdr:row>
      <xdr:rowOff>0</xdr:rowOff>
    </xdr:from>
    <xdr:to>
      <xdr:col>3</xdr:col>
      <xdr:colOff>123825</xdr:colOff>
      <xdr:row>1706</xdr:row>
      <xdr:rowOff>0</xdr:rowOff>
    </xdr:to>
    <xdr:sp>
      <xdr:nvSpPr>
        <xdr:cNvPr id="344" name="AutoShape 803"/>
        <xdr:cNvSpPr>
          <a:spLocks/>
        </xdr:cNvSpPr>
      </xdr:nvSpPr>
      <xdr:spPr>
        <a:xfrm>
          <a:off x="2114550" y="404050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1706</xdr:row>
      <xdr:rowOff>0</xdr:rowOff>
    </xdr:from>
    <xdr:to>
      <xdr:col>3</xdr:col>
      <xdr:colOff>123825</xdr:colOff>
      <xdr:row>1706</xdr:row>
      <xdr:rowOff>0</xdr:rowOff>
    </xdr:to>
    <xdr:sp>
      <xdr:nvSpPr>
        <xdr:cNvPr id="345" name="AutoShape 804"/>
        <xdr:cNvSpPr>
          <a:spLocks/>
        </xdr:cNvSpPr>
      </xdr:nvSpPr>
      <xdr:spPr>
        <a:xfrm>
          <a:off x="2114550" y="404050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1706</xdr:row>
      <xdr:rowOff>0</xdr:rowOff>
    </xdr:from>
    <xdr:to>
      <xdr:col>3</xdr:col>
      <xdr:colOff>123825</xdr:colOff>
      <xdr:row>1706</xdr:row>
      <xdr:rowOff>0</xdr:rowOff>
    </xdr:to>
    <xdr:sp>
      <xdr:nvSpPr>
        <xdr:cNvPr id="346" name="AutoShape 805"/>
        <xdr:cNvSpPr>
          <a:spLocks/>
        </xdr:cNvSpPr>
      </xdr:nvSpPr>
      <xdr:spPr>
        <a:xfrm>
          <a:off x="2114550" y="404050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1706</xdr:row>
      <xdr:rowOff>0</xdr:rowOff>
    </xdr:from>
    <xdr:to>
      <xdr:col>3</xdr:col>
      <xdr:colOff>123825</xdr:colOff>
      <xdr:row>1706</xdr:row>
      <xdr:rowOff>0</xdr:rowOff>
    </xdr:to>
    <xdr:sp>
      <xdr:nvSpPr>
        <xdr:cNvPr id="347" name="AutoShape 806"/>
        <xdr:cNvSpPr>
          <a:spLocks/>
        </xdr:cNvSpPr>
      </xdr:nvSpPr>
      <xdr:spPr>
        <a:xfrm>
          <a:off x="2114550" y="404050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1747</xdr:row>
      <xdr:rowOff>0</xdr:rowOff>
    </xdr:from>
    <xdr:to>
      <xdr:col>3</xdr:col>
      <xdr:colOff>123825</xdr:colOff>
      <xdr:row>1747</xdr:row>
      <xdr:rowOff>0</xdr:rowOff>
    </xdr:to>
    <xdr:sp>
      <xdr:nvSpPr>
        <xdr:cNvPr id="348" name="AutoShape 807"/>
        <xdr:cNvSpPr>
          <a:spLocks/>
        </xdr:cNvSpPr>
      </xdr:nvSpPr>
      <xdr:spPr>
        <a:xfrm>
          <a:off x="2114550" y="413766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1747</xdr:row>
      <xdr:rowOff>0</xdr:rowOff>
    </xdr:from>
    <xdr:to>
      <xdr:col>3</xdr:col>
      <xdr:colOff>123825</xdr:colOff>
      <xdr:row>1747</xdr:row>
      <xdr:rowOff>0</xdr:rowOff>
    </xdr:to>
    <xdr:sp>
      <xdr:nvSpPr>
        <xdr:cNvPr id="349" name="AutoShape 808"/>
        <xdr:cNvSpPr>
          <a:spLocks/>
        </xdr:cNvSpPr>
      </xdr:nvSpPr>
      <xdr:spPr>
        <a:xfrm>
          <a:off x="2114550" y="413766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1747</xdr:row>
      <xdr:rowOff>0</xdr:rowOff>
    </xdr:from>
    <xdr:to>
      <xdr:col>3</xdr:col>
      <xdr:colOff>123825</xdr:colOff>
      <xdr:row>1747</xdr:row>
      <xdr:rowOff>0</xdr:rowOff>
    </xdr:to>
    <xdr:sp>
      <xdr:nvSpPr>
        <xdr:cNvPr id="350" name="AutoShape 809"/>
        <xdr:cNvSpPr>
          <a:spLocks/>
        </xdr:cNvSpPr>
      </xdr:nvSpPr>
      <xdr:spPr>
        <a:xfrm>
          <a:off x="2114550" y="413766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1747</xdr:row>
      <xdr:rowOff>0</xdr:rowOff>
    </xdr:from>
    <xdr:to>
      <xdr:col>3</xdr:col>
      <xdr:colOff>123825</xdr:colOff>
      <xdr:row>1747</xdr:row>
      <xdr:rowOff>0</xdr:rowOff>
    </xdr:to>
    <xdr:sp>
      <xdr:nvSpPr>
        <xdr:cNvPr id="351" name="AutoShape 810"/>
        <xdr:cNvSpPr>
          <a:spLocks/>
        </xdr:cNvSpPr>
      </xdr:nvSpPr>
      <xdr:spPr>
        <a:xfrm>
          <a:off x="2114550" y="413766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1828</xdr:row>
      <xdr:rowOff>0</xdr:rowOff>
    </xdr:from>
    <xdr:to>
      <xdr:col>3</xdr:col>
      <xdr:colOff>123825</xdr:colOff>
      <xdr:row>1828</xdr:row>
      <xdr:rowOff>0</xdr:rowOff>
    </xdr:to>
    <xdr:sp>
      <xdr:nvSpPr>
        <xdr:cNvPr id="352" name="AutoShape 815"/>
        <xdr:cNvSpPr>
          <a:spLocks/>
        </xdr:cNvSpPr>
      </xdr:nvSpPr>
      <xdr:spPr>
        <a:xfrm>
          <a:off x="2114550" y="432682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1828</xdr:row>
      <xdr:rowOff>0</xdr:rowOff>
    </xdr:from>
    <xdr:to>
      <xdr:col>3</xdr:col>
      <xdr:colOff>123825</xdr:colOff>
      <xdr:row>1828</xdr:row>
      <xdr:rowOff>0</xdr:rowOff>
    </xdr:to>
    <xdr:sp>
      <xdr:nvSpPr>
        <xdr:cNvPr id="353" name="AutoShape 816"/>
        <xdr:cNvSpPr>
          <a:spLocks/>
        </xdr:cNvSpPr>
      </xdr:nvSpPr>
      <xdr:spPr>
        <a:xfrm>
          <a:off x="2114550" y="432682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1828</xdr:row>
      <xdr:rowOff>0</xdr:rowOff>
    </xdr:from>
    <xdr:to>
      <xdr:col>3</xdr:col>
      <xdr:colOff>123825</xdr:colOff>
      <xdr:row>1828</xdr:row>
      <xdr:rowOff>0</xdr:rowOff>
    </xdr:to>
    <xdr:sp>
      <xdr:nvSpPr>
        <xdr:cNvPr id="354" name="AutoShape 817"/>
        <xdr:cNvSpPr>
          <a:spLocks/>
        </xdr:cNvSpPr>
      </xdr:nvSpPr>
      <xdr:spPr>
        <a:xfrm>
          <a:off x="2114550" y="432682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1828</xdr:row>
      <xdr:rowOff>0</xdr:rowOff>
    </xdr:from>
    <xdr:to>
      <xdr:col>3</xdr:col>
      <xdr:colOff>123825</xdr:colOff>
      <xdr:row>1828</xdr:row>
      <xdr:rowOff>0</xdr:rowOff>
    </xdr:to>
    <xdr:sp>
      <xdr:nvSpPr>
        <xdr:cNvPr id="355" name="AutoShape 818"/>
        <xdr:cNvSpPr>
          <a:spLocks/>
        </xdr:cNvSpPr>
      </xdr:nvSpPr>
      <xdr:spPr>
        <a:xfrm>
          <a:off x="2114550" y="432682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1863</xdr:row>
      <xdr:rowOff>0</xdr:rowOff>
    </xdr:from>
    <xdr:to>
      <xdr:col>3</xdr:col>
      <xdr:colOff>123825</xdr:colOff>
      <xdr:row>1863</xdr:row>
      <xdr:rowOff>0</xdr:rowOff>
    </xdr:to>
    <xdr:sp>
      <xdr:nvSpPr>
        <xdr:cNvPr id="356" name="AutoShape 819"/>
        <xdr:cNvSpPr>
          <a:spLocks/>
        </xdr:cNvSpPr>
      </xdr:nvSpPr>
      <xdr:spPr>
        <a:xfrm>
          <a:off x="2114550" y="445198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1863</xdr:row>
      <xdr:rowOff>0</xdr:rowOff>
    </xdr:from>
    <xdr:to>
      <xdr:col>3</xdr:col>
      <xdr:colOff>123825</xdr:colOff>
      <xdr:row>1863</xdr:row>
      <xdr:rowOff>0</xdr:rowOff>
    </xdr:to>
    <xdr:sp>
      <xdr:nvSpPr>
        <xdr:cNvPr id="357" name="AutoShape 820"/>
        <xdr:cNvSpPr>
          <a:spLocks/>
        </xdr:cNvSpPr>
      </xdr:nvSpPr>
      <xdr:spPr>
        <a:xfrm>
          <a:off x="2114550" y="445198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1863</xdr:row>
      <xdr:rowOff>0</xdr:rowOff>
    </xdr:from>
    <xdr:to>
      <xdr:col>3</xdr:col>
      <xdr:colOff>123825</xdr:colOff>
      <xdr:row>1863</xdr:row>
      <xdr:rowOff>0</xdr:rowOff>
    </xdr:to>
    <xdr:sp>
      <xdr:nvSpPr>
        <xdr:cNvPr id="358" name="AutoShape 821"/>
        <xdr:cNvSpPr>
          <a:spLocks/>
        </xdr:cNvSpPr>
      </xdr:nvSpPr>
      <xdr:spPr>
        <a:xfrm>
          <a:off x="2114550" y="445198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1863</xdr:row>
      <xdr:rowOff>0</xdr:rowOff>
    </xdr:from>
    <xdr:to>
      <xdr:col>3</xdr:col>
      <xdr:colOff>123825</xdr:colOff>
      <xdr:row>1863</xdr:row>
      <xdr:rowOff>0</xdr:rowOff>
    </xdr:to>
    <xdr:sp>
      <xdr:nvSpPr>
        <xdr:cNvPr id="359" name="AutoShape 822"/>
        <xdr:cNvSpPr>
          <a:spLocks/>
        </xdr:cNvSpPr>
      </xdr:nvSpPr>
      <xdr:spPr>
        <a:xfrm>
          <a:off x="2114550" y="445198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2142</xdr:row>
      <xdr:rowOff>0</xdr:rowOff>
    </xdr:from>
    <xdr:to>
      <xdr:col>3</xdr:col>
      <xdr:colOff>123825</xdr:colOff>
      <xdr:row>2142</xdr:row>
      <xdr:rowOff>0</xdr:rowOff>
    </xdr:to>
    <xdr:sp>
      <xdr:nvSpPr>
        <xdr:cNvPr id="360" name="AutoShape 843"/>
        <xdr:cNvSpPr>
          <a:spLocks/>
        </xdr:cNvSpPr>
      </xdr:nvSpPr>
      <xdr:spPr>
        <a:xfrm>
          <a:off x="2114550" y="514035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2142</xdr:row>
      <xdr:rowOff>0</xdr:rowOff>
    </xdr:from>
    <xdr:to>
      <xdr:col>3</xdr:col>
      <xdr:colOff>123825</xdr:colOff>
      <xdr:row>2142</xdr:row>
      <xdr:rowOff>0</xdr:rowOff>
    </xdr:to>
    <xdr:sp>
      <xdr:nvSpPr>
        <xdr:cNvPr id="361" name="AutoShape 844"/>
        <xdr:cNvSpPr>
          <a:spLocks/>
        </xdr:cNvSpPr>
      </xdr:nvSpPr>
      <xdr:spPr>
        <a:xfrm>
          <a:off x="2114550" y="514035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2142</xdr:row>
      <xdr:rowOff>0</xdr:rowOff>
    </xdr:from>
    <xdr:to>
      <xdr:col>3</xdr:col>
      <xdr:colOff>123825</xdr:colOff>
      <xdr:row>2142</xdr:row>
      <xdr:rowOff>0</xdr:rowOff>
    </xdr:to>
    <xdr:sp>
      <xdr:nvSpPr>
        <xdr:cNvPr id="362" name="AutoShape 845"/>
        <xdr:cNvSpPr>
          <a:spLocks/>
        </xdr:cNvSpPr>
      </xdr:nvSpPr>
      <xdr:spPr>
        <a:xfrm>
          <a:off x="2114550" y="514035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2142</xdr:row>
      <xdr:rowOff>0</xdr:rowOff>
    </xdr:from>
    <xdr:to>
      <xdr:col>3</xdr:col>
      <xdr:colOff>123825</xdr:colOff>
      <xdr:row>2142</xdr:row>
      <xdr:rowOff>0</xdr:rowOff>
    </xdr:to>
    <xdr:sp>
      <xdr:nvSpPr>
        <xdr:cNvPr id="363" name="AutoShape 846"/>
        <xdr:cNvSpPr>
          <a:spLocks/>
        </xdr:cNvSpPr>
      </xdr:nvSpPr>
      <xdr:spPr>
        <a:xfrm>
          <a:off x="2114550" y="514035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2184</xdr:row>
      <xdr:rowOff>0</xdr:rowOff>
    </xdr:from>
    <xdr:to>
      <xdr:col>3</xdr:col>
      <xdr:colOff>123825</xdr:colOff>
      <xdr:row>2184</xdr:row>
      <xdr:rowOff>0</xdr:rowOff>
    </xdr:to>
    <xdr:sp>
      <xdr:nvSpPr>
        <xdr:cNvPr id="364" name="AutoShape 847"/>
        <xdr:cNvSpPr>
          <a:spLocks/>
        </xdr:cNvSpPr>
      </xdr:nvSpPr>
      <xdr:spPr>
        <a:xfrm>
          <a:off x="2114550" y="524036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2184</xdr:row>
      <xdr:rowOff>0</xdr:rowOff>
    </xdr:from>
    <xdr:to>
      <xdr:col>3</xdr:col>
      <xdr:colOff>123825</xdr:colOff>
      <xdr:row>2184</xdr:row>
      <xdr:rowOff>0</xdr:rowOff>
    </xdr:to>
    <xdr:sp>
      <xdr:nvSpPr>
        <xdr:cNvPr id="365" name="AutoShape 848"/>
        <xdr:cNvSpPr>
          <a:spLocks/>
        </xdr:cNvSpPr>
      </xdr:nvSpPr>
      <xdr:spPr>
        <a:xfrm>
          <a:off x="2114550" y="524036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2184</xdr:row>
      <xdr:rowOff>0</xdr:rowOff>
    </xdr:from>
    <xdr:to>
      <xdr:col>3</xdr:col>
      <xdr:colOff>123825</xdr:colOff>
      <xdr:row>2184</xdr:row>
      <xdr:rowOff>0</xdr:rowOff>
    </xdr:to>
    <xdr:sp>
      <xdr:nvSpPr>
        <xdr:cNvPr id="366" name="AutoShape 849"/>
        <xdr:cNvSpPr>
          <a:spLocks/>
        </xdr:cNvSpPr>
      </xdr:nvSpPr>
      <xdr:spPr>
        <a:xfrm>
          <a:off x="2114550" y="524036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2184</xdr:row>
      <xdr:rowOff>0</xdr:rowOff>
    </xdr:from>
    <xdr:to>
      <xdr:col>3</xdr:col>
      <xdr:colOff>123825</xdr:colOff>
      <xdr:row>2184</xdr:row>
      <xdr:rowOff>0</xdr:rowOff>
    </xdr:to>
    <xdr:sp>
      <xdr:nvSpPr>
        <xdr:cNvPr id="367" name="AutoShape 850"/>
        <xdr:cNvSpPr>
          <a:spLocks/>
        </xdr:cNvSpPr>
      </xdr:nvSpPr>
      <xdr:spPr>
        <a:xfrm>
          <a:off x="2114550" y="524036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2225</xdr:row>
      <xdr:rowOff>0</xdr:rowOff>
    </xdr:from>
    <xdr:to>
      <xdr:col>3</xdr:col>
      <xdr:colOff>123825</xdr:colOff>
      <xdr:row>2225</xdr:row>
      <xdr:rowOff>0</xdr:rowOff>
    </xdr:to>
    <xdr:sp>
      <xdr:nvSpPr>
        <xdr:cNvPr id="368" name="AutoShape 851"/>
        <xdr:cNvSpPr>
          <a:spLocks/>
        </xdr:cNvSpPr>
      </xdr:nvSpPr>
      <xdr:spPr>
        <a:xfrm>
          <a:off x="2114550" y="534085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2225</xdr:row>
      <xdr:rowOff>0</xdr:rowOff>
    </xdr:from>
    <xdr:to>
      <xdr:col>3</xdr:col>
      <xdr:colOff>123825</xdr:colOff>
      <xdr:row>2225</xdr:row>
      <xdr:rowOff>0</xdr:rowOff>
    </xdr:to>
    <xdr:sp>
      <xdr:nvSpPr>
        <xdr:cNvPr id="369" name="AutoShape 852"/>
        <xdr:cNvSpPr>
          <a:spLocks/>
        </xdr:cNvSpPr>
      </xdr:nvSpPr>
      <xdr:spPr>
        <a:xfrm>
          <a:off x="2114550" y="534085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2225</xdr:row>
      <xdr:rowOff>0</xdr:rowOff>
    </xdr:from>
    <xdr:to>
      <xdr:col>3</xdr:col>
      <xdr:colOff>123825</xdr:colOff>
      <xdr:row>2225</xdr:row>
      <xdr:rowOff>0</xdr:rowOff>
    </xdr:to>
    <xdr:sp>
      <xdr:nvSpPr>
        <xdr:cNvPr id="370" name="AutoShape 853"/>
        <xdr:cNvSpPr>
          <a:spLocks/>
        </xdr:cNvSpPr>
      </xdr:nvSpPr>
      <xdr:spPr>
        <a:xfrm>
          <a:off x="2114550" y="534085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2225</xdr:row>
      <xdr:rowOff>0</xdr:rowOff>
    </xdr:from>
    <xdr:to>
      <xdr:col>3</xdr:col>
      <xdr:colOff>123825</xdr:colOff>
      <xdr:row>2225</xdr:row>
      <xdr:rowOff>0</xdr:rowOff>
    </xdr:to>
    <xdr:sp>
      <xdr:nvSpPr>
        <xdr:cNvPr id="371" name="AutoShape 854"/>
        <xdr:cNvSpPr>
          <a:spLocks/>
        </xdr:cNvSpPr>
      </xdr:nvSpPr>
      <xdr:spPr>
        <a:xfrm>
          <a:off x="2114550" y="534085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2265</xdr:row>
      <xdr:rowOff>0</xdr:rowOff>
    </xdr:from>
    <xdr:to>
      <xdr:col>3</xdr:col>
      <xdr:colOff>123825</xdr:colOff>
      <xdr:row>2265</xdr:row>
      <xdr:rowOff>0</xdr:rowOff>
    </xdr:to>
    <xdr:sp>
      <xdr:nvSpPr>
        <xdr:cNvPr id="372" name="AutoShape 855"/>
        <xdr:cNvSpPr>
          <a:spLocks/>
        </xdr:cNvSpPr>
      </xdr:nvSpPr>
      <xdr:spPr>
        <a:xfrm>
          <a:off x="2114550" y="543563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2265</xdr:row>
      <xdr:rowOff>0</xdr:rowOff>
    </xdr:from>
    <xdr:to>
      <xdr:col>3</xdr:col>
      <xdr:colOff>123825</xdr:colOff>
      <xdr:row>2265</xdr:row>
      <xdr:rowOff>0</xdr:rowOff>
    </xdr:to>
    <xdr:sp>
      <xdr:nvSpPr>
        <xdr:cNvPr id="373" name="AutoShape 856"/>
        <xdr:cNvSpPr>
          <a:spLocks/>
        </xdr:cNvSpPr>
      </xdr:nvSpPr>
      <xdr:spPr>
        <a:xfrm>
          <a:off x="2114550" y="543563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2265</xdr:row>
      <xdr:rowOff>0</xdr:rowOff>
    </xdr:from>
    <xdr:to>
      <xdr:col>3</xdr:col>
      <xdr:colOff>123825</xdr:colOff>
      <xdr:row>2265</xdr:row>
      <xdr:rowOff>0</xdr:rowOff>
    </xdr:to>
    <xdr:sp>
      <xdr:nvSpPr>
        <xdr:cNvPr id="374" name="AutoShape 857"/>
        <xdr:cNvSpPr>
          <a:spLocks/>
        </xdr:cNvSpPr>
      </xdr:nvSpPr>
      <xdr:spPr>
        <a:xfrm>
          <a:off x="2114550" y="543563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2265</xdr:row>
      <xdr:rowOff>0</xdr:rowOff>
    </xdr:from>
    <xdr:to>
      <xdr:col>3</xdr:col>
      <xdr:colOff>123825</xdr:colOff>
      <xdr:row>2265</xdr:row>
      <xdr:rowOff>0</xdr:rowOff>
    </xdr:to>
    <xdr:sp>
      <xdr:nvSpPr>
        <xdr:cNvPr id="375" name="AutoShape 858"/>
        <xdr:cNvSpPr>
          <a:spLocks/>
        </xdr:cNvSpPr>
      </xdr:nvSpPr>
      <xdr:spPr>
        <a:xfrm>
          <a:off x="2114550" y="543563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2303</xdr:row>
      <xdr:rowOff>0</xdr:rowOff>
    </xdr:from>
    <xdr:to>
      <xdr:col>3</xdr:col>
      <xdr:colOff>123825</xdr:colOff>
      <xdr:row>2303</xdr:row>
      <xdr:rowOff>0</xdr:rowOff>
    </xdr:to>
    <xdr:sp>
      <xdr:nvSpPr>
        <xdr:cNvPr id="376" name="AutoShape 859"/>
        <xdr:cNvSpPr>
          <a:spLocks/>
        </xdr:cNvSpPr>
      </xdr:nvSpPr>
      <xdr:spPr>
        <a:xfrm>
          <a:off x="2114550" y="552726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2303</xdr:row>
      <xdr:rowOff>0</xdr:rowOff>
    </xdr:from>
    <xdr:to>
      <xdr:col>3</xdr:col>
      <xdr:colOff>123825</xdr:colOff>
      <xdr:row>2303</xdr:row>
      <xdr:rowOff>0</xdr:rowOff>
    </xdr:to>
    <xdr:sp>
      <xdr:nvSpPr>
        <xdr:cNvPr id="377" name="AutoShape 860"/>
        <xdr:cNvSpPr>
          <a:spLocks/>
        </xdr:cNvSpPr>
      </xdr:nvSpPr>
      <xdr:spPr>
        <a:xfrm>
          <a:off x="2114550" y="552726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2303</xdr:row>
      <xdr:rowOff>0</xdr:rowOff>
    </xdr:from>
    <xdr:to>
      <xdr:col>3</xdr:col>
      <xdr:colOff>123825</xdr:colOff>
      <xdr:row>2303</xdr:row>
      <xdr:rowOff>0</xdr:rowOff>
    </xdr:to>
    <xdr:sp>
      <xdr:nvSpPr>
        <xdr:cNvPr id="378" name="AutoShape 861"/>
        <xdr:cNvSpPr>
          <a:spLocks/>
        </xdr:cNvSpPr>
      </xdr:nvSpPr>
      <xdr:spPr>
        <a:xfrm>
          <a:off x="2114550" y="552726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2303</xdr:row>
      <xdr:rowOff>0</xdr:rowOff>
    </xdr:from>
    <xdr:to>
      <xdr:col>3</xdr:col>
      <xdr:colOff>123825</xdr:colOff>
      <xdr:row>2303</xdr:row>
      <xdr:rowOff>0</xdr:rowOff>
    </xdr:to>
    <xdr:sp>
      <xdr:nvSpPr>
        <xdr:cNvPr id="379" name="AutoShape 862"/>
        <xdr:cNvSpPr>
          <a:spLocks/>
        </xdr:cNvSpPr>
      </xdr:nvSpPr>
      <xdr:spPr>
        <a:xfrm>
          <a:off x="2114550" y="552726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2386</xdr:row>
      <xdr:rowOff>0</xdr:rowOff>
    </xdr:from>
    <xdr:to>
      <xdr:col>3</xdr:col>
      <xdr:colOff>123825</xdr:colOff>
      <xdr:row>2386</xdr:row>
      <xdr:rowOff>0</xdr:rowOff>
    </xdr:to>
    <xdr:sp>
      <xdr:nvSpPr>
        <xdr:cNvPr id="380" name="AutoShape 867"/>
        <xdr:cNvSpPr>
          <a:spLocks/>
        </xdr:cNvSpPr>
      </xdr:nvSpPr>
      <xdr:spPr>
        <a:xfrm>
          <a:off x="2114550" y="572633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2386</xdr:row>
      <xdr:rowOff>0</xdr:rowOff>
    </xdr:from>
    <xdr:to>
      <xdr:col>3</xdr:col>
      <xdr:colOff>123825</xdr:colOff>
      <xdr:row>2386</xdr:row>
      <xdr:rowOff>0</xdr:rowOff>
    </xdr:to>
    <xdr:sp>
      <xdr:nvSpPr>
        <xdr:cNvPr id="381" name="AutoShape 868"/>
        <xdr:cNvSpPr>
          <a:spLocks/>
        </xdr:cNvSpPr>
      </xdr:nvSpPr>
      <xdr:spPr>
        <a:xfrm>
          <a:off x="2114550" y="572633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2386</xdr:row>
      <xdr:rowOff>0</xdr:rowOff>
    </xdr:from>
    <xdr:to>
      <xdr:col>3</xdr:col>
      <xdr:colOff>123825</xdr:colOff>
      <xdr:row>2386</xdr:row>
      <xdr:rowOff>0</xdr:rowOff>
    </xdr:to>
    <xdr:sp>
      <xdr:nvSpPr>
        <xdr:cNvPr id="382" name="AutoShape 869"/>
        <xdr:cNvSpPr>
          <a:spLocks/>
        </xdr:cNvSpPr>
      </xdr:nvSpPr>
      <xdr:spPr>
        <a:xfrm>
          <a:off x="2114550" y="572633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2386</xdr:row>
      <xdr:rowOff>0</xdr:rowOff>
    </xdr:from>
    <xdr:to>
      <xdr:col>3</xdr:col>
      <xdr:colOff>123825</xdr:colOff>
      <xdr:row>2386</xdr:row>
      <xdr:rowOff>0</xdr:rowOff>
    </xdr:to>
    <xdr:sp>
      <xdr:nvSpPr>
        <xdr:cNvPr id="383" name="AutoShape 870"/>
        <xdr:cNvSpPr>
          <a:spLocks/>
        </xdr:cNvSpPr>
      </xdr:nvSpPr>
      <xdr:spPr>
        <a:xfrm>
          <a:off x="2114550" y="572633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2438</xdr:row>
      <xdr:rowOff>0</xdr:rowOff>
    </xdr:from>
    <xdr:to>
      <xdr:col>3</xdr:col>
      <xdr:colOff>123825</xdr:colOff>
      <xdr:row>2438</xdr:row>
      <xdr:rowOff>0</xdr:rowOff>
    </xdr:to>
    <xdr:sp>
      <xdr:nvSpPr>
        <xdr:cNvPr id="384" name="AutoShape 871"/>
        <xdr:cNvSpPr>
          <a:spLocks/>
        </xdr:cNvSpPr>
      </xdr:nvSpPr>
      <xdr:spPr>
        <a:xfrm>
          <a:off x="2114550" y="585387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2438</xdr:row>
      <xdr:rowOff>0</xdr:rowOff>
    </xdr:from>
    <xdr:to>
      <xdr:col>3</xdr:col>
      <xdr:colOff>123825</xdr:colOff>
      <xdr:row>2438</xdr:row>
      <xdr:rowOff>0</xdr:rowOff>
    </xdr:to>
    <xdr:sp>
      <xdr:nvSpPr>
        <xdr:cNvPr id="385" name="AutoShape 872"/>
        <xdr:cNvSpPr>
          <a:spLocks/>
        </xdr:cNvSpPr>
      </xdr:nvSpPr>
      <xdr:spPr>
        <a:xfrm>
          <a:off x="2114550" y="585387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2438</xdr:row>
      <xdr:rowOff>0</xdr:rowOff>
    </xdr:from>
    <xdr:to>
      <xdr:col>3</xdr:col>
      <xdr:colOff>123825</xdr:colOff>
      <xdr:row>2438</xdr:row>
      <xdr:rowOff>0</xdr:rowOff>
    </xdr:to>
    <xdr:sp>
      <xdr:nvSpPr>
        <xdr:cNvPr id="386" name="AutoShape 873"/>
        <xdr:cNvSpPr>
          <a:spLocks/>
        </xdr:cNvSpPr>
      </xdr:nvSpPr>
      <xdr:spPr>
        <a:xfrm>
          <a:off x="2114550" y="585387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2438</xdr:row>
      <xdr:rowOff>0</xdr:rowOff>
    </xdr:from>
    <xdr:to>
      <xdr:col>3</xdr:col>
      <xdr:colOff>123825</xdr:colOff>
      <xdr:row>2438</xdr:row>
      <xdr:rowOff>0</xdr:rowOff>
    </xdr:to>
    <xdr:sp>
      <xdr:nvSpPr>
        <xdr:cNvPr id="387" name="AutoShape 874"/>
        <xdr:cNvSpPr>
          <a:spLocks/>
        </xdr:cNvSpPr>
      </xdr:nvSpPr>
      <xdr:spPr>
        <a:xfrm>
          <a:off x="2114550" y="585387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2479</xdr:row>
      <xdr:rowOff>0</xdr:rowOff>
    </xdr:from>
    <xdr:to>
      <xdr:col>3</xdr:col>
      <xdr:colOff>123825</xdr:colOff>
      <xdr:row>2479</xdr:row>
      <xdr:rowOff>0</xdr:rowOff>
    </xdr:to>
    <xdr:sp>
      <xdr:nvSpPr>
        <xdr:cNvPr id="388" name="AutoShape 875"/>
        <xdr:cNvSpPr>
          <a:spLocks/>
        </xdr:cNvSpPr>
      </xdr:nvSpPr>
      <xdr:spPr>
        <a:xfrm>
          <a:off x="2114550" y="595150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2479</xdr:row>
      <xdr:rowOff>0</xdr:rowOff>
    </xdr:from>
    <xdr:to>
      <xdr:col>3</xdr:col>
      <xdr:colOff>123825</xdr:colOff>
      <xdr:row>2479</xdr:row>
      <xdr:rowOff>0</xdr:rowOff>
    </xdr:to>
    <xdr:sp>
      <xdr:nvSpPr>
        <xdr:cNvPr id="389" name="AutoShape 876"/>
        <xdr:cNvSpPr>
          <a:spLocks/>
        </xdr:cNvSpPr>
      </xdr:nvSpPr>
      <xdr:spPr>
        <a:xfrm>
          <a:off x="2114550" y="595150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2479</xdr:row>
      <xdr:rowOff>0</xdr:rowOff>
    </xdr:from>
    <xdr:to>
      <xdr:col>3</xdr:col>
      <xdr:colOff>123825</xdr:colOff>
      <xdr:row>2479</xdr:row>
      <xdr:rowOff>0</xdr:rowOff>
    </xdr:to>
    <xdr:sp>
      <xdr:nvSpPr>
        <xdr:cNvPr id="390" name="AutoShape 877"/>
        <xdr:cNvSpPr>
          <a:spLocks/>
        </xdr:cNvSpPr>
      </xdr:nvSpPr>
      <xdr:spPr>
        <a:xfrm>
          <a:off x="2114550" y="595150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2479</xdr:row>
      <xdr:rowOff>0</xdr:rowOff>
    </xdr:from>
    <xdr:to>
      <xdr:col>3</xdr:col>
      <xdr:colOff>123825</xdr:colOff>
      <xdr:row>2479</xdr:row>
      <xdr:rowOff>0</xdr:rowOff>
    </xdr:to>
    <xdr:sp>
      <xdr:nvSpPr>
        <xdr:cNvPr id="391" name="AutoShape 878"/>
        <xdr:cNvSpPr>
          <a:spLocks/>
        </xdr:cNvSpPr>
      </xdr:nvSpPr>
      <xdr:spPr>
        <a:xfrm>
          <a:off x="2114550" y="595150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2574</xdr:row>
      <xdr:rowOff>0</xdr:rowOff>
    </xdr:from>
    <xdr:to>
      <xdr:col>3</xdr:col>
      <xdr:colOff>123825</xdr:colOff>
      <xdr:row>2574</xdr:row>
      <xdr:rowOff>0</xdr:rowOff>
    </xdr:to>
    <xdr:sp>
      <xdr:nvSpPr>
        <xdr:cNvPr id="392" name="AutoShape 883"/>
        <xdr:cNvSpPr>
          <a:spLocks/>
        </xdr:cNvSpPr>
      </xdr:nvSpPr>
      <xdr:spPr>
        <a:xfrm>
          <a:off x="2114550" y="618401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2574</xdr:row>
      <xdr:rowOff>0</xdr:rowOff>
    </xdr:from>
    <xdr:to>
      <xdr:col>3</xdr:col>
      <xdr:colOff>123825</xdr:colOff>
      <xdr:row>2574</xdr:row>
      <xdr:rowOff>0</xdr:rowOff>
    </xdr:to>
    <xdr:sp>
      <xdr:nvSpPr>
        <xdr:cNvPr id="393" name="AutoShape 884"/>
        <xdr:cNvSpPr>
          <a:spLocks/>
        </xdr:cNvSpPr>
      </xdr:nvSpPr>
      <xdr:spPr>
        <a:xfrm>
          <a:off x="2114550" y="618401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2574</xdr:row>
      <xdr:rowOff>0</xdr:rowOff>
    </xdr:from>
    <xdr:to>
      <xdr:col>3</xdr:col>
      <xdr:colOff>123825</xdr:colOff>
      <xdr:row>2574</xdr:row>
      <xdr:rowOff>0</xdr:rowOff>
    </xdr:to>
    <xdr:sp>
      <xdr:nvSpPr>
        <xdr:cNvPr id="394" name="AutoShape 885"/>
        <xdr:cNvSpPr>
          <a:spLocks/>
        </xdr:cNvSpPr>
      </xdr:nvSpPr>
      <xdr:spPr>
        <a:xfrm>
          <a:off x="2114550" y="618401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2574</xdr:row>
      <xdr:rowOff>0</xdr:rowOff>
    </xdr:from>
    <xdr:to>
      <xdr:col>3</xdr:col>
      <xdr:colOff>123825</xdr:colOff>
      <xdr:row>2574</xdr:row>
      <xdr:rowOff>0</xdr:rowOff>
    </xdr:to>
    <xdr:sp>
      <xdr:nvSpPr>
        <xdr:cNvPr id="395" name="AutoShape 886"/>
        <xdr:cNvSpPr>
          <a:spLocks/>
        </xdr:cNvSpPr>
      </xdr:nvSpPr>
      <xdr:spPr>
        <a:xfrm>
          <a:off x="2114550" y="618401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2619</xdr:row>
      <xdr:rowOff>0</xdr:rowOff>
    </xdr:from>
    <xdr:to>
      <xdr:col>3</xdr:col>
      <xdr:colOff>123825</xdr:colOff>
      <xdr:row>2619</xdr:row>
      <xdr:rowOff>0</xdr:rowOff>
    </xdr:to>
    <xdr:sp>
      <xdr:nvSpPr>
        <xdr:cNvPr id="396" name="AutoShape 887"/>
        <xdr:cNvSpPr>
          <a:spLocks/>
        </xdr:cNvSpPr>
      </xdr:nvSpPr>
      <xdr:spPr>
        <a:xfrm>
          <a:off x="2114550" y="629450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2619</xdr:row>
      <xdr:rowOff>0</xdr:rowOff>
    </xdr:from>
    <xdr:to>
      <xdr:col>3</xdr:col>
      <xdr:colOff>123825</xdr:colOff>
      <xdr:row>2619</xdr:row>
      <xdr:rowOff>0</xdr:rowOff>
    </xdr:to>
    <xdr:sp>
      <xdr:nvSpPr>
        <xdr:cNvPr id="397" name="AutoShape 888"/>
        <xdr:cNvSpPr>
          <a:spLocks/>
        </xdr:cNvSpPr>
      </xdr:nvSpPr>
      <xdr:spPr>
        <a:xfrm>
          <a:off x="2114550" y="629450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2619</xdr:row>
      <xdr:rowOff>0</xdr:rowOff>
    </xdr:from>
    <xdr:to>
      <xdr:col>3</xdr:col>
      <xdr:colOff>123825</xdr:colOff>
      <xdr:row>2619</xdr:row>
      <xdr:rowOff>0</xdr:rowOff>
    </xdr:to>
    <xdr:sp>
      <xdr:nvSpPr>
        <xdr:cNvPr id="398" name="AutoShape 889"/>
        <xdr:cNvSpPr>
          <a:spLocks/>
        </xdr:cNvSpPr>
      </xdr:nvSpPr>
      <xdr:spPr>
        <a:xfrm>
          <a:off x="2114550" y="629450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2619</xdr:row>
      <xdr:rowOff>0</xdr:rowOff>
    </xdr:from>
    <xdr:to>
      <xdr:col>3</xdr:col>
      <xdr:colOff>123825</xdr:colOff>
      <xdr:row>2619</xdr:row>
      <xdr:rowOff>0</xdr:rowOff>
    </xdr:to>
    <xdr:sp>
      <xdr:nvSpPr>
        <xdr:cNvPr id="399" name="AutoShape 890"/>
        <xdr:cNvSpPr>
          <a:spLocks/>
        </xdr:cNvSpPr>
      </xdr:nvSpPr>
      <xdr:spPr>
        <a:xfrm>
          <a:off x="2114550" y="629450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2665</xdr:row>
      <xdr:rowOff>0</xdr:rowOff>
    </xdr:from>
    <xdr:to>
      <xdr:col>3</xdr:col>
      <xdr:colOff>123825</xdr:colOff>
      <xdr:row>2665</xdr:row>
      <xdr:rowOff>0</xdr:rowOff>
    </xdr:to>
    <xdr:sp>
      <xdr:nvSpPr>
        <xdr:cNvPr id="400" name="AutoShape 891"/>
        <xdr:cNvSpPr>
          <a:spLocks/>
        </xdr:cNvSpPr>
      </xdr:nvSpPr>
      <xdr:spPr>
        <a:xfrm>
          <a:off x="2114550" y="636898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2665</xdr:row>
      <xdr:rowOff>0</xdr:rowOff>
    </xdr:from>
    <xdr:to>
      <xdr:col>3</xdr:col>
      <xdr:colOff>123825</xdr:colOff>
      <xdr:row>2665</xdr:row>
      <xdr:rowOff>0</xdr:rowOff>
    </xdr:to>
    <xdr:sp>
      <xdr:nvSpPr>
        <xdr:cNvPr id="401" name="AutoShape 892"/>
        <xdr:cNvSpPr>
          <a:spLocks/>
        </xdr:cNvSpPr>
      </xdr:nvSpPr>
      <xdr:spPr>
        <a:xfrm>
          <a:off x="2114550" y="636898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2665</xdr:row>
      <xdr:rowOff>0</xdr:rowOff>
    </xdr:from>
    <xdr:to>
      <xdr:col>3</xdr:col>
      <xdr:colOff>123825</xdr:colOff>
      <xdr:row>2665</xdr:row>
      <xdr:rowOff>0</xdr:rowOff>
    </xdr:to>
    <xdr:sp>
      <xdr:nvSpPr>
        <xdr:cNvPr id="402" name="AutoShape 893"/>
        <xdr:cNvSpPr>
          <a:spLocks/>
        </xdr:cNvSpPr>
      </xdr:nvSpPr>
      <xdr:spPr>
        <a:xfrm>
          <a:off x="2114550" y="636898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2665</xdr:row>
      <xdr:rowOff>0</xdr:rowOff>
    </xdr:from>
    <xdr:to>
      <xdr:col>3</xdr:col>
      <xdr:colOff>123825</xdr:colOff>
      <xdr:row>2665</xdr:row>
      <xdr:rowOff>0</xdr:rowOff>
    </xdr:to>
    <xdr:sp>
      <xdr:nvSpPr>
        <xdr:cNvPr id="403" name="AutoShape 894"/>
        <xdr:cNvSpPr>
          <a:spLocks/>
        </xdr:cNvSpPr>
      </xdr:nvSpPr>
      <xdr:spPr>
        <a:xfrm>
          <a:off x="2114550" y="636898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2699</xdr:row>
      <xdr:rowOff>0</xdr:rowOff>
    </xdr:from>
    <xdr:to>
      <xdr:col>3</xdr:col>
      <xdr:colOff>123825</xdr:colOff>
      <xdr:row>2699</xdr:row>
      <xdr:rowOff>0</xdr:rowOff>
    </xdr:to>
    <xdr:sp>
      <xdr:nvSpPr>
        <xdr:cNvPr id="404" name="AutoShape 895"/>
        <xdr:cNvSpPr>
          <a:spLocks/>
        </xdr:cNvSpPr>
      </xdr:nvSpPr>
      <xdr:spPr>
        <a:xfrm>
          <a:off x="2114550" y="642404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2699</xdr:row>
      <xdr:rowOff>0</xdr:rowOff>
    </xdr:from>
    <xdr:to>
      <xdr:col>3</xdr:col>
      <xdr:colOff>123825</xdr:colOff>
      <xdr:row>2699</xdr:row>
      <xdr:rowOff>0</xdr:rowOff>
    </xdr:to>
    <xdr:sp>
      <xdr:nvSpPr>
        <xdr:cNvPr id="405" name="AutoShape 896"/>
        <xdr:cNvSpPr>
          <a:spLocks/>
        </xdr:cNvSpPr>
      </xdr:nvSpPr>
      <xdr:spPr>
        <a:xfrm>
          <a:off x="2114550" y="642404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2699</xdr:row>
      <xdr:rowOff>0</xdr:rowOff>
    </xdr:from>
    <xdr:to>
      <xdr:col>3</xdr:col>
      <xdr:colOff>123825</xdr:colOff>
      <xdr:row>2699</xdr:row>
      <xdr:rowOff>0</xdr:rowOff>
    </xdr:to>
    <xdr:sp>
      <xdr:nvSpPr>
        <xdr:cNvPr id="406" name="AutoShape 897"/>
        <xdr:cNvSpPr>
          <a:spLocks/>
        </xdr:cNvSpPr>
      </xdr:nvSpPr>
      <xdr:spPr>
        <a:xfrm>
          <a:off x="2114550" y="642404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2699</xdr:row>
      <xdr:rowOff>0</xdr:rowOff>
    </xdr:from>
    <xdr:to>
      <xdr:col>3</xdr:col>
      <xdr:colOff>123825</xdr:colOff>
      <xdr:row>2699</xdr:row>
      <xdr:rowOff>0</xdr:rowOff>
    </xdr:to>
    <xdr:sp>
      <xdr:nvSpPr>
        <xdr:cNvPr id="407" name="AutoShape 898"/>
        <xdr:cNvSpPr>
          <a:spLocks/>
        </xdr:cNvSpPr>
      </xdr:nvSpPr>
      <xdr:spPr>
        <a:xfrm>
          <a:off x="2114550" y="642404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2738</xdr:row>
      <xdr:rowOff>0</xdr:rowOff>
    </xdr:from>
    <xdr:to>
      <xdr:col>3</xdr:col>
      <xdr:colOff>123825</xdr:colOff>
      <xdr:row>2738</xdr:row>
      <xdr:rowOff>0</xdr:rowOff>
    </xdr:to>
    <xdr:sp>
      <xdr:nvSpPr>
        <xdr:cNvPr id="408" name="AutoShape 899"/>
        <xdr:cNvSpPr>
          <a:spLocks/>
        </xdr:cNvSpPr>
      </xdr:nvSpPr>
      <xdr:spPr>
        <a:xfrm>
          <a:off x="2114550" y="648719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2738</xdr:row>
      <xdr:rowOff>0</xdr:rowOff>
    </xdr:from>
    <xdr:to>
      <xdr:col>3</xdr:col>
      <xdr:colOff>123825</xdr:colOff>
      <xdr:row>2738</xdr:row>
      <xdr:rowOff>0</xdr:rowOff>
    </xdr:to>
    <xdr:sp>
      <xdr:nvSpPr>
        <xdr:cNvPr id="409" name="AutoShape 900"/>
        <xdr:cNvSpPr>
          <a:spLocks/>
        </xdr:cNvSpPr>
      </xdr:nvSpPr>
      <xdr:spPr>
        <a:xfrm>
          <a:off x="2114550" y="648719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2738</xdr:row>
      <xdr:rowOff>0</xdr:rowOff>
    </xdr:from>
    <xdr:to>
      <xdr:col>3</xdr:col>
      <xdr:colOff>123825</xdr:colOff>
      <xdr:row>2738</xdr:row>
      <xdr:rowOff>0</xdr:rowOff>
    </xdr:to>
    <xdr:sp>
      <xdr:nvSpPr>
        <xdr:cNvPr id="410" name="AutoShape 901"/>
        <xdr:cNvSpPr>
          <a:spLocks/>
        </xdr:cNvSpPr>
      </xdr:nvSpPr>
      <xdr:spPr>
        <a:xfrm>
          <a:off x="2114550" y="648719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2738</xdr:row>
      <xdr:rowOff>0</xdr:rowOff>
    </xdr:from>
    <xdr:to>
      <xdr:col>3</xdr:col>
      <xdr:colOff>123825</xdr:colOff>
      <xdr:row>2738</xdr:row>
      <xdr:rowOff>0</xdr:rowOff>
    </xdr:to>
    <xdr:sp>
      <xdr:nvSpPr>
        <xdr:cNvPr id="411" name="AutoShape 902"/>
        <xdr:cNvSpPr>
          <a:spLocks/>
        </xdr:cNvSpPr>
      </xdr:nvSpPr>
      <xdr:spPr>
        <a:xfrm>
          <a:off x="2114550" y="648719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2070</xdr:row>
      <xdr:rowOff>0</xdr:rowOff>
    </xdr:from>
    <xdr:to>
      <xdr:col>3</xdr:col>
      <xdr:colOff>123825</xdr:colOff>
      <xdr:row>2070</xdr:row>
      <xdr:rowOff>0</xdr:rowOff>
    </xdr:to>
    <xdr:sp>
      <xdr:nvSpPr>
        <xdr:cNvPr id="412" name="AutoShape 166"/>
        <xdr:cNvSpPr>
          <a:spLocks/>
        </xdr:cNvSpPr>
      </xdr:nvSpPr>
      <xdr:spPr>
        <a:xfrm>
          <a:off x="2114550" y="4962525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2113</xdr:row>
      <xdr:rowOff>0</xdr:rowOff>
    </xdr:from>
    <xdr:to>
      <xdr:col>3</xdr:col>
      <xdr:colOff>123825</xdr:colOff>
      <xdr:row>2113</xdr:row>
      <xdr:rowOff>0</xdr:rowOff>
    </xdr:to>
    <xdr:sp>
      <xdr:nvSpPr>
        <xdr:cNvPr id="413" name="AutoShape 166"/>
        <xdr:cNvSpPr>
          <a:spLocks/>
        </xdr:cNvSpPr>
      </xdr:nvSpPr>
      <xdr:spPr>
        <a:xfrm>
          <a:off x="2114550" y="506682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2152</xdr:row>
      <xdr:rowOff>0</xdr:rowOff>
    </xdr:from>
    <xdr:to>
      <xdr:col>3</xdr:col>
      <xdr:colOff>123825</xdr:colOff>
      <xdr:row>2152</xdr:row>
      <xdr:rowOff>0</xdr:rowOff>
    </xdr:to>
    <xdr:sp>
      <xdr:nvSpPr>
        <xdr:cNvPr id="414" name="AutoShape 166"/>
        <xdr:cNvSpPr>
          <a:spLocks/>
        </xdr:cNvSpPr>
      </xdr:nvSpPr>
      <xdr:spPr>
        <a:xfrm>
          <a:off x="2114550" y="5161597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2193</xdr:row>
      <xdr:rowOff>0</xdr:rowOff>
    </xdr:from>
    <xdr:to>
      <xdr:col>3</xdr:col>
      <xdr:colOff>123825</xdr:colOff>
      <xdr:row>2193</xdr:row>
      <xdr:rowOff>0</xdr:rowOff>
    </xdr:to>
    <xdr:sp>
      <xdr:nvSpPr>
        <xdr:cNvPr id="415" name="AutoShape 168"/>
        <xdr:cNvSpPr>
          <a:spLocks/>
        </xdr:cNvSpPr>
      </xdr:nvSpPr>
      <xdr:spPr>
        <a:xfrm>
          <a:off x="2114550" y="525894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2192</xdr:row>
      <xdr:rowOff>0</xdr:rowOff>
    </xdr:from>
    <xdr:to>
      <xdr:col>3</xdr:col>
      <xdr:colOff>123825</xdr:colOff>
      <xdr:row>2192</xdr:row>
      <xdr:rowOff>0</xdr:rowOff>
    </xdr:to>
    <xdr:sp>
      <xdr:nvSpPr>
        <xdr:cNvPr id="416" name="AutoShape 166"/>
        <xdr:cNvSpPr>
          <a:spLocks/>
        </xdr:cNvSpPr>
      </xdr:nvSpPr>
      <xdr:spPr>
        <a:xfrm>
          <a:off x="2114550" y="5256847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2275</xdr:row>
      <xdr:rowOff>0</xdr:rowOff>
    </xdr:from>
    <xdr:to>
      <xdr:col>3</xdr:col>
      <xdr:colOff>123825</xdr:colOff>
      <xdr:row>2275</xdr:row>
      <xdr:rowOff>0</xdr:rowOff>
    </xdr:to>
    <xdr:sp>
      <xdr:nvSpPr>
        <xdr:cNvPr id="417" name="AutoShape 168"/>
        <xdr:cNvSpPr>
          <a:spLocks/>
        </xdr:cNvSpPr>
      </xdr:nvSpPr>
      <xdr:spPr>
        <a:xfrm>
          <a:off x="2114550" y="545630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2274</xdr:row>
      <xdr:rowOff>0</xdr:rowOff>
    </xdr:from>
    <xdr:to>
      <xdr:col>3</xdr:col>
      <xdr:colOff>123825</xdr:colOff>
      <xdr:row>2274</xdr:row>
      <xdr:rowOff>0</xdr:rowOff>
    </xdr:to>
    <xdr:sp>
      <xdr:nvSpPr>
        <xdr:cNvPr id="418" name="AutoShape 166"/>
        <xdr:cNvSpPr>
          <a:spLocks/>
        </xdr:cNvSpPr>
      </xdr:nvSpPr>
      <xdr:spPr>
        <a:xfrm>
          <a:off x="2114550" y="545420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2312</xdr:row>
      <xdr:rowOff>0</xdr:rowOff>
    </xdr:from>
    <xdr:to>
      <xdr:col>3</xdr:col>
      <xdr:colOff>123825</xdr:colOff>
      <xdr:row>2312</xdr:row>
      <xdr:rowOff>0</xdr:rowOff>
    </xdr:to>
    <xdr:sp>
      <xdr:nvSpPr>
        <xdr:cNvPr id="419" name="AutoShape 166"/>
        <xdr:cNvSpPr>
          <a:spLocks/>
        </xdr:cNvSpPr>
      </xdr:nvSpPr>
      <xdr:spPr>
        <a:xfrm>
          <a:off x="2114550" y="554478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2454</xdr:row>
      <xdr:rowOff>0</xdr:rowOff>
    </xdr:from>
    <xdr:to>
      <xdr:col>3</xdr:col>
      <xdr:colOff>123825</xdr:colOff>
      <xdr:row>2454</xdr:row>
      <xdr:rowOff>0</xdr:rowOff>
    </xdr:to>
    <xdr:sp>
      <xdr:nvSpPr>
        <xdr:cNvPr id="420" name="AutoShape 168"/>
        <xdr:cNvSpPr>
          <a:spLocks/>
        </xdr:cNvSpPr>
      </xdr:nvSpPr>
      <xdr:spPr>
        <a:xfrm>
          <a:off x="2114550" y="589330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2453</xdr:row>
      <xdr:rowOff>0</xdr:rowOff>
    </xdr:from>
    <xdr:to>
      <xdr:col>3</xdr:col>
      <xdr:colOff>123825</xdr:colOff>
      <xdr:row>2453</xdr:row>
      <xdr:rowOff>0</xdr:rowOff>
    </xdr:to>
    <xdr:sp>
      <xdr:nvSpPr>
        <xdr:cNvPr id="421" name="AutoShape 166"/>
        <xdr:cNvSpPr>
          <a:spLocks/>
        </xdr:cNvSpPr>
      </xdr:nvSpPr>
      <xdr:spPr>
        <a:xfrm>
          <a:off x="2114550" y="589130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2674</xdr:row>
      <xdr:rowOff>0</xdr:rowOff>
    </xdr:from>
    <xdr:to>
      <xdr:col>3</xdr:col>
      <xdr:colOff>123825</xdr:colOff>
      <xdr:row>2674</xdr:row>
      <xdr:rowOff>0</xdr:rowOff>
    </xdr:to>
    <xdr:sp>
      <xdr:nvSpPr>
        <xdr:cNvPr id="422" name="AutoShape 196"/>
        <xdr:cNvSpPr>
          <a:spLocks/>
        </xdr:cNvSpPr>
      </xdr:nvSpPr>
      <xdr:spPr>
        <a:xfrm>
          <a:off x="2114550" y="638355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2687</xdr:row>
      <xdr:rowOff>0</xdr:rowOff>
    </xdr:from>
    <xdr:to>
      <xdr:col>3</xdr:col>
      <xdr:colOff>123825</xdr:colOff>
      <xdr:row>2687</xdr:row>
      <xdr:rowOff>0</xdr:rowOff>
    </xdr:to>
    <xdr:sp>
      <xdr:nvSpPr>
        <xdr:cNvPr id="423" name="AutoShape 168"/>
        <xdr:cNvSpPr>
          <a:spLocks/>
        </xdr:cNvSpPr>
      </xdr:nvSpPr>
      <xdr:spPr>
        <a:xfrm>
          <a:off x="2114550" y="640461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774</xdr:row>
      <xdr:rowOff>0</xdr:rowOff>
    </xdr:from>
    <xdr:to>
      <xdr:col>3</xdr:col>
      <xdr:colOff>123825</xdr:colOff>
      <xdr:row>774</xdr:row>
      <xdr:rowOff>0</xdr:rowOff>
    </xdr:to>
    <xdr:sp>
      <xdr:nvSpPr>
        <xdr:cNvPr id="424" name="AutoShape 430"/>
        <xdr:cNvSpPr>
          <a:spLocks/>
        </xdr:cNvSpPr>
      </xdr:nvSpPr>
      <xdr:spPr>
        <a:xfrm>
          <a:off x="2114550" y="183632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810</xdr:row>
      <xdr:rowOff>0</xdr:rowOff>
    </xdr:from>
    <xdr:to>
      <xdr:col>3</xdr:col>
      <xdr:colOff>123825</xdr:colOff>
      <xdr:row>810</xdr:row>
      <xdr:rowOff>0</xdr:rowOff>
    </xdr:to>
    <xdr:sp>
      <xdr:nvSpPr>
        <xdr:cNvPr id="425" name="AutoShape 430"/>
        <xdr:cNvSpPr>
          <a:spLocks/>
        </xdr:cNvSpPr>
      </xdr:nvSpPr>
      <xdr:spPr>
        <a:xfrm>
          <a:off x="2114550" y="192433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851</xdr:row>
      <xdr:rowOff>0</xdr:rowOff>
    </xdr:from>
    <xdr:to>
      <xdr:col>3</xdr:col>
      <xdr:colOff>123825</xdr:colOff>
      <xdr:row>851</xdr:row>
      <xdr:rowOff>0</xdr:rowOff>
    </xdr:to>
    <xdr:sp>
      <xdr:nvSpPr>
        <xdr:cNvPr id="426" name="AutoShape 434"/>
        <xdr:cNvSpPr>
          <a:spLocks/>
        </xdr:cNvSpPr>
      </xdr:nvSpPr>
      <xdr:spPr>
        <a:xfrm>
          <a:off x="2114550" y="202168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853</xdr:row>
      <xdr:rowOff>0</xdr:rowOff>
    </xdr:from>
    <xdr:to>
      <xdr:col>3</xdr:col>
      <xdr:colOff>123825</xdr:colOff>
      <xdr:row>853</xdr:row>
      <xdr:rowOff>0</xdr:rowOff>
    </xdr:to>
    <xdr:sp>
      <xdr:nvSpPr>
        <xdr:cNvPr id="427" name="AutoShape 707"/>
        <xdr:cNvSpPr>
          <a:spLocks/>
        </xdr:cNvSpPr>
      </xdr:nvSpPr>
      <xdr:spPr>
        <a:xfrm>
          <a:off x="2114550" y="202530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853</xdr:row>
      <xdr:rowOff>0</xdr:rowOff>
    </xdr:from>
    <xdr:to>
      <xdr:col>3</xdr:col>
      <xdr:colOff>123825</xdr:colOff>
      <xdr:row>853</xdr:row>
      <xdr:rowOff>0</xdr:rowOff>
    </xdr:to>
    <xdr:sp>
      <xdr:nvSpPr>
        <xdr:cNvPr id="428" name="AutoShape 708"/>
        <xdr:cNvSpPr>
          <a:spLocks/>
        </xdr:cNvSpPr>
      </xdr:nvSpPr>
      <xdr:spPr>
        <a:xfrm>
          <a:off x="2114550" y="202530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853</xdr:row>
      <xdr:rowOff>0</xdr:rowOff>
    </xdr:from>
    <xdr:to>
      <xdr:col>3</xdr:col>
      <xdr:colOff>123825</xdr:colOff>
      <xdr:row>853</xdr:row>
      <xdr:rowOff>0</xdr:rowOff>
    </xdr:to>
    <xdr:sp>
      <xdr:nvSpPr>
        <xdr:cNvPr id="429" name="AutoShape 709"/>
        <xdr:cNvSpPr>
          <a:spLocks/>
        </xdr:cNvSpPr>
      </xdr:nvSpPr>
      <xdr:spPr>
        <a:xfrm>
          <a:off x="2114550" y="202530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853</xdr:row>
      <xdr:rowOff>0</xdr:rowOff>
    </xdr:from>
    <xdr:to>
      <xdr:col>3</xdr:col>
      <xdr:colOff>123825</xdr:colOff>
      <xdr:row>853</xdr:row>
      <xdr:rowOff>0</xdr:rowOff>
    </xdr:to>
    <xdr:sp>
      <xdr:nvSpPr>
        <xdr:cNvPr id="430" name="AutoShape 710"/>
        <xdr:cNvSpPr>
          <a:spLocks/>
        </xdr:cNvSpPr>
      </xdr:nvSpPr>
      <xdr:spPr>
        <a:xfrm>
          <a:off x="2114550" y="202530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851</xdr:row>
      <xdr:rowOff>0</xdr:rowOff>
    </xdr:from>
    <xdr:to>
      <xdr:col>3</xdr:col>
      <xdr:colOff>123825</xdr:colOff>
      <xdr:row>851</xdr:row>
      <xdr:rowOff>0</xdr:rowOff>
    </xdr:to>
    <xdr:sp>
      <xdr:nvSpPr>
        <xdr:cNvPr id="431" name="AutoShape 430"/>
        <xdr:cNvSpPr>
          <a:spLocks/>
        </xdr:cNvSpPr>
      </xdr:nvSpPr>
      <xdr:spPr>
        <a:xfrm>
          <a:off x="2114550" y="202168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888</xdr:row>
      <xdr:rowOff>0</xdr:rowOff>
    </xdr:from>
    <xdr:to>
      <xdr:col>3</xdr:col>
      <xdr:colOff>123825</xdr:colOff>
      <xdr:row>888</xdr:row>
      <xdr:rowOff>0</xdr:rowOff>
    </xdr:to>
    <xdr:sp>
      <xdr:nvSpPr>
        <xdr:cNvPr id="432" name="AutoShape 434"/>
        <xdr:cNvSpPr>
          <a:spLocks/>
        </xdr:cNvSpPr>
      </xdr:nvSpPr>
      <xdr:spPr>
        <a:xfrm>
          <a:off x="2114550" y="210959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890</xdr:row>
      <xdr:rowOff>0</xdr:rowOff>
    </xdr:from>
    <xdr:to>
      <xdr:col>3</xdr:col>
      <xdr:colOff>123825</xdr:colOff>
      <xdr:row>890</xdr:row>
      <xdr:rowOff>0</xdr:rowOff>
    </xdr:to>
    <xdr:sp>
      <xdr:nvSpPr>
        <xdr:cNvPr id="433" name="AutoShape 707"/>
        <xdr:cNvSpPr>
          <a:spLocks/>
        </xdr:cNvSpPr>
      </xdr:nvSpPr>
      <xdr:spPr>
        <a:xfrm>
          <a:off x="2114550" y="211369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890</xdr:row>
      <xdr:rowOff>0</xdr:rowOff>
    </xdr:from>
    <xdr:to>
      <xdr:col>3</xdr:col>
      <xdr:colOff>123825</xdr:colOff>
      <xdr:row>890</xdr:row>
      <xdr:rowOff>0</xdr:rowOff>
    </xdr:to>
    <xdr:sp>
      <xdr:nvSpPr>
        <xdr:cNvPr id="434" name="AutoShape 708"/>
        <xdr:cNvSpPr>
          <a:spLocks/>
        </xdr:cNvSpPr>
      </xdr:nvSpPr>
      <xdr:spPr>
        <a:xfrm>
          <a:off x="2114550" y="211369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890</xdr:row>
      <xdr:rowOff>0</xdr:rowOff>
    </xdr:from>
    <xdr:to>
      <xdr:col>3</xdr:col>
      <xdr:colOff>123825</xdr:colOff>
      <xdr:row>890</xdr:row>
      <xdr:rowOff>0</xdr:rowOff>
    </xdr:to>
    <xdr:sp>
      <xdr:nvSpPr>
        <xdr:cNvPr id="435" name="AutoShape 709"/>
        <xdr:cNvSpPr>
          <a:spLocks/>
        </xdr:cNvSpPr>
      </xdr:nvSpPr>
      <xdr:spPr>
        <a:xfrm>
          <a:off x="2114550" y="211369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890</xdr:row>
      <xdr:rowOff>0</xdr:rowOff>
    </xdr:from>
    <xdr:to>
      <xdr:col>3</xdr:col>
      <xdr:colOff>123825</xdr:colOff>
      <xdr:row>890</xdr:row>
      <xdr:rowOff>0</xdr:rowOff>
    </xdr:to>
    <xdr:sp>
      <xdr:nvSpPr>
        <xdr:cNvPr id="436" name="AutoShape 710"/>
        <xdr:cNvSpPr>
          <a:spLocks/>
        </xdr:cNvSpPr>
      </xdr:nvSpPr>
      <xdr:spPr>
        <a:xfrm>
          <a:off x="2114550" y="211369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888</xdr:row>
      <xdr:rowOff>0</xdr:rowOff>
    </xdr:from>
    <xdr:to>
      <xdr:col>3</xdr:col>
      <xdr:colOff>123825</xdr:colOff>
      <xdr:row>888</xdr:row>
      <xdr:rowOff>0</xdr:rowOff>
    </xdr:to>
    <xdr:sp>
      <xdr:nvSpPr>
        <xdr:cNvPr id="437" name="AutoShape 430"/>
        <xdr:cNvSpPr>
          <a:spLocks/>
        </xdr:cNvSpPr>
      </xdr:nvSpPr>
      <xdr:spPr>
        <a:xfrm>
          <a:off x="2114550" y="210959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928</xdr:row>
      <xdr:rowOff>0</xdr:rowOff>
    </xdr:from>
    <xdr:to>
      <xdr:col>3</xdr:col>
      <xdr:colOff>123825</xdr:colOff>
      <xdr:row>928</xdr:row>
      <xdr:rowOff>0</xdr:rowOff>
    </xdr:to>
    <xdr:sp>
      <xdr:nvSpPr>
        <xdr:cNvPr id="438" name="AutoShape 434"/>
        <xdr:cNvSpPr>
          <a:spLocks/>
        </xdr:cNvSpPr>
      </xdr:nvSpPr>
      <xdr:spPr>
        <a:xfrm>
          <a:off x="2114550" y="220560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930</xdr:row>
      <xdr:rowOff>0</xdr:rowOff>
    </xdr:from>
    <xdr:to>
      <xdr:col>3</xdr:col>
      <xdr:colOff>123825</xdr:colOff>
      <xdr:row>930</xdr:row>
      <xdr:rowOff>0</xdr:rowOff>
    </xdr:to>
    <xdr:sp>
      <xdr:nvSpPr>
        <xdr:cNvPr id="439" name="AutoShape 707"/>
        <xdr:cNvSpPr>
          <a:spLocks/>
        </xdr:cNvSpPr>
      </xdr:nvSpPr>
      <xdr:spPr>
        <a:xfrm>
          <a:off x="2114550" y="220951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930</xdr:row>
      <xdr:rowOff>0</xdr:rowOff>
    </xdr:from>
    <xdr:to>
      <xdr:col>3</xdr:col>
      <xdr:colOff>123825</xdr:colOff>
      <xdr:row>930</xdr:row>
      <xdr:rowOff>0</xdr:rowOff>
    </xdr:to>
    <xdr:sp>
      <xdr:nvSpPr>
        <xdr:cNvPr id="440" name="AutoShape 708"/>
        <xdr:cNvSpPr>
          <a:spLocks/>
        </xdr:cNvSpPr>
      </xdr:nvSpPr>
      <xdr:spPr>
        <a:xfrm>
          <a:off x="2114550" y="220951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930</xdr:row>
      <xdr:rowOff>0</xdr:rowOff>
    </xdr:from>
    <xdr:to>
      <xdr:col>3</xdr:col>
      <xdr:colOff>123825</xdr:colOff>
      <xdr:row>930</xdr:row>
      <xdr:rowOff>0</xdr:rowOff>
    </xdr:to>
    <xdr:sp>
      <xdr:nvSpPr>
        <xdr:cNvPr id="441" name="AutoShape 709"/>
        <xdr:cNvSpPr>
          <a:spLocks/>
        </xdr:cNvSpPr>
      </xdr:nvSpPr>
      <xdr:spPr>
        <a:xfrm>
          <a:off x="2114550" y="220951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930</xdr:row>
      <xdr:rowOff>0</xdr:rowOff>
    </xdr:from>
    <xdr:to>
      <xdr:col>3</xdr:col>
      <xdr:colOff>123825</xdr:colOff>
      <xdr:row>930</xdr:row>
      <xdr:rowOff>0</xdr:rowOff>
    </xdr:to>
    <xdr:sp>
      <xdr:nvSpPr>
        <xdr:cNvPr id="442" name="AutoShape 710"/>
        <xdr:cNvSpPr>
          <a:spLocks/>
        </xdr:cNvSpPr>
      </xdr:nvSpPr>
      <xdr:spPr>
        <a:xfrm>
          <a:off x="2114550" y="2209514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928</xdr:row>
      <xdr:rowOff>0</xdr:rowOff>
    </xdr:from>
    <xdr:to>
      <xdr:col>3</xdr:col>
      <xdr:colOff>123825</xdr:colOff>
      <xdr:row>928</xdr:row>
      <xdr:rowOff>0</xdr:rowOff>
    </xdr:to>
    <xdr:sp>
      <xdr:nvSpPr>
        <xdr:cNvPr id="443" name="AutoShape 430"/>
        <xdr:cNvSpPr>
          <a:spLocks/>
        </xdr:cNvSpPr>
      </xdr:nvSpPr>
      <xdr:spPr>
        <a:xfrm>
          <a:off x="2114550" y="220560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968</xdr:row>
      <xdr:rowOff>0</xdr:rowOff>
    </xdr:from>
    <xdr:to>
      <xdr:col>3</xdr:col>
      <xdr:colOff>123825</xdr:colOff>
      <xdr:row>968</xdr:row>
      <xdr:rowOff>0</xdr:rowOff>
    </xdr:to>
    <xdr:sp>
      <xdr:nvSpPr>
        <xdr:cNvPr id="444" name="AutoShape 434"/>
        <xdr:cNvSpPr>
          <a:spLocks/>
        </xdr:cNvSpPr>
      </xdr:nvSpPr>
      <xdr:spPr>
        <a:xfrm>
          <a:off x="2114550" y="230152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970</xdr:row>
      <xdr:rowOff>0</xdr:rowOff>
    </xdr:from>
    <xdr:to>
      <xdr:col>3</xdr:col>
      <xdr:colOff>123825</xdr:colOff>
      <xdr:row>970</xdr:row>
      <xdr:rowOff>0</xdr:rowOff>
    </xdr:to>
    <xdr:sp>
      <xdr:nvSpPr>
        <xdr:cNvPr id="445" name="AutoShape 707"/>
        <xdr:cNvSpPr>
          <a:spLocks/>
        </xdr:cNvSpPr>
      </xdr:nvSpPr>
      <xdr:spPr>
        <a:xfrm>
          <a:off x="2114550" y="230609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970</xdr:row>
      <xdr:rowOff>0</xdr:rowOff>
    </xdr:from>
    <xdr:to>
      <xdr:col>3</xdr:col>
      <xdr:colOff>123825</xdr:colOff>
      <xdr:row>970</xdr:row>
      <xdr:rowOff>0</xdr:rowOff>
    </xdr:to>
    <xdr:sp>
      <xdr:nvSpPr>
        <xdr:cNvPr id="446" name="AutoShape 708"/>
        <xdr:cNvSpPr>
          <a:spLocks/>
        </xdr:cNvSpPr>
      </xdr:nvSpPr>
      <xdr:spPr>
        <a:xfrm>
          <a:off x="2114550" y="230609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970</xdr:row>
      <xdr:rowOff>0</xdr:rowOff>
    </xdr:from>
    <xdr:to>
      <xdr:col>3</xdr:col>
      <xdr:colOff>123825</xdr:colOff>
      <xdr:row>970</xdr:row>
      <xdr:rowOff>0</xdr:rowOff>
    </xdr:to>
    <xdr:sp>
      <xdr:nvSpPr>
        <xdr:cNvPr id="447" name="AutoShape 709"/>
        <xdr:cNvSpPr>
          <a:spLocks/>
        </xdr:cNvSpPr>
      </xdr:nvSpPr>
      <xdr:spPr>
        <a:xfrm>
          <a:off x="2114550" y="230609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970</xdr:row>
      <xdr:rowOff>0</xdr:rowOff>
    </xdr:from>
    <xdr:to>
      <xdr:col>3</xdr:col>
      <xdr:colOff>123825</xdr:colOff>
      <xdr:row>970</xdr:row>
      <xdr:rowOff>0</xdr:rowOff>
    </xdr:to>
    <xdr:sp>
      <xdr:nvSpPr>
        <xdr:cNvPr id="448" name="AutoShape 710"/>
        <xdr:cNvSpPr>
          <a:spLocks/>
        </xdr:cNvSpPr>
      </xdr:nvSpPr>
      <xdr:spPr>
        <a:xfrm>
          <a:off x="2114550" y="2306097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968</xdr:row>
      <xdr:rowOff>0</xdr:rowOff>
    </xdr:from>
    <xdr:to>
      <xdr:col>3</xdr:col>
      <xdr:colOff>123825</xdr:colOff>
      <xdr:row>968</xdr:row>
      <xdr:rowOff>0</xdr:rowOff>
    </xdr:to>
    <xdr:sp>
      <xdr:nvSpPr>
        <xdr:cNvPr id="449" name="AutoShape 430"/>
        <xdr:cNvSpPr>
          <a:spLocks/>
        </xdr:cNvSpPr>
      </xdr:nvSpPr>
      <xdr:spPr>
        <a:xfrm>
          <a:off x="2114550" y="230152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1007</xdr:row>
      <xdr:rowOff>0</xdr:rowOff>
    </xdr:from>
    <xdr:to>
      <xdr:col>3</xdr:col>
      <xdr:colOff>123825</xdr:colOff>
      <xdr:row>1007</xdr:row>
      <xdr:rowOff>0</xdr:rowOff>
    </xdr:to>
    <xdr:sp>
      <xdr:nvSpPr>
        <xdr:cNvPr id="450" name="AutoShape 434"/>
        <xdr:cNvSpPr>
          <a:spLocks/>
        </xdr:cNvSpPr>
      </xdr:nvSpPr>
      <xdr:spPr>
        <a:xfrm>
          <a:off x="2114550" y="239353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1009</xdr:row>
      <xdr:rowOff>0</xdr:rowOff>
    </xdr:from>
    <xdr:to>
      <xdr:col>3</xdr:col>
      <xdr:colOff>123825</xdr:colOff>
      <xdr:row>1009</xdr:row>
      <xdr:rowOff>0</xdr:rowOff>
    </xdr:to>
    <xdr:sp>
      <xdr:nvSpPr>
        <xdr:cNvPr id="451" name="AutoShape 707"/>
        <xdr:cNvSpPr>
          <a:spLocks/>
        </xdr:cNvSpPr>
      </xdr:nvSpPr>
      <xdr:spPr>
        <a:xfrm>
          <a:off x="2114550" y="239801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1009</xdr:row>
      <xdr:rowOff>0</xdr:rowOff>
    </xdr:from>
    <xdr:to>
      <xdr:col>3</xdr:col>
      <xdr:colOff>123825</xdr:colOff>
      <xdr:row>1009</xdr:row>
      <xdr:rowOff>0</xdr:rowOff>
    </xdr:to>
    <xdr:sp>
      <xdr:nvSpPr>
        <xdr:cNvPr id="452" name="AutoShape 708"/>
        <xdr:cNvSpPr>
          <a:spLocks/>
        </xdr:cNvSpPr>
      </xdr:nvSpPr>
      <xdr:spPr>
        <a:xfrm>
          <a:off x="2114550" y="239801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1009</xdr:row>
      <xdr:rowOff>0</xdr:rowOff>
    </xdr:from>
    <xdr:to>
      <xdr:col>3</xdr:col>
      <xdr:colOff>123825</xdr:colOff>
      <xdr:row>1009</xdr:row>
      <xdr:rowOff>0</xdr:rowOff>
    </xdr:to>
    <xdr:sp>
      <xdr:nvSpPr>
        <xdr:cNvPr id="453" name="AutoShape 709"/>
        <xdr:cNvSpPr>
          <a:spLocks/>
        </xdr:cNvSpPr>
      </xdr:nvSpPr>
      <xdr:spPr>
        <a:xfrm>
          <a:off x="2114550" y="239801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1009</xdr:row>
      <xdr:rowOff>0</xdr:rowOff>
    </xdr:from>
    <xdr:to>
      <xdr:col>3</xdr:col>
      <xdr:colOff>123825</xdr:colOff>
      <xdr:row>1009</xdr:row>
      <xdr:rowOff>0</xdr:rowOff>
    </xdr:to>
    <xdr:sp>
      <xdr:nvSpPr>
        <xdr:cNvPr id="454" name="AutoShape 710"/>
        <xdr:cNvSpPr>
          <a:spLocks/>
        </xdr:cNvSpPr>
      </xdr:nvSpPr>
      <xdr:spPr>
        <a:xfrm>
          <a:off x="2114550" y="239801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1007</xdr:row>
      <xdr:rowOff>0</xdr:rowOff>
    </xdr:from>
    <xdr:to>
      <xdr:col>3</xdr:col>
      <xdr:colOff>123825</xdr:colOff>
      <xdr:row>1007</xdr:row>
      <xdr:rowOff>0</xdr:rowOff>
    </xdr:to>
    <xdr:sp>
      <xdr:nvSpPr>
        <xdr:cNvPr id="455" name="AutoShape 430"/>
        <xdr:cNvSpPr>
          <a:spLocks/>
        </xdr:cNvSpPr>
      </xdr:nvSpPr>
      <xdr:spPr>
        <a:xfrm>
          <a:off x="2114550" y="239353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1047</xdr:row>
      <xdr:rowOff>0</xdr:rowOff>
    </xdr:from>
    <xdr:to>
      <xdr:col>3</xdr:col>
      <xdr:colOff>123825</xdr:colOff>
      <xdr:row>1047</xdr:row>
      <xdr:rowOff>0</xdr:rowOff>
    </xdr:to>
    <xdr:sp>
      <xdr:nvSpPr>
        <xdr:cNvPr id="456" name="AutoShape 434"/>
        <xdr:cNvSpPr>
          <a:spLocks/>
        </xdr:cNvSpPr>
      </xdr:nvSpPr>
      <xdr:spPr>
        <a:xfrm>
          <a:off x="2114550" y="248726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1049</xdr:row>
      <xdr:rowOff>0</xdr:rowOff>
    </xdr:from>
    <xdr:to>
      <xdr:col>3</xdr:col>
      <xdr:colOff>123825</xdr:colOff>
      <xdr:row>1049</xdr:row>
      <xdr:rowOff>0</xdr:rowOff>
    </xdr:to>
    <xdr:sp>
      <xdr:nvSpPr>
        <xdr:cNvPr id="457" name="AutoShape 707"/>
        <xdr:cNvSpPr>
          <a:spLocks/>
        </xdr:cNvSpPr>
      </xdr:nvSpPr>
      <xdr:spPr>
        <a:xfrm>
          <a:off x="2114550" y="249183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1049</xdr:row>
      <xdr:rowOff>0</xdr:rowOff>
    </xdr:from>
    <xdr:to>
      <xdr:col>3</xdr:col>
      <xdr:colOff>123825</xdr:colOff>
      <xdr:row>1049</xdr:row>
      <xdr:rowOff>0</xdr:rowOff>
    </xdr:to>
    <xdr:sp>
      <xdr:nvSpPr>
        <xdr:cNvPr id="458" name="AutoShape 708"/>
        <xdr:cNvSpPr>
          <a:spLocks/>
        </xdr:cNvSpPr>
      </xdr:nvSpPr>
      <xdr:spPr>
        <a:xfrm>
          <a:off x="2114550" y="249183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1049</xdr:row>
      <xdr:rowOff>0</xdr:rowOff>
    </xdr:from>
    <xdr:to>
      <xdr:col>3</xdr:col>
      <xdr:colOff>123825</xdr:colOff>
      <xdr:row>1049</xdr:row>
      <xdr:rowOff>0</xdr:rowOff>
    </xdr:to>
    <xdr:sp>
      <xdr:nvSpPr>
        <xdr:cNvPr id="459" name="AutoShape 709"/>
        <xdr:cNvSpPr>
          <a:spLocks/>
        </xdr:cNvSpPr>
      </xdr:nvSpPr>
      <xdr:spPr>
        <a:xfrm>
          <a:off x="2114550" y="249183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1049</xdr:row>
      <xdr:rowOff>0</xdr:rowOff>
    </xdr:from>
    <xdr:to>
      <xdr:col>3</xdr:col>
      <xdr:colOff>123825</xdr:colOff>
      <xdr:row>1049</xdr:row>
      <xdr:rowOff>0</xdr:rowOff>
    </xdr:to>
    <xdr:sp>
      <xdr:nvSpPr>
        <xdr:cNvPr id="460" name="AutoShape 710"/>
        <xdr:cNvSpPr>
          <a:spLocks/>
        </xdr:cNvSpPr>
      </xdr:nvSpPr>
      <xdr:spPr>
        <a:xfrm>
          <a:off x="2114550" y="249183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1087</xdr:row>
      <xdr:rowOff>0</xdr:rowOff>
    </xdr:from>
    <xdr:to>
      <xdr:col>3</xdr:col>
      <xdr:colOff>123825</xdr:colOff>
      <xdr:row>1087</xdr:row>
      <xdr:rowOff>0</xdr:rowOff>
    </xdr:to>
    <xdr:sp>
      <xdr:nvSpPr>
        <xdr:cNvPr id="461" name="AutoShape 434"/>
        <xdr:cNvSpPr>
          <a:spLocks/>
        </xdr:cNvSpPr>
      </xdr:nvSpPr>
      <xdr:spPr>
        <a:xfrm>
          <a:off x="2114550" y="258060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1089</xdr:row>
      <xdr:rowOff>0</xdr:rowOff>
    </xdr:from>
    <xdr:to>
      <xdr:col>3</xdr:col>
      <xdr:colOff>123825</xdr:colOff>
      <xdr:row>1089</xdr:row>
      <xdr:rowOff>0</xdr:rowOff>
    </xdr:to>
    <xdr:sp>
      <xdr:nvSpPr>
        <xdr:cNvPr id="462" name="AutoShape 707"/>
        <xdr:cNvSpPr>
          <a:spLocks/>
        </xdr:cNvSpPr>
      </xdr:nvSpPr>
      <xdr:spPr>
        <a:xfrm>
          <a:off x="2114550" y="258518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1089</xdr:row>
      <xdr:rowOff>0</xdr:rowOff>
    </xdr:from>
    <xdr:to>
      <xdr:col>3</xdr:col>
      <xdr:colOff>123825</xdr:colOff>
      <xdr:row>1089</xdr:row>
      <xdr:rowOff>0</xdr:rowOff>
    </xdr:to>
    <xdr:sp>
      <xdr:nvSpPr>
        <xdr:cNvPr id="463" name="AutoShape 708"/>
        <xdr:cNvSpPr>
          <a:spLocks/>
        </xdr:cNvSpPr>
      </xdr:nvSpPr>
      <xdr:spPr>
        <a:xfrm>
          <a:off x="2114550" y="258518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1089</xdr:row>
      <xdr:rowOff>0</xdr:rowOff>
    </xdr:from>
    <xdr:to>
      <xdr:col>3</xdr:col>
      <xdr:colOff>123825</xdr:colOff>
      <xdr:row>1089</xdr:row>
      <xdr:rowOff>0</xdr:rowOff>
    </xdr:to>
    <xdr:sp>
      <xdr:nvSpPr>
        <xdr:cNvPr id="464" name="AutoShape 709"/>
        <xdr:cNvSpPr>
          <a:spLocks/>
        </xdr:cNvSpPr>
      </xdr:nvSpPr>
      <xdr:spPr>
        <a:xfrm>
          <a:off x="2114550" y="258518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1089</xdr:row>
      <xdr:rowOff>0</xdr:rowOff>
    </xdr:from>
    <xdr:to>
      <xdr:col>3</xdr:col>
      <xdr:colOff>123825</xdr:colOff>
      <xdr:row>1089</xdr:row>
      <xdr:rowOff>0</xdr:rowOff>
    </xdr:to>
    <xdr:sp>
      <xdr:nvSpPr>
        <xdr:cNvPr id="465" name="AutoShape 710"/>
        <xdr:cNvSpPr>
          <a:spLocks/>
        </xdr:cNvSpPr>
      </xdr:nvSpPr>
      <xdr:spPr>
        <a:xfrm>
          <a:off x="2114550" y="258518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1087</xdr:row>
      <xdr:rowOff>0</xdr:rowOff>
    </xdr:from>
    <xdr:to>
      <xdr:col>3</xdr:col>
      <xdr:colOff>123825</xdr:colOff>
      <xdr:row>1087</xdr:row>
      <xdr:rowOff>0</xdr:rowOff>
    </xdr:to>
    <xdr:sp>
      <xdr:nvSpPr>
        <xdr:cNvPr id="466" name="AutoShape 430"/>
        <xdr:cNvSpPr>
          <a:spLocks/>
        </xdr:cNvSpPr>
      </xdr:nvSpPr>
      <xdr:spPr>
        <a:xfrm>
          <a:off x="2114550" y="258060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1128</xdr:row>
      <xdr:rowOff>0</xdr:rowOff>
    </xdr:from>
    <xdr:to>
      <xdr:col>3</xdr:col>
      <xdr:colOff>123825</xdr:colOff>
      <xdr:row>1128</xdr:row>
      <xdr:rowOff>0</xdr:rowOff>
    </xdr:to>
    <xdr:sp>
      <xdr:nvSpPr>
        <xdr:cNvPr id="467" name="AutoShape 434"/>
        <xdr:cNvSpPr>
          <a:spLocks/>
        </xdr:cNvSpPr>
      </xdr:nvSpPr>
      <xdr:spPr>
        <a:xfrm>
          <a:off x="2114550" y="267376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1130</xdr:row>
      <xdr:rowOff>0</xdr:rowOff>
    </xdr:from>
    <xdr:to>
      <xdr:col>3</xdr:col>
      <xdr:colOff>123825</xdr:colOff>
      <xdr:row>1130</xdr:row>
      <xdr:rowOff>0</xdr:rowOff>
    </xdr:to>
    <xdr:sp>
      <xdr:nvSpPr>
        <xdr:cNvPr id="468" name="AutoShape 707"/>
        <xdr:cNvSpPr>
          <a:spLocks/>
        </xdr:cNvSpPr>
      </xdr:nvSpPr>
      <xdr:spPr>
        <a:xfrm>
          <a:off x="2114550" y="267833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1130</xdr:row>
      <xdr:rowOff>0</xdr:rowOff>
    </xdr:from>
    <xdr:to>
      <xdr:col>3</xdr:col>
      <xdr:colOff>123825</xdr:colOff>
      <xdr:row>1130</xdr:row>
      <xdr:rowOff>0</xdr:rowOff>
    </xdr:to>
    <xdr:sp>
      <xdr:nvSpPr>
        <xdr:cNvPr id="469" name="AutoShape 708"/>
        <xdr:cNvSpPr>
          <a:spLocks/>
        </xdr:cNvSpPr>
      </xdr:nvSpPr>
      <xdr:spPr>
        <a:xfrm>
          <a:off x="2114550" y="267833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1130</xdr:row>
      <xdr:rowOff>0</xdr:rowOff>
    </xdr:from>
    <xdr:to>
      <xdr:col>3</xdr:col>
      <xdr:colOff>123825</xdr:colOff>
      <xdr:row>1130</xdr:row>
      <xdr:rowOff>0</xdr:rowOff>
    </xdr:to>
    <xdr:sp>
      <xdr:nvSpPr>
        <xdr:cNvPr id="470" name="AutoShape 709"/>
        <xdr:cNvSpPr>
          <a:spLocks/>
        </xdr:cNvSpPr>
      </xdr:nvSpPr>
      <xdr:spPr>
        <a:xfrm>
          <a:off x="2114550" y="267833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1130</xdr:row>
      <xdr:rowOff>0</xdr:rowOff>
    </xdr:from>
    <xdr:to>
      <xdr:col>3</xdr:col>
      <xdr:colOff>123825</xdr:colOff>
      <xdr:row>1130</xdr:row>
      <xdr:rowOff>0</xdr:rowOff>
    </xdr:to>
    <xdr:sp>
      <xdr:nvSpPr>
        <xdr:cNvPr id="471" name="AutoShape 710"/>
        <xdr:cNvSpPr>
          <a:spLocks/>
        </xdr:cNvSpPr>
      </xdr:nvSpPr>
      <xdr:spPr>
        <a:xfrm>
          <a:off x="2114550" y="267833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1128</xdr:row>
      <xdr:rowOff>0</xdr:rowOff>
    </xdr:from>
    <xdr:to>
      <xdr:col>3</xdr:col>
      <xdr:colOff>123825</xdr:colOff>
      <xdr:row>1128</xdr:row>
      <xdr:rowOff>0</xdr:rowOff>
    </xdr:to>
    <xdr:sp>
      <xdr:nvSpPr>
        <xdr:cNvPr id="472" name="AutoShape 430"/>
        <xdr:cNvSpPr>
          <a:spLocks/>
        </xdr:cNvSpPr>
      </xdr:nvSpPr>
      <xdr:spPr>
        <a:xfrm>
          <a:off x="2114550" y="267376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1169</xdr:row>
      <xdr:rowOff>0</xdr:rowOff>
    </xdr:from>
    <xdr:to>
      <xdr:col>3</xdr:col>
      <xdr:colOff>123825</xdr:colOff>
      <xdr:row>1169</xdr:row>
      <xdr:rowOff>0</xdr:rowOff>
    </xdr:to>
    <xdr:sp>
      <xdr:nvSpPr>
        <xdr:cNvPr id="473" name="AutoShape 434"/>
        <xdr:cNvSpPr>
          <a:spLocks/>
        </xdr:cNvSpPr>
      </xdr:nvSpPr>
      <xdr:spPr>
        <a:xfrm>
          <a:off x="2114550" y="277244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1169</xdr:row>
      <xdr:rowOff>0</xdr:rowOff>
    </xdr:from>
    <xdr:to>
      <xdr:col>3</xdr:col>
      <xdr:colOff>123825</xdr:colOff>
      <xdr:row>1169</xdr:row>
      <xdr:rowOff>0</xdr:rowOff>
    </xdr:to>
    <xdr:sp>
      <xdr:nvSpPr>
        <xdr:cNvPr id="474" name="AutoShape 430"/>
        <xdr:cNvSpPr>
          <a:spLocks/>
        </xdr:cNvSpPr>
      </xdr:nvSpPr>
      <xdr:spPr>
        <a:xfrm>
          <a:off x="2114550" y="277244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1209</xdr:row>
      <xdr:rowOff>0</xdr:rowOff>
    </xdr:from>
    <xdr:to>
      <xdr:col>3</xdr:col>
      <xdr:colOff>123825</xdr:colOff>
      <xdr:row>1209</xdr:row>
      <xdr:rowOff>0</xdr:rowOff>
    </xdr:to>
    <xdr:sp>
      <xdr:nvSpPr>
        <xdr:cNvPr id="475" name="AutoShape 434"/>
        <xdr:cNvSpPr>
          <a:spLocks/>
        </xdr:cNvSpPr>
      </xdr:nvSpPr>
      <xdr:spPr>
        <a:xfrm>
          <a:off x="2114550" y="286826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1211</xdr:row>
      <xdr:rowOff>0</xdr:rowOff>
    </xdr:from>
    <xdr:to>
      <xdr:col>3</xdr:col>
      <xdr:colOff>123825</xdr:colOff>
      <xdr:row>1211</xdr:row>
      <xdr:rowOff>0</xdr:rowOff>
    </xdr:to>
    <xdr:sp>
      <xdr:nvSpPr>
        <xdr:cNvPr id="476" name="AutoShape 707"/>
        <xdr:cNvSpPr>
          <a:spLocks/>
        </xdr:cNvSpPr>
      </xdr:nvSpPr>
      <xdr:spPr>
        <a:xfrm>
          <a:off x="2114550" y="287293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1211</xdr:row>
      <xdr:rowOff>0</xdr:rowOff>
    </xdr:from>
    <xdr:to>
      <xdr:col>3</xdr:col>
      <xdr:colOff>123825</xdr:colOff>
      <xdr:row>1211</xdr:row>
      <xdr:rowOff>0</xdr:rowOff>
    </xdr:to>
    <xdr:sp>
      <xdr:nvSpPr>
        <xdr:cNvPr id="477" name="AutoShape 708"/>
        <xdr:cNvSpPr>
          <a:spLocks/>
        </xdr:cNvSpPr>
      </xdr:nvSpPr>
      <xdr:spPr>
        <a:xfrm>
          <a:off x="2114550" y="287293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1211</xdr:row>
      <xdr:rowOff>0</xdr:rowOff>
    </xdr:from>
    <xdr:to>
      <xdr:col>3</xdr:col>
      <xdr:colOff>123825</xdr:colOff>
      <xdr:row>1211</xdr:row>
      <xdr:rowOff>0</xdr:rowOff>
    </xdr:to>
    <xdr:sp>
      <xdr:nvSpPr>
        <xdr:cNvPr id="478" name="AutoShape 709"/>
        <xdr:cNvSpPr>
          <a:spLocks/>
        </xdr:cNvSpPr>
      </xdr:nvSpPr>
      <xdr:spPr>
        <a:xfrm>
          <a:off x="2114550" y="287293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1211</xdr:row>
      <xdr:rowOff>0</xdr:rowOff>
    </xdr:from>
    <xdr:to>
      <xdr:col>3</xdr:col>
      <xdr:colOff>123825</xdr:colOff>
      <xdr:row>1211</xdr:row>
      <xdr:rowOff>0</xdr:rowOff>
    </xdr:to>
    <xdr:sp>
      <xdr:nvSpPr>
        <xdr:cNvPr id="479" name="AutoShape 710"/>
        <xdr:cNvSpPr>
          <a:spLocks/>
        </xdr:cNvSpPr>
      </xdr:nvSpPr>
      <xdr:spPr>
        <a:xfrm>
          <a:off x="2114550" y="287293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1209</xdr:row>
      <xdr:rowOff>0</xdr:rowOff>
    </xdr:from>
    <xdr:to>
      <xdr:col>3</xdr:col>
      <xdr:colOff>123825</xdr:colOff>
      <xdr:row>1209</xdr:row>
      <xdr:rowOff>0</xdr:rowOff>
    </xdr:to>
    <xdr:sp>
      <xdr:nvSpPr>
        <xdr:cNvPr id="480" name="AutoShape 430"/>
        <xdr:cNvSpPr>
          <a:spLocks/>
        </xdr:cNvSpPr>
      </xdr:nvSpPr>
      <xdr:spPr>
        <a:xfrm>
          <a:off x="2114550" y="286826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1247</xdr:row>
      <xdr:rowOff>0</xdr:rowOff>
    </xdr:from>
    <xdr:to>
      <xdr:col>3</xdr:col>
      <xdr:colOff>123825</xdr:colOff>
      <xdr:row>1247</xdr:row>
      <xdr:rowOff>0</xdr:rowOff>
    </xdr:to>
    <xdr:sp>
      <xdr:nvSpPr>
        <xdr:cNvPr id="481" name="AutoShape 434"/>
        <xdr:cNvSpPr>
          <a:spLocks/>
        </xdr:cNvSpPr>
      </xdr:nvSpPr>
      <xdr:spPr>
        <a:xfrm>
          <a:off x="2114550" y="295998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1249</xdr:row>
      <xdr:rowOff>0</xdr:rowOff>
    </xdr:from>
    <xdr:to>
      <xdr:col>3</xdr:col>
      <xdr:colOff>123825</xdr:colOff>
      <xdr:row>1249</xdr:row>
      <xdr:rowOff>0</xdr:rowOff>
    </xdr:to>
    <xdr:sp>
      <xdr:nvSpPr>
        <xdr:cNvPr id="482" name="AutoShape 707"/>
        <xdr:cNvSpPr>
          <a:spLocks/>
        </xdr:cNvSpPr>
      </xdr:nvSpPr>
      <xdr:spPr>
        <a:xfrm>
          <a:off x="2114550" y="296532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1249</xdr:row>
      <xdr:rowOff>0</xdr:rowOff>
    </xdr:from>
    <xdr:to>
      <xdr:col>3</xdr:col>
      <xdr:colOff>123825</xdr:colOff>
      <xdr:row>1249</xdr:row>
      <xdr:rowOff>0</xdr:rowOff>
    </xdr:to>
    <xdr:sp>
      <xdr:nvSpPr>
        <xdr:cNvPr id="483" name="AutoShape 708"/>
        <xdr:cNvSpPr>
          <a:spLocks/>
        </xdr:cNvSpPr>
      </xdr:nvSpPr>
      <xdr:spPr>
        <a:xfrm>
          <a:off x="2114550" y="296532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1249</xdr:row>
      <xdr:rowOff>0</xdr:rowOff>
    </xdr:from>
    <xdr:to>
      <xdr:col>3</xdr:col>
      <xdr:colOff>123825</xdr:colOff>
      <xdr:row>1249</xdr:row>
      <xdr:rowOff>0</xdr:rowOff>
    </xdr:to>
    <xdr:sp>
      <xdr:nvSpPr>
        <xdr:cNvPr id="484" name="AutoShape 709"/>
        <xdr:cNvSpPr>
          <a:spLocks/>
        </xdr:cNvSpPr>
      </xdr:nvSpPr>
      <xdr:spPr>
        <a:xfrm>
          <a:off x="2114550" y="296532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1249</xdr:row>
      <xdr:rowOff>0</xdr:rowOff>
    </xdr:from>
    <xdr:to>
      <xdr:col>3</xdr:col>
      <xdr:colOff>123825</xdr:colOff>
      <xdr:row>1249</xdr:row>
      <xdr:rowOff>0</xdr:rowOff>
    </xdr:to>
    <xdr:sp>
      <xdr:nvSpPr>
        <xdr:cNvPr id="485" name="AutoShape 710"/>
        <xdr:cNvSpPr>
          <a:spLocks/>
        </xdr:cNvSpPr>
      </xdr:nvSpPr>
      <xdr:spPr>
        <a:xfrm>
          <a:off x="2114550" y="296532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1247</xdr:row>
      <xdr:rowOff>0</xdr:rowOff>
    </xdr:from>
    <xdr:to>
      <xdr:col>3</xdr:col>
      <xdr:colOff>123825</xdr:colOff>
      <xdr:row>1247</xdr:row>
      <xdr:rowOff>0</xdr:rowOff>
    </xdr:to>
    <xdr:sp>
      <xdr:nvSpPr>
        <xdr:cNvPr id="486" name="AutoShape 430"/>
        <xdr:cNvSpPr>
          <a:spLocks/>
        </xdr:cNvSpPr>
      </xdr:nvSpPr>
      <xdr:spPr>
        <a:xfrm>
          <a:off x="2114550" y="295998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1287</xdr:row>
      <xdr:rowOff>0</xdr:rowOff>
    </xdr:from>
    <xdr:to>
      <xdr:col>3</xdr:col>
      <xdr:colOff>123825</xdr:colOff>
      <xdr:row>1287</xdr:row>
      <xdr:rowOff>0</xdr:rowOff>
    </xdr:to>
    <xdr:sp>
      <xdr:nvSpPr>
        <xdr:cNvPr id="487" name="AutoShape 434"/>
        <xdr:cNvSpPr>
          <a:spLocks/>
        </xdr:cNvSpPr>
      </xdr:nvSpPr>
      <xdr:spPr>
        <a:xfrm>
          <a:off x="2114550" y="305057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1289</xdr:row>
      <xdr:rowOff>0</xdr:rowOff>
    </xdr:from>
    <xdr:to>
      <xdr:col>3</xdr:col>
      <xdr:colOff>123825</xdr:colOff>
      <xdr:row>1289</xdr:row>
      <xdr:rowOff>0</xdr:rowOff>
    </xdr:to>
    <xdr:sp>
      <xdr:nvSpPr>
        <xdr:cNvPr id="488" name="AutoShape 707"/>
        <xdr:cNvSpPr>
          <a:spLocks/>
        </xdr:cNvSpPr>
      </xdr:nvSpPr>
      <xdr:spPr>
        <a:xfrm>
          <a:off x="2114550" y="305514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1289</xdr:row>
      <xdr:rowOff>0</xdr:rowOff>
    </xdr:from>
    <xdr:to>
      <xdr:col>3</xdr:col>
      <xdr:colOff>123825</xdr:colOff>
      <xdr:row>1289</xdr:row>
      <xdr:rowOff>0</xdr:rowOff>
    </xdr:to>
    <xdr:sp>
      <xdr:nvSpPr>
        <xdr:cNvPr id="489" name="AutoShape 708"/>
        <xdr:cNvSpPr>
          <a:spLocks/>
        </xdr:cNvSpPr>
      </xdr:nvSpPr>
      <xdr:spPr>
        <a:xfrm>
          <a:off x="2114550" y="305514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1289</xdr:row>
      <xdr:rowOff>0</xdr:rowOff>
    </xdr:from>
    <xdr:to>
      <xdr:col>3</xdr:col>
      <xdr:colOff>123825</xdr:colOff>
      <xdr:row>1289</xdr:row>
      <xdr:rowOff>0</xdr:rowOff>
    </xdr:to>
    <xdr:sp>
      <xdr:nvSpPr>
        <xdr:cNvPr id="490" name="AutoShape 709"/>
        <xdr:cNvSpPr>
          <a:spLocks/>
        </xdr:cNvSpPr>
      </xdr:nvSpPr>
      <xdr:spPr>
        <a:xfrm>
          <a:off x="2114550" y="305514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1289</xdr:row>
      <xdr:rowOff>0</xdr:rowOff>
    </xdr:from>
    <xdr:to>
      <xdr:col>3</xdr:col>
      <xdr:colOff>123825</xdr:colOff>
      <xdr:row>1289</xdr:row>
      <xdr:rowOff>0</xdr:rowOff>
    </xdr:to>
    <xdr:sp>
      <xdr:nvSpPr>
        <xdr:cNvPr id="491" name="AutoShape 710"/>
        <xdr:cNvSpPr>
          <a:spLocks/>
        </xdr:cNvSpPr>
      </xdr:nvSpPr>
      <xdr:spPr>
        <a:xfrm>
          <a:off x="2114550" y="305514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1287</xdr:row>
      <xdr:rowOff>0</xdr:rowOff>
    </xdr:from>
    <xdr:to>
      <xdr:col>3</xdr:col>
      <xdr:colOff>123825</xdr:colOff>
      <xdr:row>1287</xdr:row>
      <xdr:rowOff>0</xdr:rowOff>
    </xdr:to>
    <xdr:sp>
      <xdr:nvSpPr>
        <xdr:cNvPr id="492" name="AutoShape 430"/>
        <xdr:cNvSpPr>
          <a:spLocks/>
        </xdr:cNvSpPr>
      </xdr:nvSpPr>
      <xdr:spPr>
        <a:xfrm>
          <a:off x="2114550" y="305057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1327</xdr:row>
      <xdr:rowOff>0</xdr:rowOff>
    </xdr:from>
    <xdr:to>
      <xdr:col>3</xdr:col>
      <xdr:colOff>123825</xdr:colOff>
      <xdr:row>1327</xdr:row>
      <xdr:rowOff>0</xdr:rowOff>
    </xdr:to>
    <xdr:sp>
      <xdr:nvSpPr>
        <xdr:cNvPr id="493" name="AutoShape 434"/>
        <xdr:cNvSpPr>
          <a:spLocks/>
        </xdr:cNvSpPr>
      </xdr:nvSpPr>
      <xdr:spPr>
        <a:xfrm>
          <a:off x="2114550" y="314124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1329</xdr:row>
      <xdr:rowOff>0</xdr:rowOff>
    </xdr:from>
    <xdr:to>
      <xdr:col>3</xdr:col>
      <xdr:colOff>123825</xdr:colOff>
      <xdr:row>1329</xdr:row>
      <xdr:rowOff>0</xdr:rowOff>
    </xdr:to>
    <xdr:sp>
      <xdr:nvSpPr>
        <xdr:cNvPr id="494" name="AutoShape 707"/>
        <xdr:cNvSpPr>
          <a:spLocks/>
        </xdr:cNvSpPr>
      </xdr:nvSpPr>
      <xdr:spPr>
        <a:xfrm>
          <a:off x="2114550" y="314582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1329</xdr:row>
      <xdr:rowOff>0</xdr:rowOff>
    </xdr:from>
    <xdr:to>
      <xdr:col>3</xdr:col>
      <xdr:colOff>123825</xdr:colOff>
      <xdr:row>1329</xdr:row>
      <xdr:rowOff>0</xdr:rowOff>
    </xdr:to>
    <xdr:sp>
      <xdr:nvSpPr>
        <xdr:cNvPr id="495" name="AutoShape 708"/>
        <xdr:cNvSpPr>
          <a:spLocks/>
        </xdr:cNvSpPr>
      </xdr:nvSpPr>
      <xdr:spPr>
        <a:xfrm>
          <a:off x="2114550" y="314582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1329</xdr:row>
      <xdr:rowOff>0</xdr:rowOff>
    </xdr:from>
    <xdr:to>
      <xdr:col>3</xdr:col>
      <xdr:colOff>123825</xdr:colOff>
      <xdr:row>1329</xdr:row>
      <xdr:rowOff>0</xdr:rowOff>
    </xdr:to>
    <xdr:sp>
      <xdr:nvSpPr>
        <xdr:cNvPr id="496" name="AutoShape 709"/>
        <xdr:cNvSpPr>
          <a:spLocks/>
        </xdr:cNvSpPr>
      </xdr:nvSpPr>
      <xdr:spPr>
        <a:xfrm>
          <a:off x="2114550" y="314582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1329</xdr:row>
      <xdr:rowOff>0</xdr:rowOff>
    </xdr:from>
    <xdr:to>
      <xdr:col>3</xdr:col>
      <xdr:colOff>123825</xdr:colOff>
      <xdr:row>1329</xdr:row>
      <xdr:rowOff>0</xdr:rowOff>
    </xdr:to>
    <xdr:sp>
      <xdr:nvSpPr>
        <xdr:cNvPr id="497" name="AutoShape 710"/>
        <xdr:cNvSpPr>
          <a:spLocks/>
        </xdr:cNvSpPr>
      </xdr:nvSpPr>
      <xdr:spPr>
        <a:xfrm>
          <a:off x="2114550" y="314582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1327</xdr:row>
      <xdr:rowOff>0</xdr:rowOff>
    </xdr:from>
    <xdr:to>
      <xdr:col>3</xdr:col>
      <xdr:colOff>123825</xdr:colOff>
      <xdr:row>1327</xdr:row>
      <xdr:rowOff>0</xdr:rowOff>
    </xdr:to>
    <xdr:sp>
      <xdr:nvSpPr>
        <xdr:cNvPr id="498" name="AutoShape 430"/>
        <xdr:cNvSpPr>
          <a:spLocks/>
        </xdr:cNvSpPr>
      </xdr:nvSpPr>
      <xdr:spPr>
        <a:xfrm>
          <a:off x="2114550" y="314124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1369</xdr:row>
      <xdr:rowOff>0</xdr:rowOff>
    </xdr:from>
    <xdr:to>
      <xdr:col>3</xdr:col>
      <xdr:colOff>123825</xdr:colOff>
      <xdr:row>1369</xdr:row>
      <xdr:rowOff>0</xdr:rowOff>
    </xdr:to>
    <xdr:sp>
      <xdr:nvSpPr>
        <xdr:cNvPr id="499" name="AutoShape 434"/>
        <xdr:cNvSpPr>
          <a:spLocks/>
        </xdr:cNvSpPr>
      </xdr:nvSpPr>
      <xdr:spPr>
        <a:xfrm>
          <a:off x="2114550" y="323688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1371</xdr:row>
      <xdr:rowOff>0</xdr:rowOff>
    </xdr:from>
    <xdr:to>
      <xdr:col>3</xdr:col>
      <xdr:colOff>123825</xdr:colOff>
      <xdr:row>1371</xdr:row>
      <xdr:rowOff>0</xdr:rowOff>
    </xdr:to>
    <xdr:sp>
      <xdr:nvSpPr>
        <xdr:cNvPr id="500" name="AutoShape 707"/>
        <xdr:cNvSpPr>
          <a:spLocks/>
        </xdr:cNvSpPr>
      </xdr:nvSpPr>
      <xdr:spPr>
        <a:xfrm>
          <a:off x="2114550" y="324145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1371</xdr:row>
      <xdr:rowOff>0</xdr:rowOff>
    </xdr:from>
    <xdr:to>
      <xdr:col>3</xdr:col>
      <xdr:colOff>123825</xdr:colOff>
      <xdr:row>1371</xdr:row>
      <xdr:rowOff>0</xdr:rowOff>
    </xdr:to>
    <xdr:sp>
      <xdr:nvSpPr>
        <xdr:cNvPr id="501" name="AutoShape 708"/>
        <xdr:cNvSpPr>
          <a:spLocks/>
        </xdr:cNvSpPr>
      </xdr:nvSpPr>
      <xdr:spPr>
        <a:xfrm>
          <a:off x="2114550" y="324145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1371</xdr:row>
      <xdr:rowOff>0</xdr:rowOff>
    </xdr:from>
    <xdr:to>
      <xdr:col>3</xdr:col>
      <xdr:colOff>123825</xdr:colOff>
      <xdr:row>1371</xdr:row>
      <xdr:rowOff>0</xdr:rowOff>
    </xdr:to>
    <xdr:sp>
      <xdr:nvSpPr>
        <xdr:cNvPr id="502" name="AutoShape 709"/>
        <xdr:cNvSpPr>
          <a:spLocks/>
        </xdr:cNvSpPr>
      </xdr:nvSpPr>
      <xdr:spPr>
        <a:xfrm>
          <a:off x="2114550" y="324145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1371</xdr:row>
      <xdr:rowOff>0</xdr:rowOff>
    </xdr:from>
    <xdr:to>
      <xdr:col>3</xdr:col>
      <xdr:colOff>123825</xdr:colOff>
      <xdr:row>1371</xdr:row>
      <xdr:rowOff>0</xdr:rowOff>
    </xdr:to>
    <xdr:sp>
      <xdr:nvSpPr>
        <xdr:cNvPr id="503" name="AutoShape 710"/>
        <xdr:cNvSpPr>
          <a:spLocks/>
        </xdr:cNvSpPr>
      </xdr:nvSpPr>
      <xdr:spPr>
        <a:xfrm>
          <a:off x="2114550" y="324145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1369</xdr:row>
      <xdr:rowOff>0</xdr:rowOff>
    </xdr:from>
    <xdr:to>
      <xdr:col>3</xdr:col>
      <xdr:colOff>123825</xdr:colOff>
      <xdr:row>1369</xdr:row>
      <xdr:rowOff>0</xdr:rowOff>
    </xdr:to>
    <xdr:sp>
      <xdr:nvSpPr>
        <xdr:cNvPr id="504" name="AutoShape 430"/>
        <xdr:cNvSpPr>
          <a:spLocks/>
        </xdr:cNvSpPr>
      </xdr:nvSpPr>
      <xdr:spPr>
        <a:xfrm>
          <a:off x="2114550" y="323688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1409</xdr:row>
      <xdr:rowOff>0</xdr:rowOff>
    </xdr:from>
    <xdr:to>
      <xdr:col>3</xdr:col>
      <xdr:colOff>123825</xdr:colOff>
      <xdr:row>1409</xdr:row>
      <xdr:rowOff>0</xdr:rowOff>
    </xdr:to>
    <xdr:sp>
      <xdr:nvSpPr>
        <xdr:cNvPr id="505" name="AutoShape 434"/>
        <xdr:cNvSpPr>
          <a:spLocks/>
        </xdr:cNvSpPr>
      </xdr:nvSpPr>
      <xdr:spPr>
        <a:xfrm>
          <a:off x="2114550" y="333232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1409</xdr:row>
      <xdr:rowOff>0</xdr:rowOff>
    </xdr:from>
    <xdr:to>
      <xdr:col>3</xdr:col>
      <xdr:colOff>123825</xdr:colOff>
      <xdr:row>1409</xdr:row>
      <xdr:rowOff>0</xdr:rowOff>
    </xdr:to>
    <xdr:sp>
      <xdr:nvSpPr>
        <xdr:cNvPr id="506" name="AutoShape 430"/>
        <xdr:cNvSpPr>
          <a:spLocks/>
        </xdr:cNvSpPr>
      </xdr:nvSpPr>
      <xdr:spPr>
        <a:xfrm>
          <a:off x="2114550" y="333232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1451</xdr:row>
      <xdr:rowOff>0</xdr:rowOff>
    </xdr:from>
    <xdr:to>
      <xdr:col>3</xdr:col>
      <xdr:colOff>123825</xdr:colOff>
      <xdr:row>1451</xdr:row>
      <xdr:rowOff>0</xdr:rowOff>
    </xdr:to>
    <xdr:sp>
      <xdr:nvSpPr>
        <xdr:cNvPr id="507" name="AutoShape 468"/>
        <xdr:cNvSpPr>
          <a:spLocks/>
        </xdr:cNvSpPr>
      </xdr:nvSpPr>
      <xdr:spPr>
        <a:xfrm>
          <a:off x="2114550" y="343442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1450</xdr:row>
      <xdr:rowOff>0</xdr:rowOff>
    </xdr:from>
    <xdr:to>
      <xdr:col>3</xdr:col>
      <xdr:colOff>123825</xdr:colOff>
      <xdr:row>1450</xdr:row>
      <xdr:rowOff>0</xdr:rowOff>
    </xdr:to>
    <xdr:sp>
      <xdr:nvSpPr>
        <xdr:cNvPr id="508" name="AutoShape 434"/>
        <xdr:cNvSpPr>
          <a:spLocks/>
        </xdr:cNvSpPr>
      </xdr:nvSpPr>
      <xdr:spPr>
        <a:xfrm>
          <a:off x="2114550" y="343157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1452</xdr:row>
      <xdr:rowOff>0</xdr:rowOff>
    </xdr:from>
    <xdr:to>
      <xdr:col>3</xdr:col>
      <xdr:colOff>123825</xdr:colOff>
      <xdr:row>1452</xdr:row>
      <xdr:rowOff>0</xdr:rowOff>
    </xdr:to>
    <xdr:sp>
      <xdr:nvSpPr>
        <xdr:cNvPr id="509" name="AutoShape 707"/>
        <xdr:cNvSpPr>
          <a:spLocks/>
        </xdr:cNvSpPr>
      </xdr:nvSpPr>
      <xdr:spPr>
        <a:xfrm>
          <a:off x="2114550" y="343642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1452</xdr:row>
      <xdr:rowOff>0</xdr:rowOff>
    </xdr:from>
    <xdr:to>
      <xdr:col>3</xdr:col>
      <xdr:colOff>123825</xdr:colOff>
      <xdr:row>1452</xdr:row>
      <xdr:rowOff>0</xdr:rowOff>
    </xdr:to>
    <xdr:sp>
      <xdr:nvSpPr>
        <xdr:cNvPr id="510" name="AutoShape 708"/>
        <xdr:cNvSpPr>
          <a:spLocks/>
        </xdr:cNvSpPr>
      </xdr:nvSpPr>
      <xdr:spPr>
        <a:xfrm>
          <a:off x="2114550" y="343642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1452</xdr:row>
      <xdr:rowOff>0</xdr:rowOff>
    </xdr:from>
    <xdr:to>
      <xdr:col>3</xdr:col>
      <xdr:colOff>123825</xdr:colOff>
      <xdr:row>1452</xdr:row>
      <xdr:rowOff>0</xdr:rowOff>
    </xdr:to>
    <xdr:sp>
      <xdr:nvSpPr>
        <xdr:cNvPr id="511" name="AutoShape 709"/>
        <xdr:cNvSpPr>
          <a:spLocks/>
        </xdr:cNvSpPr>
      </xdr:nvSpPr>
      <xdr:spPr>
        <a:xfrm>
          <a:off x="2114550" y="343642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1452</xdr:row>
      <xdr:rowOff>0</xdr:rowOff>
    </xdr:from>
    <xdr:to>
      <xdr:col>3</xdr:col>
      <xdr:colOff>123825</xdr:colOff>
      <xdr:row>1452</xdr:row>
      <xdr:rowOff>0</xdr:rowOff>
    </xdr:to>
    <xdr:sp>
      <xdr:nvSpPr>
        <xdr:cNvPr id="512" name="AutoShape 710"/>
        <xdr:cNvSpPr>
          <a:spLocks/>
        </xdr:cNvSpPr>
      </xdr:nvSpPr>
      <xdr:spPr>
        <a:xfrm>
          <a:off x="2114550" y="343642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1450</xdr:row>
      <xdr:rowOff>0</xdr:rowOff>
    </xdr:from>
    <xdr:to>
      <xdr:col>3</xdr:col>
      <xdr:colOff>123825</xdr:colOff>
      <xdr:row>1450</xdr:row>
      <xdr:rowOff>0</xdr:rowOff>
    </xdr:to>
    <xdr:sp>
      <xdr:nvSpPr>
        <xdr:cNvPr id="513" name="AutoShape 430"/>
        <xdr:cNvSpPr>
          <a:spLocks/>
        </xdr:cNvSpPr>
      </xdr:nvSpPr>
      <xdr:spPr>
        <a:xfrm>
          <a:off x="2114550" y="343157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1491</xdr:row>
      <xdr:rowOff>0</xdr:rowOff>
    </xdr:from>
    <xdr:to>
      <xdr:col>3</xdr:col>
      <xdr:colOff>123825</xdr:colOff>
      <xdr:row>1491</xdr:row>
      <xdr:rowOff>0</xdr:rowOff>
    </xdr:to>
    <xdr:sp>
      <xdr:nvSpPr>
        <xdr:cNvPr id="514" name="AutoShape 468"/>
        <xdr:cNvSpPr>
          <a:spLocks/>
        </xdr:cNvSpPr>
      </xdr:nvSpPr>
      <xdr:spPr>
        <a:xfrm>
          <a:off x="2114550" y="353225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1490</xdr:row>
      <xdr:rowOff>0</xdr:rowOff>
    </xdr:from>
    <xdr:to>
      <xdr:col>3</xdr:col>
      <xdr:colOff>123825</xdr:colOff>
      <xdr:row>1490</xdr:row>
      <xdr:rowOff>0</xdr:rowOff>
    </xdr:to>
    <xdr:sp>
      <xdr:nvSpPr>
        <xdr:cNvPr id="515" name="AutoShape 434"/>
        <xdr:cNvSpPr>
          <a:spLocks/>
        </xdr:cNvSpPr>
      </xdr:nvSpPr>
      <xdr:spPr>
        <a:xfrm>
          <a:off x="2114550" y="352920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1490</xdr:row>
      <xdr:rowOff>0</xdr:rowOff>
    </xdr:from>
    <xdr:to>
      <xdr:col>3</xdr:col>
      <xdr:colOff>123825</xdr:colOff>
      <xdr:row>1490</xdr:row>
      <xdr:rowOff>0</xdr:rowOff>
    </xdr:to>
    <xdr:sp>
      <xdr:nvSpPr>
        <xdr:cNvPr id="516" name="AutoShape 430"/>
        <xdr:cNvSpPr>
          <a:spLocks/>
        </xdr:cNvSpPr>
      </xdr:nvSpPr>
      <xdr:spPr>
        <a:xfrm>
          <a:off x="2114550" y="352920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1527</xdr:row>
      <xdr:rowOff>0</xdr:rowOff>
    </xdr:from>
    <xdr:to>
      <xdr:col>3</xdr:col>
      <xdr:colOff>123825</xdr:colOff>
      <xdr:row>1527</xdr:row>
      <xdr:rowOff>0</xdr:rowOff>
    </xdr:to>
    <xdr:sp>
      <xdr:nvSpPr>
        <xdr:cNvPr id="517" name="AutoShape 468"/>
        <xdr:cNvSpPr>
          <a:spLocks/>
        </xdr:cNvSpPr>
      </xdr:nvSpPr>
      <xdr:spPr>
        <a:xfrm>
          <a:off x="2114550" y="362273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1526</xdr:row>
      <xdr:rowOff>0</xdr:rowOff>
    </xdr:from>
    <xdr:to>
      <xdr:col>3</xdr:col>
      <xdr:colOff>123825</xdr:colOff>
      <xdr:row>1526</xdr:row>
      <xdr:rowOff>0</xdr:rowOff>
    </xdr:to>
    <xdr:sp>
      <xdr:nvSpPr>
        <xdr:cNvPr id="518" name="AutoShape 434"/>
        <xdr:cNvSpPr>
          <a:spLocks/>
        </xdr:cNvSpPr>
      </xdr:nvSpPr>
      <xdr:spPr>
        <a:xfrm>
          <a:off x="2114550" y="362073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1528</xdr:row>
      <xdr:rowOff>0</xdr:rowOff>
    </xdr:from>
    <xdr:to>
      <xdr:col>3</xdr:col>
      <xdr:colOff>123825</xdr:colOff>
      <xdr:row>1528</xdr:row>
      <xdr:rowOff>0</xdr:rowOff>
    </xdr:to>
    <xdr:sp>
      <xdr:nvSpPr>
        <xdr:cNvPr id="519" name="AutoShape 707"/>
        <xdr:cNvSpPr>
          <a:spLocks/>
        </xdr:cNvSpPr>
      </xdr:nvSpPr>
      <xdr:spPr>
        <a:xfrm>
          <a:off x="2114550" y="362607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1528</xdr:row>
      <xdr:rowOff>0</xdr:rowOff>
    </xdr:from>
    <xdr:to>
      <xdr:col>3</xdr:col>
      <xdr:colOff>123825</xdr:colOff>
      <xdr:row>1528</xdr:row>
      <xdr:rowOff>0</xdr:rowOff>
    </xdr:to>
    <xdr:sp>
      <xdr:nvSpPr>
        <xdr:cNvPr id="520" name="AutoShape 708"/>
        <xdr:cNvSpPr>
          <a:spLocks/>
        </xdr:cNvSpPr>
      </xdr:nvSpPr>
      <xdr:spPr>
        <a:xfrm>
          <a:off x="2114550" y="362607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1528</xdr:row>
      <xdr:rowOff>0</xdr:rowOff>
    </xdr:from>
    <xdr:to>
      <xdr:col>3</xdr:col>
      <xdr:colOff>123825</xdr:colOff>
      <xdr:row>1528</xdr:row>
      <xdr:rowOff>0</xdr:rowOff>
    </xdr:to>
    <xdr:sp>
      <xdr:nvSpPr>
        <xdr:cNvPr id="521" name="AutoShape 709"/>
        <xdr:cNvSpPr>
          <a:spLocks/>
        </xdr:cNvSpPr>
      </xdr:nvSpPr>
      <xdr:spPr>
        <a:xfrm>
          <a:off x="2114550" y="362607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1528</xdr:row>
      <xdr:rowOff>0</xdr:rowOff>
    </xdr:from>
    <xdr:to>
      <xdr:col>3</xdr:col>
      <xdr:colOff>123825</xdr:colOff>
      <xdr:row>1528</xdr:row>
      <xdr:rowOff>0</xdr:rowOff>
    </xdr:to>
    <xdr:sp>
      <xdr:nvSpPr>
        <xdr:cNvPr id="522" name="AutoShape 710"/>
        <xdr:cNvSpPr>
          <a:spLocks/>
        </xdr:cNvSpPr>
      </xdr:nvSpPr>
      <xdr:spPr>
        <a:xfrm>
          <a:off x="2114550" y="362607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1526</xdr:row>
      <xdr:rowOff>0</xdr:rowOff>
    </xdr:from>
    <xdr:to>
      <xdr:col>3</xdr:col>
      <xdr:colOff>123825</xdr:colOff>
      <xdr:row>1526</xdr:row>
      <xdr:rowOff>0</xdr:rowOff>
    </xdr:to>
    <xdr:sp>
      <xdr:nvSpPr>
        <xdr:cNvPr id="523" name="AutoShape 430"/>
        <xdr:cNvSpPr>
          <a:spLocks/>
        </xdr:cNvSpPr>
      </xdr:nvSpPr>
      <xdr:spPr>
        <a:xfrm>
          <a:off x="2114550" y="362073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1564</xdr:row>
      <xdr:rowOff>0</xdr:rowOff>
    </xdr:from>
    <xdr:to>
      <xdr:col>3</xdr:col>
      <xdr:colOff>123825</xdr:colOff>
      <xdr:row>1564</xdr:row>
      <xdr:rowOff>0</xdr:rowOff>
    </xdr:to>
    <xdr:sp>
      <xdr:nvSpPr>
        <xdr:cNvPr id="524" name="AutoShape 468"/>
        <xdr:cNvSpPr>
          <a:spLocks/>
        </xdr:cNvSpPr>
      </xdr:nvSpPr>
      <xdr:spPr>
        <a:xfrm>
          <a:off x="2114550" y="370941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1563</xdr:row>
      <xdr:rowOff>0</xdr:rowOff>
    </xdr:from>
    <xdr:to>
      <xdr:col>3</xdr:col>
      <xdr:colOff>123825</xdr:colOff>
      <xdr:row>1563</xdr:row>
      <xdr:rowOff>0</xdr:rowOff>
    </xdr:to>
    <xdr:sp>
      <xdr:nvSpPr>
        <xdr:cNvPr id="525" name="AutoShape 434"/>
        <xdr:cNvSpPr>
          <a:spLocks/>
        </xdr:cNvSpPr>
      </xdr:nvSpPr>
      <xdr:spPr>
        <a:xfrm>
          <a:off x="2114550" y="370646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1565</xdr:row>
      <xdr:rowOff>0</xdr:rowOff>
    </xdr:from>
    <xdr:to>
      <xdr:col>3</xdr:col>
      <xdr:colOff>123825</xdr:colOff>
      <xdr:row>1565</xdr:row>
      <xdr:rowOff>0</xdr:rowOff>
    </xdr:to>
    <xdr:sp>
      <xdr:nvSpPr>
        <xdr:cNvPr id="526" name="AutoShape 707"/>
        <xdr:cNvSpPr>
          <a:spLocks/>
        </xdr:cNvSpPr>
      </xdr:nvSpPr>
      <xdr:spPr>
        <a:xfrm>
          <a:off x="2114550" y="371227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1565</xdr:row>
      <xdr:rowOff>0</xdr:rowOff>
    </xdr:from>
    <xdr:to>
      <xdr:col>3</xdr:col>
      <xdr:colOff>123825</xdr:colOff>
      <xdr:row>1565</xdr:row>
      <xdr:rowOff>0</xdr:rowOff>
    </xdr:to>
    <xdr:sp>
      <xdr:nvSpPr>
        <xdr:cNvPr id="527" name="AutoShape 708"/>
        <xdr:cNvSpPr>
          <a:spLocks/>
        </xdr:cNvSpPr>
      </xdr:nvSpPr>
      <xdr:spPr>
        <a:xfrm>
          <a:off x="2114550" y="371227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1565</xdr:row>
      <xdr:rowOff>0</xdr:rowOff>
    </xdr:from>
    <xdr:to>
      <xdr:col>3</xdr:col>
      <xdr:colOff>123825</xdr:colOff>
      <xdr:row>1565</xdr:row>
      <xdr:rowOff>0</xdr:rowOff>
    </xdr:to>
    <xdr:sp>
      <xdr:nvSpPr>
        <xdr:cNvPr id="528" name="AutoShape 709"/>
        <xdr:cNvSpPr>
          <a:spLocks/>
        </xdr:cNvSpPr>
      </xdr:nvSpPr>
      <xdr:spPr>
        <a:xfrm>
          <a:off x="2114550" y="371227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1565</xdr:row>
      <xdr:rowOff>0</xdr:rowOff>
    </xdr:from>
    <xdr:to>
      <xdr:col>3</xdr:col>
      <xdr:colOff>123825</xdr:colOff>
      <xdr:row>1565</xdr:row>
      <xdr:rowOff>0</xdr:rowOff>
    </xdr:to>
    <xdr:sp>
      <xdr:nvSpPr>
        <xdr:cNvPr id="529" name="AutoShape 710"/>
        <xdr:cNvSpPr>
          <a:spLocks/>
        </xdr:cNvSpPr>
      </xdr:nvSpPr>
      <xdr:spPr>
        <a:xfrm>
          <a:off x="2114550" y="3712273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1563</xdr:row>
      <xdr:rowOff>0</xdr:rowOff>
    </xdr:from>
    <xdr:to>
      <xdr:col>3</xdr:col>
      <xdr:colOff>123825</xdr:colOff>
      <xdr:row>1563</xdr:row>
      <xdr:rowOff>0</xdr:rowOff>
    </xdr:to>
    <xdr:sp>
      <xdr:nvSpPr>
        <xdr:cNvPr id="530" name="AutoShape 430"/>
        <xdr:cNvSpPr>
          <a:spLocks/>
        </xdr:cNvSpPr>
      </xdr:nvSpPr>
      <xdr:spPr>
        <a:xfrm>
          <a:off x="2114550" y="370646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1603</xdr:row>
      <xdr:rowOff>0</xdr:rowOff>
    </xdr:from>
    <xdr:to>
      <xdr:col>3</xdr:col>
      <xdr:colOff>123825</xdr:colOff>
      <xdr:row>1603</xdr:row>
      <xdr:rowOff>0</xdr:rowOff>
    </xdr:to>
    <xdr:sp>
      <xdr:nvSpPr>
        <xdr:cNvPr id="531" name="AutoShape 468"/>
        <xdr:cNvSpPr>
          <a:spLocks/>
        </xdr:cNvSpPr>
      </xdr:nvSpPr>
      <xdr:spPr>
        <a:xfrm>
          <a:off x="2114550" y="380018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1602</xdr:row>
      <xdr:rowOff>0</xdr:rowOff>
    </xdr:from>
    <xdr:to>
      <xdr:col>3</xdr:col>
      <xdr:colOff>123825</xdr:colOff>
      <xdr:row>1602</xdr:row>
      <xdr:rowOff>0</xdr:rowOff>
    </xdr:to>
    <xdr:sp>
      <xdr:nvSpPr>
        <xdr:cNvPr id="532" name="AutoShape 434"/>
        <xdr:cNvSpPr>
          <a:spLocks/>
        </xdr:cNvSpPr>
      </xdr:nvSpPr>
      <xdr:spPr>
        <a:xfrm>
          <a:off x="2114550" y="379723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1604</xdr:row>
      <xdr:rowOff>0</xdr:rowOff>
    </xdr:from>
    <xdr:to>
      <xdr:col>3</xdr:col>
      <xdr:colOff>123825</xdr:colOff>
      <xdr:row>1604</xdr:row>
      <xdr:rowOff>0</xdr:rowOff>
    </xdr:to>
    <xdr:sp>
      <xdr:nvSpPr>
        <xdr:cNvPr id="533" name="AutoShape 707"/>
        <xdr:cNvSpPr>
          <a:spLocks/>
        </xdr:cNvSpPr>
      </xdr:nvSpPr>
      <xdr:spPr>
        <a:xfrm>
          <a:off x="2114550" y="380304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1604</xdr:row>
      <xdr:rowOff>0</xdr:rowOff>
    </xdr:from>
    <xdr:to>
      <xdr:col>3</xdr:col>
      <xdr:colOff>123825</xdr:colOff>
      <xdr:row>1604</xdr:row>
      <xdr:rowOff>0</xdr:rowOff>
    </xdr:to>
    <xdr:sp>
      <xdr:nvSpPr>
        <xdr:cNvPr id="534" name="AutoShape 708"/>
        <xdr:cNvSpPr>
          <a:spLocks/>
        </xdr:cNvSpPr>
      </xdr:nvSpPr>
      <xdr:spPr>
        <a:xfrm>
          <a:off x="2114550" y="380304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1604</xdr:row>
      <xdr:rowOff>0</xdr:rowOff>
    </xdr:from>
    <xdr:to>
      <xdr:col>3</xdr:col>
      <xdr:colOff>123825</xdr:colOff>
      <xdr:row>1604</xdr:row>
      <xdr:rowOff>0</xdr:rowOff>
    </xdr:to>
    <xdr:sp>
      <xdr:nvSpPr>
        <xdr:cNvPr id="535" name="AutoShape 709"/>
        <xdr:cNvSpPr>
          <a:spLocks/>
        </xdr:cNvSpPr>
      </xdr:nvSpPr>
      <xdr:spPr>
        <a:xfrm>
          <a:off x="2114550" y="380304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1604</xdr:row>
      <xdr:rowOff>0</xdr:rowOff>
    </xdr:from>
    <xdr:to>
      <xdr:col>3</xdr:col>
      <xdr:colOff>123825</xdr:colOff>
      <xdr:row>1604</xdr:row>
      <xdr:rowOff>0</xdr:rowOff>
    </xdr:to>
    <xdr:sp>
      <xdr:nvSpPr>
        <xdr:cNvPr id="536" name="AutoShape 710"/>
        <xdr:cNvSpPr>
          <a:spLocks/>
        </xdr:cNvSpPr>
      </xdr:nvSpPr>
      <xdr:spPr>
        <a:xfrm>
          <a:off x="2114550" y="380304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1602</xdr:row>
      <xdr:rowOff>0</xdr:rowOff>
    </xdr:from>
    <xdr:to>
      <xdr:col>3</xdr:col>
      <xdr:colOff>123825</xdr:colOff>
      <xdr:row>1602</xdr:row>
      <xdr:rowOff>0</xdr:rowOff>
    </xdr:to>
    <xdr:sp>
      <xdr:nvSpPr>
        <xdr:cNvPr id="537" name="AutoShape 430"/>
        <xdr:cNvSpPr>
          <a:spLocks/>
        </xdr:cNvSpPr>
      </xdr:nvSpPr>
      <xdr:spPr>
        <a:xfrm>
          <a:off x="2114550" y="379723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1643</xdr:row>
      <xdr:rowOff>0</xdr:rowOff>
    </xdr:from>
    <xdr:to>
      <xdr:col>3</xdr:col>
      <xdr:colOff>123825</xdr:colOff>
      <xdr:row>1643</xdr:row>
      <xdr:rowOff>0</xdr:rowOff>
    </xdr:to>
    <xdr:sp>
      <xdr:nvSpPr>
        <xdr:cNvPr id="538" name="AutoShape 468"/>
        <xdr:cNvSpPr>
          <a:spLocks/>
        </xdr:cNvSpPr>
      </xdr:nvSpPr>
      <xdr:spPr>
        <a:xfrm>
          <a:off x="2114550" y="388410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1642</xdr:row>
      <xdr:rowOff>0</xdr:rowOff>
    </xdr:from>
    <xdr:to>
      <xdr:col>3</xdr:col>
      <xdr:colOff>123825</xdr:colOff>
      <xdr:row>1642</xdr:row>
      <xdr:rowOff>0</xdr:rowOff>
    </xdr:to>
    <xdr:sp>
      <xdr:nvSpPr>
        <xdr:cNvPr id="539" name="AutoShape 434"/>
        <xdr:cNvSpPr>
          <a:spLocks/>
        </xdr:cNvSpPr>
      </xdr:nvSpPr>
      <xdr:spPr>
        <a:xfrm>
          <a:off x="2114550" y="388181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1642</xdr:row>
      <xdr:rowOff>0</xdr:rowOff>
    </xdr:from>
    <xdr:to>
      <xdr:col>3</xdr:col>
      <xdr:colOff>123825</xdr:colOff>
      <xdr:row>1642</xdr:row>
      <xdr:rowOff>0</xdr:rowOff>
    </xdr:to>
    <xdr:sp>
      <xdr:nvSpPr>
        <xdr:cNvPr id="540" name="AutoShape 430"/>
        <xdr:cNvSpPr>
          <a:spLocks/>
        </xdr:cNvSpPr>
      </xdr:nvSpPr>
      <xdr:spPr>
        <a:xfrm>
          <a:off x="2114550" y="388181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1689</xdr:row>
      <xdr:rowOff>0</xdr:rowOff>
    </xdr:from>
    <xdr:to>
      <xdr:col>3</xdr:col>
      <xdr:colOff>123825</xdr:colOff>
      <xdr:row>1689</xdr:row>
      <xdr:rowOff>0</xdr:rowOff>
    </xdr:to>
    <xdr:sp>
      <xdr:nvSpPr>
        <xdr:cNvPr id="541" name="AutoShape 468"/>
        <xdr:cNvSpPr>
          <a:spLocks/>
        </xdr:cNvSpPr>
      </xdr:nvSpPr>
      <xdr:spPr>
        <a:xfrm>
          <a:off x="2114550" y="399354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1688</xdr:row>
      <xdr:rowOff>0</xdr:rowOff>
    </xdr:from>
    <xdr:to>
      <xdr:col>3</xdr:col>
      <xdr:colOff>123825</xdr:colOff>
      <xdr:row>1688</xdr:row>
      <xdr:rowOff>0</xdr:rowOff>
    </xdr:to>
    <xdr:sp>
      <xdr:nvSpPr>
        <xdr:cNvPr id="542" name="AutoShape 434"/>
        <xdr:cNvSpPr>
          <a:spLocks/>
        </xdr:cNvSpPr>
      </xdr:nvSpPr>
      <xdr:spPr>
        <a:xfrm>
          <a:off x="2114550" y="399116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1688</xdr:row>
      <xdr:rowOff>0</xdr:rowOff>
    </xdr:from>
    <xdr:to>
      <xdr:col>3</xdr:col>
      <xdr:colOff>123825</xdr:colOff>
      <xdr:row>1688</xdr:row>
      <xdr:rowOff>0</xdr:rowOff>
    </xdr:to>
    <xdr:sp>
      <xdr:nvSpPr>
        <xdr:cNvPr id="543" name="AutoShape 430"/>
        <xdr:cNvSpPr>
          <a:spLocks/>
        </xdr:cNvSpPr>
      </xdr:nvSpPr>
      <xdr:spPr>
        <a:xfrm>
          <a:off x="2114550" y="399116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1729</xdr:row>
      <xdr:rowOff>0</xdr:rowOff>
    </xdr:from>
    <xdr:to>
      <xdr:col>3</xdr:col>
      <xdr:colOff>123825</xdr:colOff>
      <xdr:row>1729</xdr:row>
      <xdr:rowOff>0</xdr:rowOff>
    </xdr:to>
    <xdr:sp>
      <xdr:nvSpPr>
        <xdr:cNvPr id="544" name="AutoShape 468"/>
        <xdr:cNvSpPr>
          <a:spLocks/>
        </xdr:cNvSpPr>
      </xdr:nvSpPr>
      <xdr:spPr>
        <a:xfrm>
          <a:off x="2114550" y="4089939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1728</xdr:row>
      <xdr:rowOff>0</xdr:rowOff>
    </xdr:from>
    <xdr:to>
      <xdr:col>3</xdr:col>
      <xdr:colOff>123825</xdr:colOff>
      <xdr:row>1728</xdr:row>
      <xdr:rowOff>0</xdr:rowOff>
    </xdr:to>
    <xdr:sp>
      <xdr:nvSpPr>
        <xdr:cNvPr id="545" name="AutoShape 434"/>
        <xdr:cNvSpPr>
          <a:spLocks/>
        </xdr:cNvSpPr>
      </xdr:nvSpPr>
      <xdr:spPr>
        <a:xfrm>
          <a:off x="2114550" y="408708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1728</xdr:row>
      <xdr:rowOff>0</xdr:rowOff>
    </xdr:from>
    <xdr:to>
      <xdr:col>3</xdr:col>
      <xdr:colOff>123825</xdr:colOff>
      <xdr:row>1728</xdr:row>
      <xdr:rowOff>0</xdr:rowOff>
    </xdr:to>
    <xdr:sp>
      <xdr:nvSpPr>
        <xdr:cNvPr id="546" name="AutoShape 430"/>
        <xdr:cNvSpPr>
          <a:spLocks/>
        </xdr:cNvSpPr>
      </xdr:nvSpPr>
      <xdr:spPr>
        <a:xfrm>
          <a:off x="2114550" y="4087082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1769</xdr:row>
      <xdr:rowOff>0</xdr:rowOff>
    </xdr:from>
    <xdr:to>
      <xdr:col>3</xdr:col>
      <xdr:colOff>123825</xdr:colOff>
      <xdr:row>1769</xdr:row>
      <xdr:rowOff>0</xdr:rowOff>
    </xdr:to>
    <xdr:sp>
      <xdr:nvSpPr>
        <xdr:cNvPr id="547" name="AutoShape 468"/>
        <xdr:cNvSpPr>
          <a:spLocks/>
        </xdr:cNvSpPr>
      </xdr:nvSpPr>
      <xdr:spPr>
        <a:xfrm>
          <a:off x="2114550" y="418509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1768</xdr:row>
      <xdr:rowOff>0</xdr:rowOff>
    </xdr:from>
    <xdr:to>
      <xdr:col>3</xdr:col>
      <xdr:colOff>123825</xdr:colOff>
      <xdr:row>1768</xdr:row>
      <xdr:rowOff>0</xdr:rowOff>
    </xdr:to>
    <xdr:sp>
      <xdr:nvSpPr>
        <xdr:cNvPr id="548" name="AutoShape 434"/>
        <xdr:cNvSpPr>
          <a:spLocks/>
        </xdr:cNvSpPr>
      </xdr:nvSpPr>
      <xdr:spPr>
        <a:xfrm>
          <a:off x="2114550" y="418223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1768</xdr:row>
      <xdr:rowOff>0</xdr:rowOff>
    </xdr:from>
    <xdr:to>
      <xdr:col>3</xdr:col>
      <xdr:colOff>123825</xdr:colOff>
      <xdr:row>1768</xdr:row>
      <xdr:rowOff>0</xdr:rowOff>
    </xdr:to>
    <xdr:sp>
      <xdr:nvSpPr>
        <xdr:cNvPr id="549" name="AutoShape 430"/>
        <xdr:cNvSpPr>
          <a:spLocks/>
        </xdr:cNvSpPr>
      </xdr:nvSpPr>
      <xdr:spPr>
        <a:xfrm>
          <a:off x="2114550" y="418223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1808</xdr:row>
      <xdr:rowOff>0</xdr:rowOff>
    </xdr:from>
    <xdr:to>
      <xdr:col>3</xdr:col>
      <xdr:colOff>123825</xdr:colOff>
      <xdr:row>1808</xdr:row>
      <xdr:rowOff>0</xdr:rowOff>
    </xdr:to>
    <xdr:sp>
      <xdr:nvSpPr>
        <xdr:cNvPr id="550" name="AutoShape 468"/>
        <xdr:cNvSpPr>
          <a:spLocks/>
        </xdr:cNvSpPr>
      </xdr:nvSpPr>
      <xdr:spPr>
        <a:xfrm>
          <a:off x="2114550" y="427929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1807</xdr:row>
      <xdr:rowOff>0</xdr:rowOff>
    </xdr:from>
    <xdr:to>
      <xdr:col>3</xdr:col>
      <xdr:colOff>123825</xdr:colOff>
      <xdr:row>1807</xdr:row>
      <xdr:rowOff>0</xdr:rowOff>
    </xdr:to>
    <xdr:sp>
      <xdr:nvSpPr>
        <xdr:cNvPr id="551" name="AutoShape 434"/>
        <xdr:cNvSpPr>
          <a:spLocks/>
        </xdr:cNvSpPr>
      </xdr:nvSpPr>
      <xdr:spPr>
        <a:xfrm>
          <a:off x="2114550" y="427643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1807</xdr:row>
      <xdr:rowOff>0</xdr:rowOff>
    </xdr:from>
    <xdr:to>
      <xdr:col>3</xdr:col>
      <xdr:colOff>123825</xdr:colOff>
      <xdr:row>1807</xdr:row>
      <xdr:rowOff>0</xdr:rowOff>
    </xdr:to>
    <xdr:sp>
      <xdr:nvSpPr>
        <xdr:cNvPr id="552" name="AutoShape 430"/>
        <xdr:cNvSpPr>
          <a:spLocks/>
        </xdr:cNvSpPr>
      </xdr:nvSpPr>
      <xdr:spPr>
        <a:xfrm>
          <a:off x="2114550" y="4276439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1848</xdr:row>
      <xdr:rowOff>0</xdr:rowOff>
    </xdr:from>
    <xdr:to>
      <xdr:col>3</xdr:col>
      <xdr:colOff>123825</xdr:colOff>
      <xdr:row>1848</xdr:row>
      <xdr:rowOff>0</xdr:rowOff>
    </xdr:to>
    <xdr:sp>
      <xdr:nvSpPr>
        <xdr:cNvPr id="553" name="AutoShape 468"/>
        <xdr:cNvSpPr>
          <a:spLocks/>
        </xdr:cNvSpPr>
      </xdr:nvSpPr>
      <xdr:spPr>
        <a:xfrm>
          <a:off x="2114550" y="4381595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1847</xdr:row>
      <xdr:rowOff>0</xdr:rowOff>
    </xdr:from>
    <xdr:to>
      <xdr:col>3</xdr:col>
      <xdr:colOff>123825</xdr:colOff>
      <xdr:row>1847</xdr:row>
      <xdr:rowOff>0</xdr:rowOff>
    </xdr:to>
    <xdr:sp>
      <xdr:nvSpPr>
        <xdr:cNvPr id="554" name="AutoShape 434"/>
        <xdr:cNvSpPr>
          <a:spLocks/>
        </xdr:cNvSpPr>
      </xdr:nvSpPr>
      <xdr:spPr>
        <a:xfrm>
          <a:off x="2114550" y="437749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1847</xdr:row>
      <xdr:rowOff>0</xdr:rowOff>
    </xdr:from>
    <xdr:to>
      <xdr:col>3</xdr:col>
      <xdr:colOff>123825</xdr:colOff>
      <xdr:row>1847</xdr:row>
      <xdr:rowOff>0</xdr:rowOff>
    </xdr:to>
    <xdr:sp>
      <xdr:nvSpPr>
        <xdr:cNvPr id="555" name="AutoShape 430"/>
        <xdr:cNvSpPr>
          <a:spLocks/>
        </xdr:cNvSpPr>
      </xdr:nvSpPr>
      <xdr:spPr>
        <a:xfrm>
          <a:off x="2114550" y="437749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1911</xdr:row>
      <xdr:rowOff>0</xdr:rowOff>
    </xdr:from>
    <xdr:to>
      <xdr:col>3</xdr:col>
      <xdr:colOff>123825</xdr:colOff>
      <xdr:row>1911</xdr:row>
      <xdr:rowOff>0</xdr:rowOff>
    </xdr:to>
    <xdr:sp>
      <xdr:nvSpPr>
        <xdr:cNvPr id="556" name="AutoShape 468"/>
        <xdr:cNvSpPr>
          <a:spLocks/>
        </xdr:cNvSpPr>
      </xdr:nvSpPr>
      <xdr:spPr>
        <a:xfrm>
          <a:off x="2114550" y="457542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1910</xdr:row>
      <xdr:rowOff>0</xdr:rowOff>
    </xdr:from>
    <xdr:to>
      <xdr:col>3</xdr:col>
      <xdr:colOff>123825</xdr:colOff>
      <xdr:row>1910</xdr:row>
      <xdr:rowOff>0</xdr:rowOff>
    </xdr:to>
    <xdr:sp>
      <xdr:nvSpPr>
        <xdr:cNvPr id="557" name="AutoShape 434"/>
        <xdr:cNvSpPr>
          <a:spLocks/>
        </xdr:cNvSpPr>
      </xdr:nvSpPr>
      <xdr:spPr>
        <a:xfrm>
          <a:off x="2114550" y="457238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1910</xdr:row>
      <xdr:rowOff>0</xdr:rowOff>
    </xdr:from>
    <xdr:to>
      <xdr:col>3</xdr:col>
      <xdr:colOff>123825</xdr:colOff>
      <xdr:row>1910</xdr:row>
      <xdr:rowOff>0</xdr:rowOff>
    </xdr:to>
    <xdr:sp>
      <xdr:nvSpPr>
        <xdr:cNvPr id="558" name="AutoShape 430"/>
        <xdr:cNvSpPr>
          <a:spLocks/>
        </xdr:cNvSpPr>
      </xdr:nvSpPr>
      <xdr:spPr>
        <a:xfrm>
          <a:off x="2114550" y="457238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1952</xdr:row>
      <xdr:rowOff>0</xdr:rowOff>
    </xdr:from>
    <xdr:to>
      <xdr:col>3</xdr:col>
      <xdr:colOff>123825</xdr:colOff>
      <xdr:row>1952</xdr:row>
      <xdr:rowOff>0</xdr:rowOff>
    </xdr:to>
    <xdr:sp>
      <xdr:nvSpPr>
        <xdr:cNvPr id="559" name="AutoShape 468"/>
        <xdr:cNvSpPr>
          <a:spLocks/>
        </xdr:cNvSpPr>
      </xdr:nvSpPr>
      <xdr:spPr>
        <a:xfrm>
          <a:off x="2114550" y="467306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1951</xdr:row>
      <xdr:rowOff>0</xdr:rowOff>
    </xdr:from>
    <xdr:to>
      <xdr:col>3</xdr:col>
      <xdr:colOff>123825</xdr:colOff>
      <xdr:row>1951</xdr:row>
      <xdr:rowOff>0</xdr:rowOff>
    </xdr:to>
    <xdr:sp>
      <xdr:nvSpPr>
        <xdr:cNvPr id="560" name="AutoShape 434"/>
        <xdr:cNvSpPr>
          <a:spLocks/>
        </xdr:cNvSpPr>
      </xdr:nvSpPr>
      <xdr:spPr>
        <a:xfrm>
          <a:off x="2114550" y="467058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1951</xdr:row>
      <xdr:rowOff>0</xdr:rowOff>
    </xdr:from>
    <xdr:to>
      <xdr:col>3</xdr:col>
      <xdr:colOff>123825</xdr:colOff>
      <xdr:row>1951</xdr:row>
      <xdr:rowOff>0</xdr:rowOff>
    </xdr:to>
    <xdr:sp>
      <xdr:nvSpPr>
        <xdr:cNvPr id="561" name="AutoShape 430"/>
        <xdr:cNvSpPr>
          <a:spLocks/>
        </xdr:cNvSpPr>
      </xdr:nvSpPr>
      <xdr:spPr>
        <a:xfrm>
          <a:off x="2114550" y="467058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1992</xdr:row>
      <xdr:rowOff>0</xdr:rowOff>
    </xdr:from>
    <xdr:to>
      <xdr:col>3</xdr:col>
      <xdr:colOff>123825</xdr:colOff>
      <xdr:row>1992</xdr:row>
      <xdr:rowOff>0</xdr:rowOff>
    </xdr:to>
    <xdr:sp>
      <xdr:nvSpPr>
        <xdr:cNvPr id="562" name="AutoShape 434"/>
        <xdr:cNvSpPr>
          <a:spLocks/>
        </xdr:cNvSpPr>
      </xdr:nvSpPr>
      <xdr:spPr>
        <a:xfrm>
          <a:off x="2114550" y="477307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1992</xdr:row>
      <xdr:rowOff>0</xdr:rowOff>
    </xdr:from>
    <xdr:to>
      <xdr:col>3</xdr:col>
      <xdr:colOff>123825</xdr:colOff>
      <xdr:row>1992</xdr:row>
      <xdr:rowOff>0</xdr:rowOff>
    </xdr:to>
    <xdr:sp>
      <xdr:nvSpPr>
        <xdr:cNvPr id="563" name="AutoShape 430"/>
        <xdr:cNvSpPr>
          <a:spLocks/>
        </xdr:cNvSpPr>
      </xdr:nvSpPr>
      <xdr:spPr>
        <a:xfrm>
          <a:off x="2114550" y="4773072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2034</xdr:row>
      <xdr:rowOff>0</xdr:rowOff>
    </xdr:from>
    <xdr:to>
      <xdr:col>3</xdr:col>
      <xdr:colOff>123825</xdr:colOff>
      <xdr:row>2034</xdr:row>
      <xdr:rowOff>0</xdr:rowOff>
    </xdr:to>
    <xdr:sp>
      <xdr:nvSpPr>
        <xdr:cNvPr id="564" name="AutoShape 434"/>
        <xdr:cNvSpPr>
          <a:spLocks/>
        </xdr:cNvSpPr>
      </xdr:nvSpPr>
      <xdr:spPr>
        <a:xfrm>
          <a:off x="2114550" y="487318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2034</xdr:row>
      <xdr:rowOff>0</xdr:rowOff>
    </xdr:from>
    <xdr:to>
      <xdr:col>3</xdr:col>
      <xdr:colOff>123825</xdr:colOff>
      <xdr:row>2034</xdr:row>
      <xdr:rowOff>0</xdr:rowOff>
    </xdr:to>
    <xdr:sp>
      <xdr:nvSpPr>
        <xdr:cNvPr id="565" name="AutoShape 430"/>
        <xdr:cNvSpPr>
          <a:spLocks/>
        </xdr:cNvSpPr>
      </xdr:nvSpPr>
      <xdr:spPr>
        <a:xfrm>
          <a:off x="2114550" y="487318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2074</xdr:row>
      <xdr:rowOff>0</xdr:rowOff>
    </xdr:from>
    <xdr:to>
      <xdr:col>3</xdr:col>
      <xdr:colOff>123825</xdr:colOff>
      <xdr:row>2074</xdr:row>
      <xdr:rowOff>0</xdr:rowOff>
    </xdr:to>
    <xdr:sp>
      <xdr:nvSpPr>
        <xdr:cNvPr id="566" name="AutoShape 434"/>
        <xdr:cNvSpPr>
          <a:spLocks/>
        </xdr:cNvSpPr>
      </xdr:nvSpPr>
      <xdr:spPr>
        <a:xfrm>
          <a:off x="2114550" y="497090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2074</xdr:row>
      <xdr:rowOff>0</xdr:rowOff>
    </xdr:from>
    <xdr:to>
      <xdr:col>3</xdr:col>
      <xdr:colOff>123825</xdr:colOff>
      <xdr:row>2074</xdr:row>
      <xdr:rowOff>0</xdr:rowOff>
    </xdr:to>
    <xdr:sp>
      <xdr:nvSpPr>
        <xdr:cNvPr id="567" name="AutoShape 430"/>
        <xdr:cNvSpPr>
          <a:spLocks/>
        </xdr:cNvSpPr>
      </xdr:nvSpPr>
      <xdr:spPr>
        <a:xfrm>
          <a:off x="2114550" y="497090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2117</xdr:row>
      <xdr:rowOff>0</xdr:rowOff>
    </xdr:from>
    <xdr:to>
      <xdr:col>3</xdr:col>
      <xdr:colOff>123825</xdr:colOff>
      <xdr:row>2117</xdr:row>
      <xdr:rowOff>0</xdr:rowOff>
    </xdr:to>
    <xdr:sp>
      <xdr:nvSpPr>
        <xdr:cNvPr id="568" name="AutoShape 434"/>
        <xdr:cNvSpPr>
          <a:spLocks/>
        </xdr:cNvSpPr>
      </xdr:nvSpPr>
      <xdr:spPr>
        <a:xfrm>
          <a:off x="2114550" y="507520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2117</xdr:row>
      <xdr:rowOff>0</xdr:rowOff>
    </xdr:from>
    <xdr:to>
      <xdr:col>3</xdr:col>
      <xdr:colOff>123825</xdr:colOff>
      <xdr:row>2117</xdr:row>
      <xdr:rowOff>0</xdr:rowOff>
    </xdr:to>
    <xdr:sp>
      <xdr:nvSpPr>
        <xdr:cNvPr id="569" name="AutoShape 430"/>
        <xdr:cNvSpPr>
          <a:spLocks/>
        </xdr:cNvSpPr>
      </xdr:nvSpPr>
      <xdr:spPr>
        <a:xfrm>
          <a:off x="2114550" y="507520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2275</xdr:row>
      <xdr:rowOff>0</xdr:rowOff>
    </xdr:from>
    <xdr:to>
      <xdr:col>3</xdr:col>
      <xdr:colOff>123825</xdr:colOff>
      <xdr:row>2275</xdr:row>
      <xdr:rowOff>0</xdr:rowOff>
    </xdr:to>
    <xdr:sp>
      <xdr:nvSpPr>
        <xdr:cNvPr id="570" name="AutoShape 166"/>
        <xdr:cNvSpPr>
          <a:spLocks/>
        </xdr:cNvSpPr>
      </xdr:nvSpPr>
      <xdr:spPr>
        <a:xfrm>
          <a:off x="2114550" y="545630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2275</xdr:row>
      <xdr:rowOff>0</xdr:rowOff>
    </xdr:from>
    <xdr:to>
      <xdr:col>3</xdr:col>
      <xdr:colOff>123825</xdr:colOff>
      <xdr:row>2275</xdr:row>
      <xdr:rowOff>0</xdr:rowOff>
    </xdr:to>
    <xdr:sp>
      <xdr:nvSpPr>
        <xdr:cNvPr id="571" name="AutoShape 434"/>
        <xdr:cNvSpPr>
          <a:spLocks/>
        </xdr:cNvSpPr>
      </xdr:nvSpPr>
      <xdr:spPr>
        <a:xfrm>
          <a:off x="2114550" y="545630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2275</xdr:row>
      <xdr:rowOff>0</xdr:rowOff>
    </xdr:from>
    <xdr:to>
      <xdr:col>3</xdr:col>
      <xdr:colOff>123825</xdr:colOff>
      <xdr:row>2275</xdr:row>
      <xdr:rowOff>0</xdr:rowOff>
    </xdr:to>
    <xdr:sp>
      <xdr:nvSpPr>
        <xdr:cNvPr id="572" name="AutoShape 430"/>
        <xdr:cNvSpPr>
          <a:spLocks/>
        </xdr:cNvSpPr>
      </xdr:nvSpPr>
      <xdr:spPr>
        <a:xfrm>
          <a:off x="2114550" y="545630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2312</xdr:row>
      <xdr:rowOff>0</xdr:rowOff>
    </xdr:from>
    <xdr:to>
      <xdr:col>3</xdr:col>
      <xdr:colOff>123825</xdr:colOff>
      <xdr:row>2312</xdr:row>
      <xdr:rowOff>0</xdr:rowOff>
    </xdr:to>
    <xdr:sp>
      <xdr:nvSpPr>
        <xdr:cNvPr id="573" name="AutoShape 166"/>
        <xdr:cNvSpPr>
          <a:spLocks/>
        </xdr:cNvSpPr>
      </xdr:nvSpPr>
      <xdr:spPr>
        <a:xfrm>
          <a:off x="2114550" y="554478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2312</xdr:row>
      <xdr:rowOff>0</xdr:rowOff>
    </xdr:from>
    <xdr:to>
      <xdr:col>3</xdr:col>
      <xdr:colOff>123825</xdr:colOff>
      <xdr:row>2312</xdr:row>
      <xdr:rowOff>0</xdr:rowOff>
    </xdr:to>
    <xdr:sp>
      <xdr:nvSpPr>
        <xdr:cNvPr id="574" name="AutoShape 434"/>
        <xdr:cNvSpPr>
          <a:spLocks/>
        </xdr:cNvSpPr>
      </xdr:nvSpPr>
      <xdr:spPr>
        <a:xfrm>
          <a:off x="2114550" y="554478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2312</xdr:row>
      <xdr:rowOff>0</xdr:rowOff>
    </xdr:from>
    <xdr:to>
      <xdr:col>3</xdr:col>
      <xdr:colOff>123825</xdr:colOff>
      <xdr:row>2312</xdr:row>
      <xdr:rowOff>0</xdr:rowOff>
    </xdr:to>
    <xdr:sp>
      <xdr:nvSpPr>
        <xdr:cNvPr id="575" name="AutoShape 430"/>
        <xdr:cNvSpPr>
          <a:spLocks/>
        </xdr:cNvSpPr>
      </xdr:nvSpPr>
      <xdr:spPr>
        <a:xfrm>
          <a:off x="2114550" y="554478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2352</xdr:row>
      <xdr:rowOff>0</xdr:rowOff>
    </xdr:from>
    <xdr:to>
      <xdr:col>3</xdr:col>
      <xdr:colOff>123825</xdr:colOff>
      <xdr:row>2352</xdr:row>
      <xdr:rowOff>0</xdr:rowOff>
    </xdr:to>
    <xdr:sp>
      <xdr:nvSpPr>
        <xdr:cNvPr id="576" name="AutoShape 166"/>
        <xdr:cNvSpPr>
          <a:spLocks/>
        </xdr:cNvSpPr>
      </xdr:nvSpPr>
      <xdr:spPr>
        <a:xfrm>
          <a:off x="2114550" y="564384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2352</xdr:row>
      <xdr:rowOff>0</xdr:rowOff>
    </xdr:from>
    <xdr:to>
      <xdr:col>3</xdr:col>
      <xdr:colOff>123825</xdr:colOff>
      <xdr:row>2352</xdr:row>
      <xdr:rowOff>0</xdr:rowOff>
    </xdr:to>
    <xdr:sp>
      <xdr:nvSpPr>
        <xdr:cNvPr id="577" name="AutoShape 434"/>
        <xdr:cNvSpPr>
          <a:spLocks/>
        </xdr:cNvSpPr>
      </xdr:nvSpPr>
      <xdr:spPr>
        <a:xfrm>
          <a:off x="2114550" y="564384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2352</xdr:row>
      <xdr:rowOff>0</xdr:rowOff>
    </xdr:from>
    <xdr:to>
      <xdr:col>3</xdr:col>
      <xdr:colOff>123825</xdr:colOff>
      <xdr:row>2352</xdr:row>
      <xdr:rowOff>0</xdr:rowOff>
    </xdr:to>
    <xdr:sp>
      <xdr:nvSpPr>
        <xdr:cNvPr id="578" name="AutoShape 430"/>
        <xdr:cNvSpPr>
          <a:spLocks/>
        </xdr:cNvSpPr>
      </xdr:nvSpPr>
      <xdr:spPr>
        <a:xfrm>
          <a:off x="2114550" y="5643848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2441</xdr:row>
      <xdr:rowOff>0</xdr:rowOff>
    </xdr:from>
    <xdr:to>
      <xdr:col>3</xdr:col>
      <xdr:colOff>123825</xdr:colOff>
      <xdr:row>2441</xdr:row>
      <xdr:rowOff>0</xdr:rowOff>
    </xdr:to>
    <xdr:sp>
      <xdr:nvSpPr>
        <xdr:cNvPr id="579" name="AutoShape 166"/>
        <xdr:cNvSpPr>
          <a:spLocks/>
        </xdr:cNvSpPr>
      </xdr:nvSpPr>
      <xdr:spPr>
        <a:xfrm>
          <a:off x="2114550" y="586216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2441</xdr:row>
      <xdr:rowOff>0</xdr:rowOff>
    </xdr:from>
    <xdr:to>
      <xdr:col>3</xdr:col>
      <xdr:colOff>123825</xdr:colOff>
      <xdr:row>2441</xdr:row>
      <xdr:rowOff>0</xdr:rowOff>
    </xdr:to>
    <xdr:sp>
      <xdr:nvSpPr>
        <xdr:cNvPr id="580" name="AutoShape 434"/>
        <xdr:cNvSpPr>
          <a:spLocks/>
        </xdr:cNvSpPr>
      </xdr:nvSpPr>
      <xdr:spPr>
        <a:xfrm>
          <a:off x="2114550" y="586216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2441</xdr:row>
      <xdr:rowOff>0</xdr:rowOff>
    </xdr:from>
    <xdr:to>
      <xdr:col>3</xdr:col>
      <xdr:colOff>123825</xdr:colOff>
      <xdr:row>2441</xdr:row>
      <xdr:rowOff>0</xdr:rowOff>
    </xdr:to>
    <xdr:sp>
      <xdr:nvSpPr>
        <xdr:cNvPr id="581" name="AutoShape 430"/>
        <xdr:cNvSpPr>
          <a:spLocks/>
        </xdr:cNvSpPr>
      </xdr:nvSpPr>
      <xdr:spPr>
        <a:xfrm>
          <a:off x="2114550" y="586216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2480</xdr:row>
      <xdr:rowOff>0</xdr:rowOff>
    </xdr:from>
    <xdr:to>
      <xdr:col>3</xdr:col>
      <xdr:colOff>123825</xdr:colOff>
      <xdr:row>2480</xdr:row>
      <xdr:rowOff>0</xdr:rowOff>
    </xdr:to>
    <xdr:sp>
      <xdr:nvSpPr>
        <xdr:cNvPr id="582" name="AutoShape 166"/>
        <xdr:cNvSpPr>
          <a:spLocks/>
        </xdr:cNvSpPr>
      </xdr:nvSpPr>
      <xdr:spPr>
        <a:xfrm>
          <a:off x="2114550" y="595436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2480</xdr:row>
      <xdr:rowOff>0</xdr:rowOff>
    </xdr:from>
    <xdr:to>
      <xdr:col>3</xdr:col>
      <xdr:colOff>123825</xdr:colOff>
      <xdr:row>2480</xdr:row>
      <xdr:rowOff>0</xdr:rowOff>
    </xdr:to>
    <xdr:sp>
      <xdr:nvSpPr>
        <xdr:cNvPr id="583" name="AutoShape 434"/>
        <xdr:cNvSpPr>
          <a:spLocks/>
        </xdr:cNvSpPr>
      </xdr:nvSpPr>
      <xdr:spPr>
        <a:xfrm>
          <a:off x="2114550" y="595436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2480</xdr:row>
      <xdr:rowOff>0</xdr:rowOff>
    </xdr:from>
    <xdr:to>
      <xdr:col>3</xdr:col>
      <xdr:colOff>123825</xdr:colOff>
      <xdr:row>2480</xdr:row>
      <xdr:rowOff>0</xdr:rowOff>
    </xdr:to>
    <xdr:sp>
      <xdr:nvSpPr>
        <xdr:cNvPr id="584" name="AutoShape 430"/>
        <xdr:cNvSpPr>
          <a:spLocks/>
        </xdr:cNvSpPr>
      </xdr:nvSpPr>
      <xdr:spPr>
        <a:xfrm>
          <a:off x="2114550" y="5954363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2521</xdr:row>
      <xdr:rowOff>0</xdr:rowOff>
    </xdr:from>
    <xdr:to>
      <xdr:col>3</xdr:col>
      <xdr:colOff>123825</xdr:colOff>
      <xdr:row>2521</xdr:row>
      <xdr:rowOff>0</xdr:rowOff>
    </xdr:to>
    <xdr:sp>
      <xdr:nvSpPr>
        <xdr:cNvPr id="585" name="AutoShape 166"/>
        <xdr:cNvSpPr>
          <a:spLocks/>
        </xdr:cNvSpPr>
      </xdr:nvSpPr>
      <xdr:spPr>
        <a:xfrm>
          <a:off x="2114550" y="605675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2521</xdr:row>
      <xdr:rowOff>0</xdr:rowOff>
    </xdr:from>
    <xdr:to>
      <xdr:col>3</xdr:col>
      <xdr:colOff>123825</xdr:colOff>
      <xdr:row>2521</xdr:row>
      <xdr:rowOff>0</xdr:rowOff>
    </xdr:to>
    <xdr:sp>
      <xdr:nvSpPr>
        <xdr:cNvPr id="586" name="AutoShape 434"/>
        <xdr:cNvSpPr>
          <a:spLocks/>
        </xdr:cNvSpPr>
      </xdr:nvSpPr>
      <xdr:spPr>
        <a:xfrm>
          <a:off x="2114550" y="605675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2521</xdr:row>
      <xdr:rowOff>0</xdr:rowOff>
    </xdr:from>
    <xdr:to>
      <xdr:col>3</xdr:col>
      <xdr:colOff>123825</xdr:colOff>
      <xdr:row>2521</xdr:row>
      <xdr:rowOff>0</xdr:rowOff>
    </xdr:to>
    <xdr:sp>
      <xdr:nvSpPr>
        <xdr:cNvPr id="587" name="AutoShape 430"/>
        <xdr:cNvSpPr>
          <a:spLocks/>
        </xdr:cNvSpPr>
      </xdr:nvSpPr>
      <xdr:spPr>
        <a:xfrm>
          <a:off x="2114550" y="605675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2562</xdr:row>
      <xdr:rowOff>0</xdr:rowOff>
    </xdr:from>
    <xdr:to>
      <xdr:col>3</xdr:col>
      <xdr:colOff>123825</xdr:colOff>
      <xdr:row>2562</xdr:row>
      <xdr:rowOff>0</xdr:rowOff>
    </xdr:to>
    <xdr:sp>
      <xdr:nvSpPr>
        <xdr:cNvPr id="588" name="AutoShape 166"/>
        <xdr:cNvSpPr>
          <a:spLocks/>
        </xdr:cNvSpPr>
      </xdr:nvSpPr>
      <xdr:spPr>
        <a:xfrm>
          <a:off x="2114550" y="615810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2562</xdr:row>
      <xdr:rowOff>0</xdr:rowOff>
    </xdr:from>
    <xdr:to>
      <xdr:col>3</xdr:col>
      <xdr:colOff>123825</xdr:colOff>
      <xdr:row>2562</xdr:row>
      <xdr:rowOff>0</xdr:rowOff>
    </xdr:to>
    <xdr:sp>
      <xdr:nvSpPr>
        <xdr:cNvPr id="589" name="AutoShape 434"/>
        <xdr:cNvSpPr>
          <a:spLocks/>
        </xdr:cNvSpPr>
      </xdr:nvSpPr>
      <xdr:spPr>
        <a:xfrm>
          <a:off x="2114550" y="615810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2562</xdr:row>
      <xdr:rowOff>0</xdr:rowOff>
    </xdr:from>
    <xdr:to>
      <xdr:col>3</xdr:col>
      <xdr:colOff>123825</xdr:colOff>
      <xdr:row>2562</xdr:row>
      <xdr:rowOff>0</xdr:rowOff>
    </xdr:to>
    <xdr:sp>
      <xdr:nvSpPr>
        <xdr:cNvPr id="590" name="AutoShape 430"/>
        <xdr:cNvSpPr>
          <a:spLocks/>
        </xdr:cNvSpPr>
      </xdr:nvSpPr>
      <xdr:spPr>
        <a:xfrm>
          <a:off x="2114550" y="6158103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2604</xdr:row>
      <xdr:rowOff>0</xdr:rowOff>
    </xdr:from>
    <xdr:to>
      <xdr:col>3</xdr:col>
      <xdr:colOff>123825</xdr:colOff>
      <xdr:row>2604</xdr:row>
      <xdr:rowOff>0</xdr:rowOff>
    </xdr:to>
    <xdr:sp>
      <xdr:nvSpPr>
        <xdr:cNvPr id="591" name="AutoShape 166"/>
        <xdr:cNvSpPr>
          <a:spLocks/>
        </xdr:cNvSpPr>
      </xdr:nvSpPr>
      <xdr:spPr>
        <a:xfrm>
          <a:off x="2114550" y="626249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2604</xdr:row>
      <xdr:rowOff>0</xdr:rowOff>
    </xdr:from>
    <xdr:to>
      <xdr:col>3</xdr:col>
      <xdr:colOff>123825</xdr:colOff>
      <xdr:row>2604</xdr:row>
      <xdr:rowOff>0</xdr:rowOff>
    </xdr:to>
    <xdr:sp>
      <xdr:nvSpPr>
        <xdr:cNvPr id="592" name="AutoShape 434"/>
        <xdr:cNvSpPr>
          <a:spLocks/>
        </xdr:cNvSpPr>
      </xdr:nvSpPr>
      <xdr:spPr>
        <a:xfrm>
          <a:off x="2114550" y="626249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2604</xdr:row>
      <xdr:rowOff>0</xdr:rowOff>
    </xdr:from>
    <xdr:to>
      <xdr:col>3</xdr:col>
      <xdr:colOff>123825</xdr:colOff>
      <xdr:row>2604</xdr:row>
      <xdr:rowOff>0</xdr:rowOff>
    </xdr:to>
    <xdr:sp>
      <xdr:nvSpPr>
        <xdr:cNvPr id="593" name="AutoShape 430"/>
        <xdr:cNvSpPr>
          <a:spLocks/>
        </xdr:cNvSpPr>
      </xdr:nvSpPr>
      <xdr:spPr>
        <a:xfrm>
          <a:off x="2114550" y="6262497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2646</xdr:row>
      <xdr:rowOff>0</xdr:rowOff>
    </xdr:from>
    <xdr:to>
      <xdr:col>3</xdr:col>
      <xdr:colOff>123825</xdr:colOff>
      <xdr:row>2646</xdr:row>
      <xdr:rowOff>0</xdr:rowOff>
    </xdr:to>
    <xdr:sp>
      <xdr:nvSpPr>
        <xdr:cNvPr id="594" name="AutoShape 166"/>
        <xdr:cNvSpPr>
          <a:spLocks/>
        </xdr:cNvSpPr>
      </xdr:nvSpPr>
      <xdr:spPr>
        <a:xfrm>
          <a:off x="2114550" y="633822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2646</xdr:row>
      <xdr:rowOff>0</xdr:rowOff>
    </xdr:from>
    <xdr:to>
      <xdr:col>3</xdr:col>
      <xdr:colOff>123825</xdr:colOff>
      <xdr:row>2646</xdr:row>
      <xdr:rowOff>0</xdr:rowOff>
    </xdr:to>
    <xdr:sp>
      <xdr:nvSpPr>
        <xdr:cNvPr id="595" name="AutoShape 434"/>
        <xdr:cNvSpPr>
          <a:spLocks/>
        </xdr:cNvSpPr>
      </xdr:nvSpPr>
      <xdr:spPr>
        <a:xfrm>
          <a:off x="2114550" y="633822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2646</xdr:row>
      <xdr:rowOff>0</xdr:rowOff>
    </xdr:from>
    <xdr:to>
      <xdr:col>3</xdr:col>
      <xdr:colOff>123825</xdr:colOff>
      <xdr:row>2646</xdr:row>
      <xdr:rowOff>0</xdr:rowOff>
    </xdr:to>
    <xdr:sp>
      <xdr:nvSpPr>
        <xdr:cNvPr id="596" name="AutoShape 430"/>
        <xdr:cNvSpPr>
          <a:spLocks/>
        </xdr:cNvSpPr>
      </xdr:nvSpPr>
      <xdr:spPr>
        <a:xfrm>
          <a:off x="2114550" y="6338220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2687</xdr:row>
      <xdr:rowOff>0</xdr:rowOff>
    </xdr:from>
    <xdr:to>
      <xdr:col>3</xdr:col>
      <xdr:colOff>123825</xdr:colOff>
      <xdr:row>2687</xdr:row>
      <xdr:rowOff>0</xdr:rowOff>
    </xdr:to>
    <xdr:sp>
      <xdr:nvSpPr>
        <xdr:cNvPr id="597" name="AutoShape 166"/>
        <xdr:cNvSpPr>
          <a:spLocks/>
        </xdr:cNvSpPr>
      </xdr:nvSpPr>
      <xdr:spPr>
        <a:xfrm>
          <a:off x="2114550" y="640461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2687</xdr:row>
      <xdr:rowOff>0</xdr:rowOff>
    </xdr:from>
    <xdr:to>
      <xdr:col>3</xdr:col>
      <xdr:colOff>123825</xdr:colOff>
      <xdr:row>2687</xdr:row>
      <xdr:rowOff>0</xdr:rowOff>
    </xdr:to>
    <xdr:sp>
      <xdr:nvSpPr>
        <xdr:cNvPr id="598" name="AutoShape 434"/>
        <xdr:cNvSpPr>
          <a:spLocks/>
        </xdr:cNvSpPr>
      </xdr:nvSpPr>
      <xdr:spPr>
        <a:xfrm>
          <a:off x="2114550" y="640461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2687</xdr:row>
      <xdr:rowOff>0</xdr:rowOff>
    </xdr:from>
    <xdr:to>
      <xdr:col>3</xdr:col>
      <xdr:colOff>123825</xdr:colOff>
      <xdr:row>2687</xdr:row>
      <xdr:rowOff>0</xdr:rowOff>
    </xdr:to>
    <xdr:sp>
      <xdr:nvSpPr>
        <xdr:cNvPr id="599" name="AutoShape 430"/>
        <xdr:cNvSpPr>
          <a:spLocks/>
        </xdr:cNvSpPr>
      </xdr:nvSpPr>
      <xdr:spPr>
        <a:xfrm>
          <a:off x="2114550" y="640461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123825</xdr:colOff>
      <xdr:row>30</xdr:row>
      <xdr:rowOff>0</xdr:rowOff>
    </xdr:to>
    <xdr:sp>
      <xdr:nvSpPr>
        <xdr:cNvPr id="600" name="AutoShape 430"/>
        <xdr:cNvSpPr>
          <a:spLocks/>
        </xdr:cNvSpPr>
      </xdr:nvSpPr>
      <xdr:spPr>
        <a:xfrm>
          <a:off x="2114550" y="73056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123825</xdr:colOff>
      <xdr:row>66</xdr:row>
      <xdr:rowOff>0</xdr:rowOff>
    </xdr:to>
    <xdr:sp>
      <xdr:nvSpPr>
        <xdr:cNvPr id="601" name="AutoShape 430"/>
        <xdr:cNvSpPr>
          <a:spLocks/>
        </xdr:cNvSpPr>
      </xdr:nvSpPr>
      <xdr:spPr>
        <a:xfrm>
          <a:off x="2114550" y="15954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123825</xdr:colOff>
      <xdr:row>109</xdr:row>
      <xdr:rowOff>0</xdr:rowOff>
    </xdr:to>
    <xdr:sp>
      <xdr:nvSpPr>
        <xdr:cNvPr id="602" name="AutoShape 430"/>
        <xdr:cNvSpPr>
          <a:spLocks/>
        </xdr:cNvSpPr>
      </xdr:nvSpPr>
      <xdr:spPr>
        <a:xfrm>
          <a:off x="2114550" y="252412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150</xdr:row>
      <xdr:rowOff>0</xdr:rowOff>
    </xdr:from>
    <xdr:to>
      <xdr:col>3</xdr:col>
      <xdr:colOff>123825</xdr:colOff>
      <xdr:row>150</xdr:row>
      <xdr:rowOff>0</xdr:rowOff>
    </xdr:to>
    <xdr:sp>
      <xdr:nvSpPr>
        <xdr:cNvPr id="603" name="AutoShape 430"/>
        <xdr:cNvSpPr>
          <a:spLocks/>
        </xdr:cNvSpPr>
      </xdr:nvSpPr>
      <xdr:spPr>
        <a:xfrm>
          <a:off x="2114550" y="34632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190</xdr:row>
      <xdr:rowOff>0</xdr:rowOff>
    </xdr:from>
    <xdr:to>
      <xdr:col>3</xdr:col>
      <xdr:colOff>123825</xdr:colOff>
      <xdr:row>190</xdr:row>
      <xdr:rowOff>0</xdr:rowOff>
    </xdr:to>
    <xdr:sp>
      <xdr:nvSpPr>
        <xdr:cNvPr id="604" name="AutoShape 430"/>
        <xdr:cNvSpPr>
          <a:spLocks/>
        </xdr:cNvSpPr>
      </xdr:nvSpPr>
      <xdr:spPr>
        <a:xfrm>
          <a:off x="2114550" y="437673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230</xdr:row>
      <xdr:rowOff>0</xdr:rowOff>
    </xdr:from>
    <xdr:to>
      <xdr:col>3</xdr:col>
      <xdr:colOff>123825</xdr:colOff>
      <xdr:row>230</xdr:row>
      <xdr:rowOff>0</xdr:rowOff>
    </xdr:to>
    <xdr:sp>
      <xdr:nvSpPr>
        <xdr:cNvPr id="605" name="AutoShape 430"/>
        <xdr:cNvSpPr>
          <a:spLocks/>
        </xdr:cNvSpPr>
      </xdr:nvSpPr>
      <xdr:spPr>
        <a:xfrm>
          <a:off x="2114550" y="529494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270</xdr:row>
      <xdr:rowOff>0</xdr:rowOff>
    </xdr:from>
    <xdr:to>
      <xdr:col>3</xdr:col>
      <xdr:colOff>123825</xdr:colOff>
      <xdr:row>270</xdr:row>
      <xdr:rowOff>0</xdr:rowOff>
    </xdr:to>
    <xdr:sp>
      <xdr:nvSpPr>
        <xdr:cNvPr id="606" name="AutoShape 430"/>
        <xdr:cNvSpPr>
          <a:spLocks/>
        </xdr:cNvSpPr>
      </xdr:nvSpPr>
      <xdr:spPr>
        <a:xfrm>
          <a:off x="2114550" y="62503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1705</xdr:row>
      <xdr:rowOff>0</xdr:rowOff>
    </xdr:from>
    <xdr:to>
      <xdr:col>3</xdr:col>
      <xdr:colOff>123825</xdr:colOff>
      <xdr:row>1705</xdr:row>
      <xdr:rowOff>0</xdr:rowOff>
    </xdr:to>
    <xdr:sp>
      <xdr:nvSpPr>
        <xdr:cNvPr id="607" name="AutoShape 803"/>
        <xdr:cNvSpPr>
          <a:spLocks/>
        </xdr:cNvSpPr>
      </xdr:nvSpPr>
      <xdr:spPr>
        <a:xfrm>
          <a:off x="2114550" y="403840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1705</xdr:row>
      <xdr:rowOff>0</xdr:rowOff>
    </xdr:from>
    <xdr:to>
      <xdr:col>3</xdr:col>
      <xdr:colOff>123825</xdr:colOff>
      <xdr:row>1705</xdr:row>
      <xdr:rowOff>0</xdr:rowOff>
    </xdr:to>
    <xdr:sp>
      <xdr:nvSpPr>
        <xdr:cNvPr id="608" name="AutoShape 804"/>
        <xdr:cNvSpPr>
          <a:spLocks/>
        </xdr:cNvSpPr>
      </xdr:nvSpPr>
      <xdr:spPr>
        <a:xfrm>
          <a:off x="2114550" y="403840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1705</xdr:row>
      <xdr:rowOff>0</xdr:rowOff>
    </xdr:from>
    <xdr:to>
      <xdr:col>3</xdr:col>
      <xdr:colOff>123825</xdr:colOff>
      <xdr:row>1705</xdr:row>
      <xdr:rowOff>0</xdr:rowOff>
    </xdr:to>
    <xdr:sp>
      <xdr:nvSpPr>
        <xdr:cNvPr id="609" name="AutoShape 805"/>
        <xdr:cNvSpPr>
          <a:spLocks/>
        </xdr:cNvSpPr>
      </xdr:nvSpPr>
      <xdr:spPr>
        <a:xfrm>
          <a:off x="2114550" y="403840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1705</xdr:row>
      <xdr:rowOff>0</xdr:rowOff>
    </xdr:from>
    <xdr:to>
      <xdr:col>3</xdr:col>
      <xdr:colOff>123825</xdr:colOff>
      <xdr:row>1705</xdr:row>
      <xdr:rowOff>0</xdr:rowOff>
    </xdr:to>
    <xdr:sp>
      <xdr:nvSpPr>
        <xdr:cNvPr id="610" name="AutoShape 806"/>
        <xdr:cNvSpPr>
          <a:spLocks/>
        </xdr:cNvSpPr>
      </xdr:nvSpPr>
      <xdr:spPr>
        <a:xfrm>
          <a:off x="2114550" y="4038409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1744</xdr:row>
      <xdr:rowOff>0</xdr:rowOff>
    </xdr:from>
    <xdr:to>
      <xdr:col>3</xdr:col>
      <xdr:colOff>123825</xdr:colOff>
      <xdr:row>1744</xdr:row>
      <xdr:rowOff>0</xdr:rowOff>
    </xdr:to>
    <xdr:sp>
      <xdr:nvSpPr>
        <xdr:cNvPr id="611" name="AutoShape 499"/>
        <xdr:cNvSpPr>
          <a:spLocks/>
        </xdr:cNvSpPr>
      </xdr:nvSpPr>
      <xdr:spPr>
        <a:xfrm>
          <a:off x="2114550" y="412880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1744</xdr:row>
      <xdr:rowOff>0</xdr:rowOff>
    </xdr:from>
    <xdr:to>
      <xdr:col>3</xdr:col>
      <xdr:colOff>123825</xdr:colOff>
      <xdr:row>1744</xdr:row>
      <xdr:rowOff>0</xdr:rowOff>
    </xdr:to>
    <xdr:sp>
      <xdr:nvSpPr>
        <xdr:cNvPr id="612" name="AutoShape 500"/>
        <xdr:cNvSpPr>
          <a:spLocks/>
        </xdr:cNvSpPr>
      </xdr:nvSpPr>
      <xdr:spPr>
        <a:xfrm>
          <a:off x="2114550" y="412880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1744</xdr:row>
      <xdr:rowOff>0</xdr:rowOff>
    </xdr:from>
    <xdr:to>
      <xdr:col>3</xdr:col>
      <xdr:colOff>123825</xdr:colOff>
      <xdr:row>1744</xdr:row>
      <xdr:rowOff>0</xdr:rowOff>
    </xdr:to>
    <xdr:sp>
      <xdr:nvSpPr>
        <xdr:cNvPr id="613" name="AutoShape 501"/>
        <xdr:cNvSpPr>
          <a:spLocks/>
        </xdr:cNvSpPr>
      </xdr:nvSpPr>
      <xdr:spPr>
        <a:xfrm>
          <a:off x="2114550" y="412880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1744</xdr:row>
      <xdr:rowOff>0</xdr:rowOff>
    </xdr:from>
    <xdr:to>
      <xdr:col>3</xdr:col>
      <xdr:colOff>123825</xdr:colOff>
      <xdr:row>1744</xdr:row>
      <xdr:rowOff>0</xdr:rowOff>
    </xdr:to>
    <xdr:sp>
      <xdr:nvSpPr>
        <xdr:cNvPr id="614" name="AutoShape 502"/>
        <xdr:cNvSpPr>
          <a:spLocks/>
        </xdr:cNvSpPr>
      </xdr:nvSpPr>
      <xdr:spPr>
        <a:xfrm>
          <a:off x="2114550" y="412880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1744</xdr:row>
      <xdr:rowOff>0</xdr:rowOff>
    </xdr:from>
    <xdr:to>
      <xdr:col>3</xdr:col>
      <xdr:colOff>152400</xdr:colOff>
      <xdr:row>1744</xdr:row>
      <xdr:rowOff>0</xdr:rowOff>
    </xdr:to>
    <xdr:sp>
      <xdr:nvSpPr>
        <xdr:cNvPr id="615" name="AutoShape 503"/>
        <xdr:cNvSpPr>
          <a:spLocks/>
        </xdr:cNvSpPr>
      </xdr:nvSpPr>
      <xdr:spPr>
        <a:xfrm>
          <a:off x="2143125" y="412880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1744</xdr:row>
      <xdr:rowOff>0</xdr:rowOff>
    </xdr:from>
    <xdr:to>
      <xdr:col>3</xdr:col>
      <xdr:colOff>123825</xdr:colOff>
      <xdr:row>1744</xdr:row>
      <xdr:rowOff>0</xdr:rowOff>
    </xdr:to>
    <xdr:sp>
      <xdr:nvSpPr>
        <xdr:cNvPr id="616" name="AutoShape 504"/>
        <xdr:cNvSpPr>
          <a:spLocks/>
        </xdr:cNvSpPr>
      </xdr:nvSpPr>
      <xdr:spPr>
        <a:xfrm>
          <a:off x="2114550" y="412880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1744</xdr:row>
      <xdr:rowOff>0</xdr:rowOff>
    </xdr:from>
    <xdr:to>
      <xdr:col>3</xdr:col>
      <xdr:colOff>123825</xdr:colOff>
      <xdr:row>1744</xdr:row>
      <xdr:rowOff>0</xdr:rowOff>
    </xdr:to>
    <xdr:sp>
      <xdr:nvSpPr>
        <xdr:cNvPr id="617" name="AutoShape 505"/>
        <xdr:cNvSpPr>
          <a:spLocks/>
        </xdr:cNvSpPr>
      </xdr:nvSpPr>
      <xdr:spPr>
        <a:xfrm>
          <a:off x="2114550" y="4128801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1926</xdr:row>
      <xdr:rowOff>0</xdr:rowOff>
    </xdr:from>
    <xdr:to>
      <xdr:col>3</xdr:col>
      <xdr:colOff>123825</xdr:colOff>
      <xdr:row>1926</xdr:row>
      <xdr:rowOff>0</xdr:rowOff>
    </xdr:to>
    <xdr:sp>
      <xdr:nvSpPr>
        <xdr:cNvPr id="618" name="AutoShape 538"/>
        <xdr:cNvSpPr>
          <a:spLocks/>
        </xdr:cNvSpPr>
      </xdr:nvSpPr>
      <xdr:spPr>
        <a:xfrm>
          <a:off x="2114550" y="4607814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1930</xdr:row>
      <xdr:rowOff>0</xdr:rowOff>
    </xdr:from>
    <xdr:to>
      <xdr:col>3</xdr:col>
      <xdr:colOff>123825</xdr:colOff>
      <xdr:row>1930</xdr:row>
      <xdr:rowOff>0</xdr:rowOff>
    </xdr:to>
    <xdr:sp>
      <xdr:nvSpPr>
        <xdr:cNvPr id="619" name="AutoShape 531"/>
        <xdr:cNvSpPr>
          <a:spLocks/>
        </xdr:cNvSpPr>
      </xdr:nvSpPr>
      <xdr:spPr>
        <a:xfrm>
          <a:off x="2114550" y="461591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1930</xdr:row>
      <xdr:rowOff>0</xdr:rowOff>
    </xdr:from>
    <xdr:to>
      <xdr:col>3</xdr:col>
      <xdr:colOff>123825</xdr:colOff>
      <xdr:row>1930</xdr:row>
      <xdr:rowOff>0</xdr:rowOff>
    </xdr:to>
    <xdr:sp>
      <xdr:nvSpPr>
        <xdr:cNvPr id="620" name="AutoShape 532"/>
        <xdr:cNvSpPr>
          <a:spLocks/>
        </xdr:cNvSpPr>
      </xdr:nvSpPr>
      <xdr:spPr>
        <a:xfrm>
          <a:off x="2114550" y="461591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1930</xdr:row>
      <xdr:rowOff>0</xdr:rowOff>
    </xdr:from>
    <xdr:to>
      <xdr:col>3</xdr:col>
      <xdr:colOff>123825</xdr:colOff>
      <xdr:row>1930</xdr:row>
      <xdr:rowOff>0</xdr:rowOff>
    </xdr:to>
    <xdr:sp>
      <xdr:nvSpPr>
        <xdr:cNvPr id="621" name="AutoShape 533"/>
        <xdr:cNvSpPr>
          <a:spLocks/>
        </xdr:cNvSpPr>
      </xdr:nvSpPr>
      <xdr:spPr>
        <a:xfrm>
          <a:off x="2114550" y="461591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1930</xdr:row>
      <xdr:rowOff>0</xdr:rowOff>
    </xdr:from>
    <xdr:to>
      <xdr:col>3</xdr:col>
      <xdr:colOff>123825</xdr:colOff>
      <xdr:row>1930</xdr:row>
      <xdr:rowOff>0</xdr:rowOff>
    </xdr:to>
    <xdr:sp>
      <xdr:nvSpPr>
        <xdr:cNvPr id="622" name="AutoShape 534"/>
        <xdr:cNvSpPr>
          <a:spLocks/>
        </xdr:cNvSpPr>
      </xdr:nvSpPr>
      <xdr:spPr>
        <a:xfrm>
          <a:off x="2114550" y="461591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1971</xdr:row>
      <xdr:rowOff>0</xdr:rowOff>
    </xdr:from>
    <xdr:to>
      <xdr:col>3</xdr:col>
      <xdr:colOff>123825</xdr:colOff>
      <xdr:row>1971</xdr:row>
      <xdr:rowOff>0</xdr:rowOff>
    </xdr:to>
    <xdr:sp>
      <xdr:nvSpPr>
        <xdr:cNvPr id="623" name="AutoShape 539"/>
        <xdr:cNvSpPr>
          <a:spLocks/>
        </xdr:cNvSpPr>
      </xdr:nvSpPr>
      <xdr:spPr>
        <a:xfrm>
          <a:off x="2114550" y="471382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1971</xdr:row>
      <xdr:rowOff>0</xdr:rowOff>
    </xdr:from>
    <xdr:to>
      <xdr:col>3</xdr:col>
      <xdr:colOff>123825</xdr:colOff>
      <xdr:row>1971</xdr:row>
      <xdr:rowOff>0</xdr:rowOff>
    </xdr:to>
    <xdr:sp>
      <xdr:nvSpPr>
        <xdr:cNvPr id="624" name="AutoShape 540"/>
        <xdr:cNvSpPr>
          <a:spLocks/>
        </xdr:cNvSpPr>
      </xdr:nvSpPr>
      <xdr:spPr>
        <a:xfrm>
          <a:off x="2114550" y="471382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1971</xdr:row>
      <xdr:rowOff>0</xdr:rowOff>
    </xdr:from>
    <xdr:to>
      <xdr:col>3</xdr:col>
      <xdr:colOff>123825</xdr:colOff>
      <xdr:row>1971</xdr:row>
      <xdr:rowOff>0</xdr:rowOff>
    </xdr:to>
    <xdr:sp>
      <xdr:nvSpPr>
        <xdr:cNvPr id="625" name="AutoShape 541"/>
        <xdr:cNvSpPr>
          <a:spLocks/>
        </xdr:cNvSpPr>
      </xdr:nvSpPr>
      <xdr:spPr>
        <a:xfrm>
          <a:off x="2114550" y="471382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1971</xdr:row>
      <xdr:rowOff>0</xdr:rowOff>
    </xdr:from>
    <xdr:to>
      <xdr:col>3</xdr:col>
      <xdr:colOff>123825</xdr:colOff>
      <xdr:row>1971</xdr:row>
      <xdr:rowOff>0</xdr:rowOff>
    </xdr:to>
    <xdr:sp>
      <xdr:nvSpPr>
        <xdr:cNvPr id="626" name="AutoShape 542"/>
        <xdr:cNvSpPr>
          <a:spLocks/>
        </xdr:cNvSpPr>
      </xdr:nvSpPr>
      <xdr:spPr>
        <a:xfrm>
          <a:off x="2114550" y="471382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1971</xdr:row>
      <xdr:rowOff>0</xdr:rowOff>
    </xdr:from>
    <xdr:to>
      <xdr:col>3</xdr:col>
      <xdr:colOff>152400</xdr:colOff>
      <xdr:row>1971</xdr:row>
      <xdr:rowOff>0</xdr:rowOff>
    </xdr:to>
    <xdr:sp>
      <xdr:nvSpPr>
        <xdr:cNvPr id="627" name="AutoShape 543"/>
        <xdr:cNvSpPr>
          <a:spLocks/>
        </xdr:cNvSpPr>
      </xdr:nvSpPr>
      <xdr:spPr>
        <a:xfrm>
          <a:off x="2143125" y="471382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1971</xdr:row>
      <xdr:rowOff>0</xdr:rowOff>
    </xdr:from>
    <xdr:to>
      <xdr:col>3</xdr:col>
      <xdr:colOff>123825</xdr:colOff>
      <xdr:row>1971</xdr:row>
      <xdr:rowOff>0</xdr:rowOff>
    </xdr:to>
    <xdr:sp>
      <xdr:nvSpPr>
        <xdr:cNvPr id="628" name="AutoShape 544"/>
        <xdr:cNvSpPr>
          <a:spLocks/>
        </xdr:cNvSpPr>
      </xdr:nvSpPr>
      <xdr:spPr>
        <a:xfrm>
          <a:off x="2114550" y="471382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1971</xdr:row>
      <xdr:rowOff>0</xdr:rowOff>
    </xdr:from>
    <xdr:to>
      <xdr:col>3</xdr:col>
      <xdr:colOff>123825</xdr:colOff>
      <xdr:row>1971</xdr:row>
      <xdr:rowOff>0</xdr:rowOff>
    </xdr:to>
    <xdr:sp>
      <xdr:nvSpPr>
        <xdr:cNvPr id="629" name="AutoShape 545"/>
        <xdr:cNvSpPr>
          <a:spLocks/>
        </xdr:cNvSpPr>
      </xdr:nvSpPr>
      <xdr:spPr>
        <a:xfrm>
          <a:off x="2114550" y="471382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1969</xdr:row>
      <xdr:rowOff>0</xdr:rowOff>
    </xdr:from>
    <xdr:to>
      <xdr:col>3</xdr:col>
      <xdr:colOff>123825</xdr:colOff>
      <xdr:row>1969</xdr:row>
      <xdr:rowOff>0</xdr:rowOff>
    </xdr:to>
    <xdr:sp>
      <xdr:nvSpPr>
        <xdr:cNvPr id="630" name="AutoShape 546"/>
        <xdr:cNvSpPr>
          <a:spLocks/>
        </xdr:cNvSpPr>
      </xdr:nvSpPr>
      <xdr:spPr>
        <a:xfrm>
          <a:off x="2114550" y="470954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2010</xdr:row>
      <xdr:rowOff>0</xdr:rowOff>
    </xdr:from>
    <xdr:to>
      <xdr:col>3</xdr:col>
      <xdr:colOff>123825</xdr:colOff>
      <xdr:row>2010</xdr:row>
      <xdr:rowOff>0</xdr:rowOff>
    </xdr:to>
    <xdr:sp>
      <xdr:nvSpPr>
        <xdr:cNvPr id="631" name="AutoShape 378"/>
        <xdr:cNvSpPr>
          <a:spLocks/>
        </xdr:cNvSpPr>
      </xdr:nvSpPr>
      <xdr:spPr>
        <a:xfrm>
          <a:off x="2114550" y="4810601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2011</xdr:row>
      <xdr:rowOff>0</xdr:rowOff>
    </xdr:from>
    <xdr:to>
      <xdr:col>3</xdr:col>
      <xdr:colOff>123825</xdr:colOff>
      <xdr:row>2011</xdr:row>
      <xdr:rowOff>0</xdr:rowOff>
    </xdr:to>
    <xdr:sp>
      <xdr:nvSpPr>
        <xdr:cNvPr id="632" name="AutoShape 554"/>
        <xdr:cNvSpPr>
          <a:spLocks/>
        </xdr:cNvSpPr>
      </xdr:nvSpPr>
      <xdr:spPr>
        <a:xfrm>
          <a:off x="2114550" y="481222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2011</xdr:row>
      <xdr:rowOff>0</xdr:rowOff>
    </xdr:from>
    <xdr:to>
      <xdr:col>3</xdr:col>
      <xdr:colOff>123825</xdr:colOff>
      <xdr:row>2011</xdr:row>
      <xdr:rowOff>0</xdr:rowOff>
    </xdr:to>
    <xdr:sp>
      <xdr:nvSpPr>
        <xdr:cNvPr id="633" name="AutoShape 570"/>
        <xdr:cNvSpPr>
          <a:spLocks/>
        </xdr:cNvSpPr>
      </xdr:nvSpPr>
      <xdr:spPr>
        <a:xfrm>
          <a:off x="2114550" y="481222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2233</xdr:row>
      <xdr:rowOff>0</xdr:rowOff>
    </xdr:from>
    <xdr:to>
      <xdr:col>3</xdr:col>
      <xdr:colOff>123825</xdr:colOff>
      <xdr:row>2233</xdr:row>
      <xdr:rowOff>0</xdr:rowOff>
    </xdr:to>
    <xdr:sp>
      <xdr:nvSpPr>
        <xdr:cNvPr id="634" name="AutoShape 228"/>
        <xdr:cNvSpPr>
          <a:spLocks/>
        </xdr:cNvSpPr>
      </xdr:nvSpPr>
      <xdr:spPr>
        <a:xfrm>
          <a:off x="2114550" y="5357241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2274</xdr:row>
      <xdr:rowOff>0</xdr:rowOff>
    </xdr:from>
    <xdr:to>
      <xdr:col>3</xdr:col>
      <xdr:colOff>123825</xdr:colOff>
      <xdr:row>2274</xdr:row>
      <xdr:rowOff>0</xdr:rowOff>
    </xdr:to>
    <xdr:sp>
      <xdr:nvSpPr>
        <xdr:cNvPr id="635" name="AutoShape 168"/>
        <xdr:cNvSpPr>
          <a:spLocks/>
        </xdr:cNvSpPr>
      </xdr:nvSpPr>
      <xdr:spPr>
        <a:xfrm>
          <a:off x="2114550" y="545420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2273</xdr:row>
      <xdr:rowOff>0</xdr:rowOff>
    </xdr:from>
    <xdr:to>
      <xdr:col>3</xdr:col>
      <xdr:colOff>123825</xdr:colOff>
      <xdr:row>2273</xdr:row>
      <xdr:rowOff>0</xdr:rowOff>
    </xdr:to>
    <xdr:sp>
      <xdr:nvSpPr>
        <xdr:cNvPr id="636" name="AutoShape 166"/>
        <xdr:cNvSpPr>
          <a:spLocks/>
        </xdr:cNvSpPr>
      </xdr:nvSpPr>
      <xdr:spPr>
        <a:xfrm>
          <a:off x="2114550" y="5452110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2274</xdr:row>
      <xdr:rowOff>0</xdr:rowOff>
    </xdr:from>
    <xdr:to>
      <xdr:col>3</xdr:col>
      <xdr:colOff>123825</xdr:colOff>
      <xdr:row>2274</xdr:row>
      <xdr:rowOff>0</xdr:rowOff>
    </xdr:to>
    <xdr:sp>
      <xdr:nvSpPr>
        <xdr:cNvPr id="637" name="AutoShape 166"/>
        <xdr:cNvSpPr>
          <a:spLocks/>
        </xdr:cNvSpPr>
      </xdr:nvSpPr>
      <xdr:spPr>
        <a:xfrm>
          <a:off x="2114550" y="545420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2274</xdr:row>
      <xdr:rowOff>0</xdr:rowOff>
    </xdr:from>
    <xdr:to>
      <xdr:col>3</xdr:col>
      <xdr:colOff>123825</xdr:colOff>
      <xdr:row>2274</xdr:row>
      <xdr:rowOff>0</xdr:rowOff>
    </xdr:to>
    <xdr:sp>
      <xdr:nvSpPr>
        <xdr:cNvPr id="638" name="AutoShape 434"/>
        <xdr:cNvSpPr>
          <a:spLocks/>
        </xdr:cNvSpPr>
      </xdr:nvSpPr>
      <xdr:spPr>
        <a:xfrm>
          <a:off x="2114550" y="545420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2274</xdr:row>
      <xdr:rowOff>0</xdr:rowOff>
    </xdr:from>
    <xdr:to>
      <xdr:col>3</xdr:col>
      <xdr:colOff>123825</xdr:colOff>
      <xdr:row>2274</xdr:row>
      <xdr:rowOff>0</xdr:rowOff>
    </xdr:to>
    <xdr:sp>
      <xdr:nvSpPr>
        <xdr:cNvPr id="639" name="AutoShape 430"/>
        <xdr:cNvSpPr>
          <a:spLocks/>
        </xdr:cNvSpPr>
      </xdr:nvSpPr>
      <xdr:spPr>
        <a:xfrm>
          <a:off x="2114550" y="5454205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2311</xdr:row>
      <xdr:rowOff>0</xdr:rowOff>
    </xdr:from>
    <xdr:to>
      <xdr:col>3</xdr:col>
      <xdr:colOff>123825</xdr:colOff>
      <xdr:row>2311</xdr:row>
      <xdr:rowOff>0</xdr:rowOff>
    </xdr:to>
    <xdr:sp>
      <xdr:nvSpPr>
        <xdr:cNvPr id="640" name="AutoShape 166"/>
        <xdr:cNvSpPr>
          <a:spLocks/>
        </xdr:cNvSpPr>
      </xdr:nvSpPr>
      <xdr:spPr>
        <a:xfrm>
          <a:off x="2114550" y="554316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2311</xdr:row>
      <xdr:rowOff>0</xdr:rowOff>
    </xdr:from>
    <xdr:to>
      <xdr:col>3</xdr:col>
      <xdr:colOff>123825</xdr:colOff>
      <xdr:row>2311</xdr:row>
      <xdr:rowOff>0</xdr:rowOff>
    </xdr:to>
    <xdr:sp>
      <xdr:nvSpPr>
        <xdr:cNvPr id="641" name="AutoShape 166"/>
        <xdr:cNvSpPr>
          <a:spLocks/>
        </xdr:cNvSpPr>
      </xdr:nvSpPr>
      <xdr:spPr>
        <a:xfrm>
          <a:off x="2114550" y="554316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2311</xdr:row>
      <xdr:rowOff>0</xdr:rowOff>
    </xdr:from>
    <xdr:to>
      <xdr:col>3</xdr:col>
      <xdr:colOff>123825</xdr:colOff>
      <xdr:row>2311</xdr:row>
      <xdr:rowOff>0</xdr:rowOff>
    </xdr:to>
    <xdr:sp>
      <xdr:nvSpPr>
        <xdr:cNvPr id="642" name="AutoShape 434"/>
        <xdr:cNvSpPr>
          <a:spLocks/>
        </xdr:cNvSpPr>
      </xdr:nvSpPr>
      <xdr:spPr>
        <a:xfrm>
          <a:off x="2114550" y="554316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2311</xdr:row>
      <xdr:rowOff>0</xdr:rowOff>
    </xdr:from>
    <xdr:to>
      <xdr:col>3</xdr:col>
      <xdr:colOff>123825</xdr:colOff>
      <xdr:row>2311</xdr:row>
      <xdr:rowOff>0</xdr:rowOff>
    </xdr:to>
    <xdr:sp>
      <xdr:nvSpPr>
        <xdr:cNvPr id="643" name="AutoShape 430"/>
        <xdr:cNvSpPr>
          <a:spLocks/>
        </xdr:cNvSpPr>
      </xdr:nvSpPr>
      <xdr:spPr>
        <a:xfrm>
          <a:off x="2114550" y="5543169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2351</xdr:row>
      <xdr:rowOff>0</xdr:rowOff>
    </xdr:from>
    <xdr:to>
      <xdr:col>3</xdr:col>
      <xdr:colOff>123825</xdr:colOff>
      <xdr:row>2351</xdr:row>
      <xdr:rowOff>0</xdr:rowOff>
    </xdr:to>
    <xdr:sp>
      <xdr:nvSpPr>
        <xdr:cNvPr id="644" name="AutoShape 166"/>
        <xdr:cNvSpPr>
          <a:spLocks/>
        </xdr:cNvSpPr>
      </xdr:nvSpPr>
      <xdr:spPr>
        <a:xfrm>
          <a:off x="2114550" y="564184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2351</xdr:row>
      <xdr:rowOff>0</xdr:rowOff>
    </xdr:from>
    <xdr:to>
      <xdr:col>3</xdr:col>
      <xdr:colOff>123825</xdr:colOff>
      <xdr:row>2351</xdr:row>
      <xdr:rowOff>0</xdr:rowOff>
    </xdr:to>
    <xdr:sp>
      <xdr:nvSpPr>
        <xdr:cNvPr id="645" name="AutoShape 434"/>
        <xdr:cNvSpPr>
          <a:spLocks/>
        </xdr:cNvSpPr>
      </xdr:nvSpPr>
      <xdr:spPr>
        <a:xfrm>
          <a:off x="2114550" y="564184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2351</xdr:row>
      <xdr:rowOff>0</xdr:rowOff>
    </xdr:from>
    <xdr:to>
      <xdr:col>3</xdr:col>
      <xdr:colOff>123825</xdr:colOff>
      <xdr:row>2351</xdr:row>
      <xdr:rowOff>0</xdr:rowOff>
    </xdr:to>
    <xdr:sp>
      <xdr:nvSpPr>
        <xdr:cNvPr id="646" name="AutoShape 430"/>
        <xdr:cNvSpPr>
          <a:spLocks/>
        </xdr:cNvSpPr>
      </xdr:nvSpPr>
      <xdr:spPr>
        <a:xfrm>
          <a:off x="2114550" y="5641848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2479</xdr:row>
      <xdr:rowOff>0</xdr:rowOff>
    </xdr:from>
    <xdr:to>
      <xdr:col>3</xdr:col>
      <xdr:colOff>123825</xdr:colOff>
      <xdr:row>2479</xdr:row>
      <xdr:rowOff>0</xdr:rowOff>
    </xdr:to>
    <xdr:sp>
      <xdr:nvSpPr>
        <xdr:cNvPr id="647" name="AutoShape 166"/>
        <xdr:cNvSpPr>
          <a:spLocks/>
        </xdr:cNvSpPr>
      </xdr:nvSpPr>
      <xdr:spPr>
        <a:xfrm>
          <a:off x="2114550" y="595150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2479</xdr:row>
      <xdr:rowOff>0</xdr:rowOff>
    </xdr:from>
    <xdr:to>
      <xdr:col>3</xdr:col>
      <xdr:colOff>123825</xdr:colOff>
      <xdr:row>2479</xdr:row>
      <xdr:rowOff>0</xdr:rowOff>
    </xdr:to>
    <xdr:sp>
      <xdr:nvSpPr>
        <xdr:cNvPr id="648" name="AutoShape 434"/>
        <xdr:cNvSpPr>
          <a:spLocks/>
        </xdr:cNvSpPr>
      </xdr:nvSpPr>
      <xdr:spPr>
        <a:xfrm>
          <a:off x="2114550" y="595150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2479</xdr:row>
      <xdr:rowOff>0</xdr:rowOff>
    </xdr:from>
    <xdr:to>
      <xdr:col>3</xdr:col>
      <xdr:colOff>123825</xdr:colOff>
      <xdr:row>2479</xdr:row>
      <xdr:rowOff>0</xdr:rowOff>
    </xdr:to>
    <xdr:sp>
      <xdr:nvSpPr>
        <xdr:cNvPr id="649" name="AutoShape 430"/>
        <xdr:cNvSpPr>
          <a:spLocks/>
        </xdr:cNvSpPr>
      </xdr:nvSpPr>
      <xdr:spPr>
        <a:xfrm>
          <a:off x="2114550" y="59515057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2520</xdr:row>
      <xdr:rowOff>0</xdr:rowOff>
    </xdr:from>
    <xdr:to>
      <xdr:col>3</xdr:col>
      <xdr:colOff>123825</xdr:colOff>
      <xdr:row>2520</xdr:row>
      <xdr:rowOff>0</xdr:rowOff>
    </xdr:to>
    <xdr:sp>
      <xdr:nvSpPr>
        <xdr:cNvPr id="650" name="AutoShape 659"/>
        <xdr:cNvSpPr>
          <a:spLocks/>
        </xdr:cNvSpPr>
      </xdr:nvSpPr>
      <xdr:spPr>
        <a:xfrm>
          <a:off x="2114550" y="605428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2520</xdr:row>
      <xdr:rowOff>0</xdr:rowOff>
    </xdr:from>
    <xdr:to>
      <xdr:col>3</xdr:col>
      <xdr:colOff>123825</xdr:colOff>
      <xdr:row>2520</xdr:row>
      <xdr:rowOff>0</xdr:rowOff>
    </xdr:to>
    <xdr:sp>
      <xdr:nvSpPr>
        <xdr:cNvPr id="651" name="AutoShape 660"/>
        <xdr:cNvSpPr>
          <a:spLocks/>
        </xdr:cNvSpPr>
      </xdr:nvSpPr>
      <xdr:spPr>
        <a:xfrm>
          <a:off x="2114550" y="605428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2520</xdr:row>
      <xdr:rowOff>0</xdr:rowOff>
    </xdr:from>
    <xdr:to>
      <xdr:col>3</xdr:col>
      <xdr:colOff>123825</xdr:colOff>
      <xdr:row>2520</xdr:row>
      <xdr:rowOff>0</xdr:rowOff>
    </xdr:to>
    <xdr:sp>
      <xdr:nvSpPr>
        <xdr:cNvPr id="652" name="AutoShape 661"/>
        <xdr:cNvSpPr>
          <a:spLocks/>
        </xdr:cNvSpPr>
      </xdr:nvSpPr>
      <xdr:spPr>
        <a:xfrm>
          <a:off x="2114550" y="605428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2520</xdr:row>
      <xdr:rowOff>0</xdr:rowOff>
    </xdr:from>
    <xdr:to>
      <xdr:col>3</xdr:col>
      <xdr:colOff>123825</xdr:colOff>
      <xdr:row>2520</xdr:row>
      <xdr:rowOff>0</xdr:rowOff>
    </xdr:to>
    <xdr:sp>
      <xdr:nvSpPr>
        <xdr:cNvPr id="653" name="AutoShape 662"/>
        <xdr:cNvSpPr>
          <a:spLocks/>
        </xdr:cNvSpPr>
      </xdr:nvSpPr>
      <xdr:spPr>
        <a:xfrm>
          <a:off x="2114550" y="605428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2520</xdr:row>
      <xdr:rowOff>0</xdr:rowOff>
    </xdr:from>
    <xdr:to>
      <xdr:col>3</xdr:col>
      <xdr:colOff>152400</xdr:colOff>
      <xdr:row>2520</xdr:row>
      <xdr:rowOff>0</xdr:rowOff>
    </xdr:to>
    <xdr:sp>
      <xdr:nvSpPr>
        <xdr:cNvPr id="654" name="AutoShape 663"/>
        <xdr:cNvSpPr>
          <a:spLocks/>
        </xdr:cNvSpPr>
      </xdr:nvSpPr>
      <xdr:spPr>
        <a:xfrm>
          <a:off x="2143125" y="605428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2520</xdr:row>
      <xdr:rowOff>0</xdr:rowOff>
    </xdr:from>
    <xdr:to>
      <xdr:col>3</xdr:col>
      <xdr:colOff>123825</xdr:colOff>
      <xdr:row>2520</xdr:row>
      <xdr:rowOff>0</xdr:rowOff>
    </xdr:to>
    <xdr:sp>
      <xdr:nvSpPr>
        <xdr:cNvPr id="655" name="AutoShape 664"/>
        <xdr:cNvSpPr>
          <a:spLocks/>
        </xdr:cNvSpPr>
      </xdr:nvSpPr>
      <xdr:spPr>
        <a:xfrm>
          <a:off x="2114550" y="605428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2520</xdr:row>
      <xdr:rowOff>0</xdr:rowOff>
    </xdr:from>
    <xdr:to>
      <xdr:col>3</xdr:col>
      <xdr:colOff>123825</xdr:colOff>
      <xdr:row>2520</xdr:row>
      <xdr:rowOff>0</xdr:rowOff>
    </xdr:to>
    <xdr:sp>
      <xdr:nvSpPr>
        <xdr:cNvPr id="656" name="AutoShape 665"/>
        <xdr:cNvSpPr>
          <a:spLocks/>
        </xdr:cNvSpPr>
      </xdr:nvSpPr>
      <xdr:spPr>
        <a:xfrm>
          <a:off x="2114550" y="605428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2520</xdr:row>
      <xdr:rowOff>0</xdr:rowOff>
    </xdr:from>
    <xdr:to>
      <xdr:col>3</xdr:col>
      <xdr:colOff>123825</xdr:colOff>
      <xdr:row>2520</xdr:row>
      <xdr:rowOff>0</xdr:rowOff>
    </xdr:to>
    <xdr:sp>
      <xdr:nvSpPr>
        <xdr:cNvPr id="657" name="AutoShape 166"/>
        <xdr:cNvSpPr>
          <a:spLocks/>
        </xdr:cNvSpPr>
      </xdr:nvSpPr>
      <xdr:spPr>
        <a:xfrm>
          <a:off x="2114550" y="605428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2520</xdr:row>
      <xdr:rowOff>0</xdr:rowOff>
    </xdr:from>
    <xdr:to>
      <xdr:col>3</xdr:col>
      <xdr:colOff>123825</xdr:colOff>
      <xdr:row>2520</xdr:row>
      <xdr:rowOff>0</xdr:rowOff>
    </xdr:to>
    <xdr:sp>
      <xdr:nvSpPr>
        <xdr:cNvPr id="658" name="AutoShape 434"/>
        <xdr:cNvSpPr>
          <a:spLocks/>
        </xdr:cNvSpPr>
      </xdr:nvSpPr>
      <xdr:spPr>
        <a:xfrm>
          <a:off x="2114550" y="605428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2520</xdr:row>
      <xdr:rowOff>0</xdr:rowOff>
    </xdr:from>
    <xdr:to>
      <xdr:col>3</xdr:col>
      <xdr:colOff>123825</xdr:colOff>
      <xdr:row>2520</xdr:row>
      <xdr:rowOff>0</xdr:rowOff>
    </xdr:to>
    <xdr:sp>
      <xdr:nvSpPr>
        <xdr:cNvPr id="659" name="AutoShape 430"/>
        <xdr:cNvSpPr>
          <a:spLocks/>
        </xdr:cNvSpPr>
      </xdr:nvSpPr>
      <xdr:spPr>
        <a:xfrm>
          <a:off x="2114550" y="605428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2561</xdr:row>
      <xdr:rowOff>0</xdr:rowOff>
    </xdr:from>
    <xdr:to>
      <xdr:col>3</xdr:col>
      <xdr:colOff>123825</xdr:colOff>
      <xdr:row>2561</xdr:row>
      <xdr:rowOff>0</xdr:rowOff>
    </xdr:to>
    <xdr:sp>
      <xdr:nvSpPr>
        <xdr:cNvPr id="660" name="AutoShape 166"/>
        <xdr:cNvSpPr>
          <a:spLocks/>
        </xdr:cNvSpPr>
      </xdr:nvSpPr>
      <xdr:spPr>
        <a:xfrm>
          <a:off x="2114550" y="615562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2561</xdr:row>
      <xdr:rowOff>0</xdr:rowOff>
    </xdr:from>
    <xdr:to>
      <xdr:col>3</xdr:col>
      <xdr:colOff>123825</xdr:colOff>
      <xdr:row>2561</xdr:row>
      <xdr:rowOff>0</xdr:rowOff>
    </xdr:to>
    <xdr:sp>
      <xdr:nvSpPr>
        <xdr:cNvPr id="661" name="AutoShape 434"/>
        <xdr:cNvSpPr>
          <a:spLocks/>
        </xdr:cNvSpPr>
      </xdr:nvSpPr>
      <xdr:spPr>
        <a:xfrm>
          <a:off x="2114550" y="615562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2561</xdr:row>
      <xdr:rowOff>0</xdr:rowOff>
    </xdr:from>
    <xdr:to>
      <xdr:col>3</xdr:col>
      <xdr:colOff>123825</xdr:colOff>
      <xdr:row>2561</xdr:row>
      <xdr:rowOff>0</xdr:rowOff>
    </xdr:to>
    <xdr:sp>
      <xdr:nvSpPr>
        <xdr:cNvPr id="662" name="AutoShape 430"/>
        <xdr:cNvSpPr>
          <a:spLocks/>
        </xdr:cNvSpPr>
      </xdr:nvSpPr>
      <xdr:spPr>
        <a:xfrm>
          <a:off x="2114550" y="6155626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2603</xdr:row>
      <xdr:rowOff>0</xdr:rowOff>
    </xdr:from>
    <xdr:to>
      <xdr:col>3</xdr:col>
      <xdr:colOff>123825</xdr:colOff>
      <xdr:row>2603</xdr:row>
      <xdr:rowOff>0</xdr:rowOff>
    </xdr:to>
    <xdr:sp>
      <xdr:nvSpPr>
        <xdr:cNvPr id="663" name="AutoShape 166"/>
        <xdr:cNvSpPr>
          <a:spLocks/>
        </xdr:cNvSpPr>
      </xdr:nvSpPr>
      <xdr:spPr>
        <a:xfrm>
          <a:off x="2114550" y="626002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2603</xdr:row>
      <xdr:rowOff>0</xdr:rowOff>
    </xdr:from>
    <xdr:to>
      <xdr:col>3</xdr:col>
      <xdr:colOff>123825</xdr:colOff>
      <xdr:row>2603</xdr:row>
      <xdr:rowOff>0</xdr:rowOff>
    </xdr:to>
    <xdr:sp>
      <xdr:nvSpPr>
        <xdr:cNvPr id="664" name="AutoShape 434"/>
        <xdr:cNvSpPr>
          <a:spLocks/>
        </xdr:cNvSpPr>
      </xdr:nvSpPr>
      <xdr:spPr>
        <a:xfrm>
          <a:off x="2114550" y="626002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2603</xdr:row>
      <xdr:rowOff>0</xdr:rowOff>
    </xdr:from>
    <xdr:to>
      <xdr:col>3</xdr:col>
      <xdr:colOff>123825</xdr:colOff>
      <xdr:row>2603</xdr:row>
      <xdr:rowOff>0</xdr:rowOff>
    </xdr:to>
    <xdr:sp>
      <xdr:nvSpPr>
        <xdr:cNvPr id="665" name="AutoShape 430"/>
        <xdr:cNvSpPr>
          <a:spLocks/>
        </xdr:cNvSpPr>
      </xdr:nvSpPr>
      <xdr:spPr>
        <a:xfrm>
          <a:off x="2114550" y="6260020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1824</xdr:row>
      <xdr:rowOff>0</xdr:rowOff>
    </xdr:from>
    <xdr:to>
      <xdr:col>3</xdr:col>
      <xdr:colOff>123825</xdr:colOff>
      <xdr:row>1824</xdr:row>
      <xdr:rowOff>0</xdr:rowOff>
    </xdr:to>
    <xdr:sp>
      <xdr:nvSpPr>
        <xdr:cNvPr id="666" name="AutoShape 507"/>
        <xdr:cNvSpPr>
          <a:spLocks/>
        </xdr:cNvSpPr>
      </xdr:nvSpPr>
      <xdr:spPr>
        <a:xfrm>
          <a:off x="2114550" y="431901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1824</xdr:row>
      <xdr:rowOff>0</xdr:rowOff>
    </xdr:from>
    <xdr:to>
      <xdr:col>3</xdr:col>
      <xdr:colOff>123825</xdr:colOff>
      <xdr:row>1824</xdr:row>
      <xdr:rowOff>0</xdr:rowOff>
    </xdr:to>
    <xdr:sp>
      <xdr:nvSpPr>
        <xdr:cNvPr id="667" name="AutoShape 508"/>
        <xdr:cNvSpPr>
          <a:spLocks/>
        </xdr:cNvSpPr>
      </xdr:nvSpPr>
      <xdr:spPr>
        <a:xfrm>
          <a:off x="2114550" y="431901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1824</xdr:row>
      <xdr:rowOff>0</xdr:rowOff>
    </xdr:from>
    <xdr:to>
      <xdr:col>3</xdr:col>
      <xdr:colOff>123825</xdr:colOff>
      <xdr:row>1824</xdr:row>
      <xdr:rowOff>0</xdr:rowOff>
    </xdr:to>
    <xdr:sp>
      <xdr:nvSpPr>
        <xdr:cNvPr id="668" name="AutoShape 509"/>
        <xdr:cNvSpPr>
          <a:spLocks/>
        </xdr:cNvSpPr>
      </xdr:nvSpPr>
      <xdr:spPr>
        <a:xfrm>
          <a:off x="2114550" y="431901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1824</xdr:row>
      <xdr:rowOff>0</xdr:rowOff>
    </xdr:from>
    <xdr:to>
      <xdr:col>3</xdr:col>
      <xdr:colOff>123825</xdr:colOff>
      <xdr:row>1824</xdr:row>
      <xdr:rowOff>0</xdr:rowOff>
    </xdr:to>
    <xdr:sp>
      <xdr:nvSpPr>
        <xdr:cNvPr id="669" name="AutoShape 510"/>
        <xdr:cNvSpPr>
          <a:spLocks/>
        </xdr:cNvSpPr>
      </xdr:nvSpPr>
      <xdr:spPr>
        <a:xfrm>
          <a:off x="2114550" y="431901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1824</xdr:row>
      <xdr:rowOff>0</xdr:rowOff>
    </xdr:from>
    <xdr:to>
      <xdr:col>3</xdr:col>
      <xdr:colOff>152400</xdr:colOff>
      <xdr:row>1824</xdr:row>
      <xdr:rowOff>0</xdr:rowOff>
    </xdr:to>
    <xdr:sp>
      <xdr:nvSpPr>
        <xdr:cNvPr id="670" name="AutoShape 511"/>
        <xdr:cNvSpPr>
          <a:spLocks/>
        </xdr:cNvSpPr>
      </xdr:nvSpPr>
      <xdr:spPr>
        <a:xfrm>
          <a:off x="2143125" y="43190160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1820</xdr:row>
      <xdr:rowOff>0</xdr:rowOff>
    </xdr:from>
    <xdr:to>
      <xdr:col>3</xdr:col>
      <xdr:colOff>123825</xdr:colOff>
      <xdr:row>1820</xdr:row>
      <xdr:rowOff>0</xdr:rowOff>
    </xdr:to>
    <xdr:sp>
      <xdr:nvSpPr>
        <xdr:cNvPr id="671" name="AutoShape 514"/>
        <xdr:cNvSpPr>
          <a:spLocks/>
        </xdr:cNvSpPr>
      </xdr:nvSpPr>
      <xdr:spPr>
        <a:xfrm>
          <a:off x="2114550" y="4310824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2086</xdr:row>
      <xdr:rowOff>0</xdr:rowOff>
    </xdr:from>
    <xdr:to>
      <xdr:col>4</xdr:col>
      <xdr:colOff>123825</xdr:colOff>
      <xdr:row>2086</xdr:row>
      <xdr:rowOff>0</xdr:rowOff>
    </xdr:to>
    <xdr:sp>
      <xdr:nvSpPr>
        <xdr:cNvPr id="672" name="AutoShape 507"/>
        <xdr:cNvSpPr>
          <a:spLocks/>
        </xdr:cNvSpPr>
      </xdr:nvSpPr>
      <xdr:spPr>
        <a:xfrm>
          <a:off x="2886075" y="499814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2086</xdr:row>
      <xdr:rowOff>0</xdr:rowOff>
    </xdr:from>
    <xdr:to>
      <xdr:col>4</xdr:col>
      <xdr:colOff>123825</xdr:colOff>
      <xdr:row>2086</xdr:row>
      <xdr:rowOff>0</xdr:rowOff>
    </xdr:to>
    <xdr:sp>
      <xdr:nvSpPr>
        <xdr:cNvPr id="673" name="AutoShape 508"/>
        <xdr:cNvSpPr>
          <a:spLocks/>
        </xdr:cNvSpPr>
      </xdr:nvSpPr>
      <xdr:spPr>
        <a:xfrm>
          <a:off x="2886075" y="499814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2086</xdr:row>
      <xdr:rowOff>0</xdr:rowOff>
    </xdr:from>
    <xdr:to>
      <xdr:col>4</xdr:col>
      <xdr:colOff>123825</xdr:colOff>
      <xdr:row>2086</xdr:row>
      <xdr:rowOff>0</xdr:rowOff>
    </xdr:to>
    <xdr:sp>
      <xdr:nvSpPr>
        <xdr:cNvPr id="674" name="AutoShape 509"/>
        <xdr:cNvSpPr>
          <a:spLocks/>
        </xdr:cNvSpPr>
      </xdr:nvSpPr>
      <xdr:spPr>
        <a:xfrm>
          <a:off x="2886075" y="499814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2086</xdr:row>
      <xdr:rowOff>0</xdr:rowOff>
    </xdr:from>
    <xdr:to>
      <xdr:col>4</xdr:col>
      <xdr:colOff>123825</xdr:colOff>
      <xdr:row>2086</xdr:row>
      <xdr:rowOff>0</xdr:rowOff>
    </xdr:to>
    <xdr:sp>
      <xdr:nvSpPr>
        <xdr:cNvPr id="675" name="AutoShape 510"/>
        <xdr:cNvSpPr>
          <a:spLocks/>
        </xdr:cNvSpPr>
      </xdr:nvSpPr>
      <xdr:spPr>
        <a:xfrm>
          <a:off x="2886075" y="499814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2086</xdr:row>
      <xdr:rowOff>0</xdr:rowOff>
    </xdr:from>
    <xdr:to>
      <xdr:col>4</xdr:col>
      <xdr:colOff>152400</xdr:colOff>
      <xdr:row>2086</xdr:row>
      <xdr:rowOff>0</xdr:rowOff>
    </xdr:to>
    <xdr:sp>
      <xdr:nvSpPr>
        <xdr:cNvPr id="676" name="AutoShape 511"/>
        <xdr:cNvSpPr>
          <a:spLocks/>
        </xdr:cNvSpPr>
      </xdr:nvSpPr>
      <xdr:spPr>
        <a:xfrm>
          <a:off x="2914650" y="499814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2086</xdr:row>
      <xdr:rowOff>0</xdr:rowOff>
    </xdr:from>
    <xdr:to>
      <xdr:col>4</xdr:col>
      <xdr:colOff>123825</xdr:colOff>
      <xdr:row>2086</xdr:row>
      <xdr:rowOff>0</xdr:rowOff>
    </xdr:to>
    <xdr:sp>
      <xdr:nvSpPr>
        <xdr:cNvPr id="677" name="AutoShape 512"/>
        <xdr:cNvSpPr>
          <a:spLocks/>
        </xdr:cNvSpPr>
      </xdr:nvSpPr>
      <xdr:spPr>
        <a:xfrm>
          <a:off x="2886075" y="499814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2086</xdr:row>
      <xdr:rowOff>0</xdr:rowOff>
    </xdr:from>
    <xdr:to>
      <xdr:col>4</xdr:col>
      <xdr:colOff>123825</xdr:colOff>
      <xdr:row>2086</xdr:row>
      <xdr:rowOff>0</xdr:rowOff>
    </xdr:to>
    <xdr:sp>
      <xdr:nvSpPr>
        <xdr:cNvPr id="678" name="AutoShape 513"/>
        <xdr:cNvSpPr>
          <a:spLocks/>
        </xdr:cNvSpPr>
      </xdr:nvSpPr>
      <xdr:spPr>
        <a:xfrm>
          <a:off x="2886075" y="4998148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2082</xdr:row>
      <xdr:rowOff>0</xdr:rowOff>
    </xdr:from>
    <xdr:to>
      <xdr:col>4</xdr:col>
      <xdr:colOff>123825</xdr:colOff>
      <xdr:row>2082</xdr:row>
      <xdr:rowOff>0</xdr:rowOff>
    </xdr:to>
    <xdr:sp>
      <xdr:nvSpPr>
        <xdr:cNvPr id="679" name="AutoShape 514"/>
        <xdr:cNvSpPr>
          <a:spLocks/>
        </xdr:cNvSpPr>
      </xdr:nvSpPr>
      <xdr:spPr>
        <a:xfrm>
          <a:off x="2886075" y="498929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2645</xdr:row>
      <xdr:rowOff>0</xdr:rowOff>
    </xdr:from>
    <xdr:to>
      <xdr:col>3</xdr:col>
      <xdr:colOff>123825</xdr:colOff>
      <xdr:row>2645</xdr:row>
      <xdr:rowOff>0</xdr:rowOff>
    </xdr:to>
    <xdr:sp>
      <xdr:nvSpPr>
        <xdr:cNvPr id="680" name="AutoShape 166"/>
        <xdr:cNvSpPr>
          <a:spLocks/>
        </xdr:cNvSpPr>
      </xdr:nvSpPr>
      <xdr:spPr>
        <a:xfrm>
          <a:off x="2114550" y="633660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2645</xdr:row>
      <xdr:rowOff>0</xdr:rowOff>
    </xdr:from>
    <xdr:to>
      <xdr:col>3</xdr:col>
      <xdr:colOff>123825</xdr:colOff>
      <xdr:row>2645</xdr:row>
      <xdr:rowOff>0</xdr:rowOff>
    </xdr:to>
    <xdr:sp>
      <xdr:nvSpPr>
        <xdr:cNvPr id="681" name="AutoShape 434"/>
        <xdr:cNvSpPr>
          <a:spLocks/>
        </xdr:cNvSpPr>
      </xdr:nvSpPr>
      <xdr:spPr>
        <a:xfrm>
          <a:off x="2114550" y="633660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2645</xdr:row>
      <xdr:rowOff>0</xdr:rowOff>
    </xdr:from>
    <xdr:to>
      <xdr:col>3</xdr:col>
      <xdr:colOff>123825</xdr:colOff>
      <xdr:row>2645</xdr:row>
      <xdr:rowOff>0</xdr:rowOff>
    </xdr:to>
    <xdr:sp>
      <xdr:nvSpPr>
        <xdr:cNvPr id="682" name="AutoShape 430"/>
        <xdr:cNvSpPr>
          <a:spLocks/>
        </xdr:cNvSpPr>
      </xdr:nvSpPr>
      <xdr:spPr>
        <a:xfrm>
          <a:off x="2114550" y="633660150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1827</xdr:row>
      <xdr:rowOff>0</xdr:rowOff>
    </xdr:from>
    <xdr:to>
      <xdr:col>3</xdr:col>
      <xdr:colOff>123825</xdr:colOff>
      <xdr:row>1827</xdr:row>
      <xdr:rowOff>0</xdr:rowOff>
    </xdr:to>
    <xdr:sp>
      <xdr:nvSpPr>
        <xdr:cNvPr id="683" name="AutoShape 815"/>
        <xdr:cNvSpPr>
          <a:spLocks/>
        </xdr:cNvSpPr>
      </xdr:nvSpPr>
      <xdr:spPr>
        <a:xfrm>
          <a:off x="2114550" y="432520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1827</xdr:row>
      <xdr:rowOff>0</xdr:rowOff>
    </xdr:from>
    <xdr:to>
      <xdr:col>3</xdr:col>
      <xdr:colOff>123825</xdr:colOff>
      <xdr:row>1827</xdr:row>
      <xdr:rowOff>0</xdr:rowOff>
    </xdr:to>
    <xdr:sp>
      <xdr:nvSpPr>
        <xdr:cNvPr id="684" name="AutoShape 816"/>
        <xdr:cNvSpPr>
          <a:spLocks/>
        </xdr:cNvSpPr>
      </xdr:nvSpPr>
      <xdr:spPr>
        <a:xfrm>
          <a:off x="2114550" y="432520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1827</xdr:row>
      <xdr:rowOff>0</xdr:rowOff>
    </xdr:from>
    <xdr:to>
      <xdr:col>3</xdr:col>
      <xdr:colOff>123825</xdr:colOff>
      <xdr:row>1827</xdr:row>
      <xdr:rowOff>0</xdr:rowOff>
    </xdr:to>
    <xdr:sp>
      <xdr:nvSpPr>
        <xdr:cNvPr id="685" name="AutoShape 817"/>
        <xdr:cNvSpPr>
          <a:spLocks/>
        </xdr:cNvSpPr>
      </xdr:nvSpPr>
      <xdr:spPr>
        <a:xfrm>
          <a:off x="2114550" y="432520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1827</xdr:row>
      <xdr:rowOff>0</xdr:rowOff>
    </xdr:from>
    <xdr:to>
      <xdr:col>3</xdr:col>
      <xdr:colOff>123825</xdr:colOff>
      <xdr:row>1827</xdr:row>
      <xdr:rowOff>0</xdr:rowOff>
    </xdr:to>
    <xdr:sp>
      <xdr:nvSpPr>
        <xdr:cNvPr id="686" name="AutoShape 818"/>
        <xdr:cNvSpPr>
          <a:spLocks/>
        </xdr:cNvSpPr>
      </xdr:nvSpPr>
      <xdr:spPr>
        <a:xfrm>
          <a:off x="2114550" y="4325207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66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66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3" name="AutoShape 46"/>
        <xdr:cNvSpPr>
          <a:spLocks/>
        </xdr:cNvSpPr>
      </xdr:nvSpPr>
      <xdr:spPr>
        <a:xfrm>
          <a:off x="2066925" y="37008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4" name="AutoShape 47"/>
        <xdr:cNvSpPr>
          <a:spLocks/>
        </xdr:cNvSpPr>
      </xdr:nvSpPr>
      <xdr:spPr>
        <a:xfrm>
          <a:off x="2066925" y="37008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5" name="AutoShape 48"/>
        <xdr:cNvSpPr>
          <a:spLocks/>
        </xdr:cNvSpPr>
      </xdr:nvSpPr>
      <xdr:spPr>
        <a:xfrm>
          <a:off x="2066925" y="37008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6" name="AutoShape 49"/>
        <xdr:cNvSpPr>
          <a:spLocks/>
        </xdr:cNvSpPr>
      </xdr:nvSpPr>
      <xdr:spPr>
        <a:xfrm>
          <a:off x="2066925" y="37008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7" name="AutoShape 50"/>
        <xdr:cNvSpPr>
          <a:spLocks/>
        </xdr:cNvSpPr>
      </xdr:nvSpPr>
      <xdr:spPr>
        <a:xfrm>
          <a:off x="2066925" y="37008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8" name="AutoShape 51"/>
        <xdr:cNvSpPr>
          <a:spLocks/>
        </xdr:cNvSpPr>
      </xdr:nvSpPr>
      <xdr:spPr>
        <a:xfrm>
          <a:off x="2066925" y="37008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9" name="AutoShape 52"/>
        <xdr:cNvSpPr>
          <a:spLocks/>
        </xdr:cNvSpPr>
      </xdr:nvSpPr>
      <xdr:spPr>
        <a:xfrm>
          <a:off x="2066925" y="37008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10" name="AutoShape 53"/>
        <xdr:cNvSpPr>
          <a:spLocks/>
        </xdr:cNvSpPr>
      </xdr:nvSpPr>
      <xdr:spPr>
        <a:xfrm>
          <a:off x="2066925" y="37008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11" name="AutoShape 54"/>
        <xdr:cNvSpPr>
          <a:spLocks/>
        </xdr:cNvSpPr>
      </xdr:nvSpPr>
      <xdr:spPr>
        <a:xfrm>
          <a:off x="2066925" y="37008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12" name="AutoShape 55"/>
        <xdr:cNvSpPr>
          <a:spLocks/>
        </xdr:cNvSpPr>
      </xdr:nvSpPr>
      <xdr:spPr>
        <a:xfrm>
          <a:off x="2066925" y="37008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13" name="AutoShape 56"/>
        <xdr:cNvSpPr>
          <a:spLocks/>
        </xdr:cNvSpPr>
      </xdr:nvSpPr>
      <xdr:spPr>
        <a:xfrm>
          <a:off x="2066925" y="37008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14" name="AutoShape 57"/>
        <xdr:cNvSpPr>
          <a:spLocks/>
        </xdr:cNvSpPr>
      </xdr:nvSpPr>
      <xdr:spPr>
        <a:xfrm>
          <a:off x="2066925" y="37008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15" name="AutoShape 58"/>
        <xdr:cNvSpPr>
          <a:spLocks/>
        </xdr:cNvSpPr>
      </xdr:nvSpPr>
      <xdr:spPr>
        <a:xfrm>
          <a:off x="2066925" y="37008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16" name="AutoShape 59"/>
        <xdr:cNvSpPr>
          <a:spLocks/>
        </xdr:cNvSpPr>
      </xdr:nvSpPr>
      <xdr:spPr>
        <a:xfrm>
          <a:off x="2066925" y="37008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17" name="AutoShape 60"/>
        <xdr:cNvSpPr>
          <a:spLocks/>
        </xdr:cNvSpPr>
      </xdr:nvSpPr>
      <xdr:spPr>
        <a:xfrm>
          <a:off x="2066925" y="37008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18" name="AutoShape 61"/>
        <xdr:cNvSpPr>
          <a:spLocks/>
        </xdr:cNvSpPr>
      </xdr:nvSpPr>
      <xdr:spPr>
        <a:xfrm>
          <a:off x="2066925" y="37008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19" name="AutoShape 62"/>
        <xdr:cNvSpPr>
          <a:spLocks/>
        </xdr:cNvSpPr>
      </xdr:nvSpPr>
      <xdr:spPr>
        <a:xfrm>
          <a:off x="2066925" y="37008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20" name="AutoShape 63"/>
        <xdr:cNvSpPr>
          <a:spLocks/>
        </xdr:cNvSpPr>
      </xdr:nvSpPr>
      <xdr:spPr>
        <a:xfrm>
          <a:off x="2066925" y="37008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21" name="AutoShape 64"/>
        <xdr:cNvSpPr>
          <a:spLocks/>
        </xdr:cNvSpPr>
      </xdr:nvSpPr>
      <xdr:spPr>
        <a:xfrm>
          <a:off x="2066925" y="37008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2203</xdr:row>
      <xdr:rowOff>0</xdr:rowOff>
    </xdr:from>
    <xdr:to>
      <xdr:col>2</xdr:col>
      <xdr:colOff>0</xdr:colOff>
      <xdr:row>2203</xdr:row>
      <xdr:rowOff>0</xdr:rowOff>
    </xdr:to>
    <xdr:sp>
      <xdr:nvSpPr>
        <xdr:cNvPr id="22" name="AutoShape 65"/>
        <xdr:cNvSpPr>
          <a:spLocks/>
        </xdr:cNvSpPr>
      </xdr:nvSpPr>
      <xdr:spPr>
        <a:xfrm>
          <a:off x="2066925" y="370084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3" name="AutoShape 69"/>
        <xdr:cNvSpPr>
          <a:spLocks/>
        </xdr:cNvSpPr>
      </xdr:nvSpPr>
      <xdr:spPr>
        <a:xfrm>
          <a:off x="2066925" y="26698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633"/>
  <sheetViews>
    <sheetView tabSelected="1" zoomScaleSheetLayoutView="100" zoomScalePageLayoutView="0" workbookViewId="0" topLeftCell="A244">
      <selection activeCell="J2543" sqref="J2543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9.7109375" style="2" customWidth="1"/>
    <col min="4" max="4" width="11.57421875" style="2" customWidth="1"/>
    <col min="5" max="5" width="10.28125" style="2" customWidth="1"/>
    <col min="6" max="6" width="9.57421875" style="2" customWidth="1"/>
    <col min="7" max="7" width="11.8515625" style="2" customWidth="1"/>
    <col min="8" max="8" width="10.140625" style="2" customWidth="1"/>
    <col min="9" max="9" width="9.421875" style="2" customWidth="1"/>
    <col min="10" max="11" width="9.28125" style="2" customWidth="1"/>
    <col min="12" max="12" width="6.421875" style="2" customWidth="1"/>
    <col min="13" max="13" width="8.140625" style="2" customWidth="1"/>
    <col min="14" max="14" width="8.57421875" style="2" customWidth="1"/>
    <col min="15" max="15" width="7.7109375" style="2" customWidth="1"/>
    <col min="16" max="17" width="7.57421875" style="2" customWidth="1"/>
    <col min="18" max="18" width="8.28125" style="2" customWidth="1"/>
    <col min="19" max="19" width="7.421875" style="2" customWidth="1"/>
    <col min="20" max="20" width="6.28125" style="2" customWidth="1"/>
    <col min="21" max="21" width="8.7109375" style="2" customWidth="1"/>
    <col min="22" max="22" width="9.57421875" style="2" hidden="1" customWidth="1"/>
    <col min="23" max="23" width="9.8515625" style="2" hidden="1" customWidth="1"/>
    <col min="24" max="24" width="10.28125" style="2" customWidth="1"/>
    <col min="25" max="25" width="10.140625" style="2" customWidth="1"/>
    <col min="26" max="27" width="9.57421875" style="2" customWidth="1"/>
    <col min="28" max="16384" width="9.140625" style="2" customWidth="1"/>
  </cols>
  <sheetData>
    <row r="1" ht="12.75"/>
    <row r="2" spans="2:21" ht="23.25">
      <c r="B2" s="275" t="s">
        <v>153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2:21" ht="21.75">
      <c r="B3" s="283" t="s">
        <v>250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</row>
    <row r="4" spans="2:26" ht="15.75">
      <c r="B4" s="280" t="s">
        <v>212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Z4" s="2" t="s">
        <v>306</v>
      </c>
    </row>
    <row r="5" spans="2:14" ht="18">
      <c r="B5" s="41"/>
      <c r="E5" s="120" t="s">
        <v>23</v>
      </c>
      <c r="N5" s="125" t="s">
        <v>316</v>
      </c>
    </row>
    <row r="6" spans="1:18" ht="23.25">
      <c r="A6" s="315" t="s">
        <v>368</v>
      </c>
      <c r="B6" s="315"/>
      <c r="C6" s="315"/>
      <c r="D6" s="315"/>
      <c r="E6" s="287" t="s">
        <v>353</v>
      </c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</row>
    <row r="7" spans="2:14" ht="18">
      <c r="B7" s="41"/>
      <c r="E7" s="120" t="s">
        <v>23</v>
      </c>
      <c r="N7" s="125" t="s">
        <v>316</v>
      </c>
    </row>
    <row r="8" spans="2:21" ht="19.5" customHeight="1">
      <c r="B8" s="72" t="s">
        <v>1</v>
      </c>
      <c r="C8" s="49" t="s">
        <v>1</v>
      </c>
      <c r="D8" s="49" t="s">
        <v>30</v>
      </c>
      <c r="E8" s="49" t="s">
        <v>5</v>
      </c>
      <c r="F8" s="50" t="s">
        <v>22</v>
      </c>
      <c r="G8" s="50" t="s">
        <v>13</v>
      </c>
      <c r="H8" s="50" t="s">
        <v>14</v>
      </c>
      <c r="I8" s="49" t="s">
        <v>0</v>
      </c>
      <c r="J8" s="102" t="s">
        <v>12</v>
      </c>
      <c r="K8" s="102" t="s">
        <v>13</v>
      </c>
      <c r="L8" s="102" t="s">
        <v>14</v>
      </c>
      <c r="M8" s="54" t="s">
        <v>0</v>
      </c>
      <c r="N8" s="102" t="s">
        <v>15</v>
      </c>
      <c r="O8" s="102" t="s">
        <v>16</v>
      </c>
      <c r="P8" s="102" t="s">
        <v>14</v>
      </c>
      <c r="Q8" s="54" t="s">
        <v>0</v>
      </c>
      <c r="R8" s="102" t="s">
        <v>24</v>
      </c>
      <c r="S8" s="102" t="s">
        <v>25</v>
      </c>
      <c r="T8" s="102" t="s">
        <v>14</v>
      </c>
      <c r="U8" s="49" t="s">
        <v>0</v>
      </c>
    </row>
    <row r="9" spans="2:21" ht="19.5" customHeight="1">
      <c r="B9" s="72" t="s">
        <v>4</v>
      </c>
      <c r="C9" s="49" t="s">
        <v>3</v>
      </c>
      <c r="D9" s="49" t="s">
        <v>31</v>
      </c>
      <c r="E9" s="49" t="s">
        <v>6</v>
      </c>
      <c r="F9" s="49" t="s">
        <v>8</v>
      </c>
      <c r="G9" s="49" t="s">
        <v>9</v>
      </c>
      <c r="H9" s="49" t="s">
        <v>10</v>
      </c>
      <c r="I9" s="72" t="s">
        <v>11</v>
      </c>
      <c r="J9" s="49" t="s">
        <v>8</v>
      </c>
      <c r="K9" s="49" t="s">
        <v>9</v>
      </c>
      <c r="L9" s="49" t="s">
        <v>10</v>
      </c>
      <c r="M9" s="72" t="s">
        <v>11</v>
      </c>
      <c r="N9" s="49" t="s">
        <v>8</v>
      </c>
      <c r="O9" s="49" t="s">
        <v>9</v>
      </c>
      <c r="P9" s="49" t="s">
        <v>10</v>
      </c>
      <c r="Q9" s="72" t="s">
        <v>11</v>
      </c>
      <c r="R9" s="49" t="s">
        <v>8</v>
      </c>
      <c r="S9" s="49" t="s">
        <v>9</v>
      </c>
      <c r="T9" s="49" t="s">
        <v>10</v>
      </c>
      <c r="U9" s="72" t="s">
        <v>11</v>
      </c>
    </row>
    <row r="10" spans="2:21" ht="19.5" customHeight="1">
      <c r="B10" s="204" t="s">
        <v>358</v>
      </c>
      <c r="C10" s="72" t="s">
        <v>309</v>
      </c>
      <c r="D10" s="49" t="s">
        <v>305</v>
      </c>
      <c r="E10" s="49" t="s">
        <v>7</v>
      </c>
      <c r="F10" s="49" t="s">
        <v>32</v>
      </c>
      <c r="G10" s="49" t="s">
        <v>32</v>
      </c>
      <c r="H10" s="53">
        <v>0.03</v>
      </c>
      <c r="I10" s="29" t="s">
        <v>319</v>
      </c>
      <c r="J10" s="49"/>
      <c r="K10" s="49"/>
      <c r="L10" s="53">
        <v>0.01</v>
      </c>
      <c r="M10" s="29" t="s">
        <v>320</v>
      </c>
      <c r="N10" s="49"/>
      <c r="O10" s="49"/>
      <c r="P10" s="53">
        <v>0.01</v>
      </c>
      <c r="Q10" s="29" t="s">
        <v>321</v>
      </c>
      <c r="R10" s="49"/>
      <c r="S10" s="49"/>
      <c r="T10" s="49"/>
      <c r="U10" s="29" t="s">
        <v>322</v>
      </c>
    </row>
    <row r="11" spans="2:21" ht="19.5" customHeight="1">
      <c r="B11" s="132"/>
      <c r="D11" s="2" t="s">
        <v>33</v>
      </c>
      <c r="E11" s="3"/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N11" s="2" t="s">
        <v>33</v>
      </c>
      <c r="O11" s="2" t="s">
        <v>33</v>
      </c>
      <c r="P11" s="2" t="s">
        <v>33</v>
      </c>
      <c r="Q11" s="2" t="s">
        <v>33</v>
      </c>
      <c r="R11" s="2" t="s">
        <v>33</v>
      </c>
      <c r="S11" s="2" t="s">
        <v>33</v>
      </c>
      <c r="T11" s="2" t="s">
        <v>33</v>
      </c>
      <c r="U11" s="2" t="s">
        <v>33</v>
      </c>
    </row>
    <row r="12" spans="2:21" ht="19.5" customHeight="1">
      <c r="B12" s="41">
        <v>1</v>
      </c>
      <c r="C12" s="9">
        <v>2</v>
      </c>
      <c r="D12" s="41">
        <v>3</v>
      </c>
      <c r="E12" s="41">
        <v>4</v>
      </c>
      <c r="F12" s="41">
        <v>5</v>
      </c>
      <c r="G12" s="41">
        <v>6</v>
      </c>
      <c r="H12" s="42">
        <v>7</v>
      </c>
      <c r="I12" s="41">
        <v>8</v>
      </c>
      <c r="J12" s="41">
        <v>9</v>
      </c>
      <c r="K12" s="41">
        <v>10</v>
      </c>
      <c r="L12" s="42">
        <v>11</v>
      </c>
      <c r="M12" s="41">
        <v>12</v>
      </c>
      <c r="N12" s="41">
        <v>13</v>
      </c>
      <c r="O12" s="41">
        <v>14</v>
      </c>
      <c r="P12" s="42">
        <v>15</v>
      </c>
      <c r="Q12" s="41">
        <v>16</v>
      </c>
      <c r="R12" s="41">
        <v>17</v>
      </c>
      <c r="S12" s="41">
        <v>18</v>
      </c>
      <c r="T12" s="41">
        <v>19</v>
      </c>
      <c r="U12" s="41">
        <v>20</v>
      </c>
    </row>
    <row r="13" spans="2:14" ht="19.5" customHeight="1">
      <c r="B13" s="41"/>
      <c r="E13" s="120" t="s">
        <v>23</v>
      </c>
      <c r="N13" s="125" t="s">
        <v>316</v>
      </c>
    </row>
    <row r="14" spans="1:21" ht="19.5" customHeight="1">
      <c r="A14" s="126">
        <v>1</v>
      </c>
      <c r="B14" s="55" t="s">
        <v>17</v>
      </c>
      <c r="C14" s="128">
        <v>320</v>
      </c>
      <c r="D14" s="128">
        <f>C14*15</f>
        <v>4800</v>
      </c>
      <c r="E14" s="128">
        <f>SUM(C14*32)</f>
        <v>10240</v>
      </c>
      <c r="F14" s="128">
        <f>SUM(C14*22)</f>
        <v>7040</v>
      </c>
      <c r="G14" s="128">
        <f>SUM(E14*8)</f>
        <v>81920</v>
      </c>
      <c r="H14" s="128" t="s">
        <v>21</v>
      </c>
      <c r="I14" s="129">
        <f>SUM(D14+F14+G14)</f>
        <v>93760</v>
      </c>
      <c r="J14" s="128">
        <f>SUM(C14*3)</f>
        <v>960</v>
      </c>
      <c r="K14" s="128">
        <f>SUM(E14*0.5)</f>
        <v>5120</v>
      </c>
      <c r="L14" s="128" t="str">
        <f>+L16</f>
        <v>+</v>
      </c>
      <c r="M14" s="129">
        <f>SUM(J14:L14)</f>
        <v>6080</v>
      </c>
      <c r="N14" s="128">
        <f>SUM(C14*3)</f>
        <v>960</v>
      </c>
      <c r="O14" s="128">
        <f>SUM(E14*1)</f>
        <v>10240</v>
      </c>
      <c r="P14" s="128" t="s">
        <v>21</v>
      </c>
      <c r="Q14" s="129">
        <f>SUM(N14:P14)</f>
        <v>11200</v>
      </c>
      <c r="R14" s="128">
        <f>SUM(C14*2)</f>
        <v>640</v>
      </c>
      <c r="S14" s="128">
        <f>SUM(E14*0.5)</f>
        <v>5120</v>
      </c>
      <c r="T14" s="128" t="s">
        <v>21</v>
      </c>
      <c r="U14" s="129">
        <f>SUM(R14:T14)</f>
        <v>5760</v>
      </c>
    </row>
    <row r="15" spans="1:21" ht="19.5" customHeight="1">
      <c r="A15" s="126">
        <v>2</v>
      </c>
      <c r="B15" s="55" t="s">
        <v>18</v>
      </c>
      <c r="C15" s="128">
        <v>105</v>
      </c>
      <c r="D15" s="128">
        <f>SUM(C15*15)</f>
        <v>1575</v>
      </c>
      <c r="E15" s="29">
        <f>SUM(C15*24)</f>
        <v>2520</v>
      </c>
      <c r="F15" s="128">
        <f>SUM(C15*32.5)</f>
        <v>3412.5</v>
      </c>
      <c r="G15" s="128">
        <f>SUM(E15*8)</f>
        <v>20160</v>
      </c>
      <c r="H15" s="128" t="s">
        <v>21</v>
      </c>
      <c r="I15" s="129">
        <f>SUM(D15+F15+G15)</f>
        <v>25147.5</v>
      </c>
      <c r="J15" s="128">
        <f>SUM(C15*2.5)</f>
        <v>262.5</v>
      </c>
      <c r="K15" s="128">
        <f>SUM(E15*0.5)</f>
        <v>1260</v>
      </c>
      <c r="L15" s="128" t="s">
        <v>21</v>
      </c>
      <c r="M15" s="129">
        <f>SUM(J15:L15)</f>
        <v>1522.5</v>
      </c>
      <c r="N15" s="128">
        <f>SUM(C15*3)</f>
        <v>315</v>
      </c>
      <c r="O15" s="128">
        <f>SUM(E15*1)</f>
        <v>2520</v>
      </c>
      <c r="P15" s="128" t="s">
        <v>21</v>
      </c>
      <c r="Q15" s="129">
        <f>SUM(N15:P15)</f>
        <v>2835</v>
      </c>
      <c r="R15" s="128">
        <f>SUM(C15*2)</f>
        <v>210</v>
      </c>
      <c r="S15" s="128">
        <f>SUM(E15*0.5)</f>
        <v>1260</v>
      </c>
      <c r="T15" s="128" t="s">
        <v>21</v>
      </c>
      <c r="U15" s="129">
        <f>SUM(R15:T15)</f>
        <v>1470</v>
      </c>
    </row>
    <row r="16" spans="1:21" ht="19.5" customHeight="1">
      <c r="A16" s="126">
        <v>3</v>
      </c>
      <c r="B16" s="55" t="s">
        <v>19</v>
      </c>
      <c r="C16" s="128">
        <v>139</v>
      </c>
      <c r="D16" s="128">
        <f>C16*15</f>
        <v>2085</v>
      </c>
      <c r="E16" s="128">
        <f>SUM(C16*32)</f>
        <v>4448</v>
      </c>
      <c r="F16" s="128">
        <f>SUM(C16*22)</f>
        <v>3058</v>
      </c>
      <c r="G16" s="128">
        <f>SUM(E16*8)</f>
        <v>35584</v>
      </c>
      <c r="H16" s="128" t="s">
        <v>21</v>
      </c>
      <c r="I16" s="129">
        <f>SUM(D16+F16+G16)</f>
        <v>40727</v>
      </c>
      <c r="J16" s="128">
        <f>SUM(C16*3)</f>
        <v>417</v>
      </c>
      <c r="K16" s="128">
        <f>SUM(E16*0.5)</f>
        <v>2224</v>
      </c>
      <c r="L16" s="128" t="s">
        <v>21</v>
      </c>
      <c r="M16" s="129">
        <f>SUM(J16:L16)</f>
        <v>2641</v>
      </c>
      <c r="N16" s="128">
        <f>SUM(C16*3)</f>
        <v>417</v>
      </c>
      <c r="O16" s="128">
        <f>SUM(E16*1)</f>
        <v>4448</v>
      </c>
      <c r="P16" s="128" t="s">
        <v>21</v>
      </c>
      <c r="Q16" s="129">
        <f>SUM(N16:P16)</f>
        <v>4865</v>
      </c>
      <c r="R16" s="128">
        <f>SUM(C16*2)</f>
        <v>278</v>
      </c>
      <c r="S16" s="128">
        <f>SUM(E16*0.5)</f>
        <v>2224</v>
      </c>
      <c r="T16" s="128" t="s">
        <v>21</v>
      </c>
      <c r="U16" s="129">
        <f>SUM(R16:T16)</f>
        <v>2502</v>
      </c>
    </row>
    <row r="17" spans="1:21" ht="19.5" customHeight="1">
      <c r="A17" s="126">
        <v>4</v>
      </c>
      <c r="B17" s="55" t="s">
        <v>90</v>
      </c>
      <c r="C17" s="128">
        <v>38</v>
      </c>
      <c r="D17" s="128">
        <f>SUM(C17*15)</f>
        <v>570</v>
      </c>
      <c r="E17" s="29">
        <f>SUM(C17*24)</f>
        <v>912</v>
      </c>
      <c r="F17" s="128">
        <f>SUM(C17*32.5)</f>
        <v>1235</v>
      </c>
      <c r="G17" s="128">
        <f>SUM(E17*8)</f>
        <v>7296</v>
      </c>
      <c r="H17" s="128" t="s">
        <v>21</v>
      </c>
      <c r="I17" s="129">
        <f>SUM(D17+F17+G17)</f>
        <v>9101</v>
      </c>
      <c r="J17" s="128">
        <f>SUM(C17*2.5)</f>
        <v>95</v>
      </c>
      <c r="K17" s="128">
        <f>SUM(E17*0.5)</f>
        <v>456</v>
      </c>
      <c r="L17" s="128" t="s">
        <v>21</v>
      </c>
      <c r="M17" s="129">
        <f>SUM(J17:L17)</f>
        <v>551</v>
      </c>
      <c r="N17" s="128">
        <f>SUM(C17*3)</f>
        <v>114</v>
      </c>
      <c r="O17" s="128">
        <f>SUM(E17*1)</f>
        <v>912</v>
      </c>
      <c r="P17" s="128" t="s">
        <v>21</v>
      </c>
      <c r="Q17" s="129">
        <f>SUM(N17:P17)</f>
        <v>1026</v>
      </c>
      <c r="R17" s="128">
        <f>SUM(C17*2)</f>
        <v>76</v>
      </c>
      <c r="S17" s="128">
        <f>SUM(E17*0.5)</f>
        <v>456</v>
      </c>
      <c r="T17" s="128" t="s">
        <v>21</v>
      </c>
      <c r="U17" s="129">
        <f>SUM(R17:T17)</f>
        <v>532</v>
      </c>
    </row>
    <row r="18" spans="2:21" ht="19.5" customHeight="1">
      <c r="B18" s="56" t="s">
        <v>28</v>
      </c>
      <c r="C18" s="8">
        <f>C17+C16+C15+C14</f>
        <v>602</v>
      </c>
      <c r="D18" s="8">
        <f>D17+D16+D15+D14</f>
        <v>9030</v>
      </c>
      <c r="E18" s="8">
        <f aca="true" t="shared" si="0" ref="E18:R18">E17+E16+E15+E14</f>
        <v>18120</v>
      </c>
      <c r="F18" s="8">
        <f t="shared" si="0"/>
        <v>14745.5</v>
      </c>
      <c r="G18" s="8">
        <f t="shared" si="0"/>
        <v>144960</v>
      </c>
      <c r="H18" s="128" t="s">
        <v>21</v>
      </c>
      <c r="I18" s="8">
        <f>I17+I16+I15+I14</f>
        <v>168735.5</v>
      </c>
      <c r="J18" s="8">
        <f t="shared" si="0"/>
        <v>1734.5</v>
      </c>
      <c r="K18" s="8">
        <f t="shared" si="0"/>
        <v>9060</v>
      </c>
      <c r="L18" s="128" t="s">
        <v>21</v>
      </c>
      <c r="M18" s="8">
        <f>M17+M16+M15+M14</f>
        <v>10794.5</v>
      </c>
      <c r="N18" s="8">
        <f t="shared" si="0"/>
        <v>1806</v>
      </c>
      <c r="O18" s="8">
        <f>O17+O16+O15+O14</f>
        <v>18120</v>
      </c>
      <c r="P18" s="128" t="s">
        <v>21</v>
      </c>
      <c r="Q18" s="8">
        <f t="shared" si="0"/>
        <v>19926</v>
      </c>
      <c r="R18" s="8">
        <f t="shared" si="0"/>
        <v>1204</v>
      </c>
      <c r="S18" s="8">
        <f>S17+S16+S15+S14</f>
        <v>9060</v>
      </c>
      <c r="T18" s="128" t="s">
        <v>21</v>
      </c>
      <c r="U18" s="8">
        <f>U17+U16+U15+U14</f>
        <v>10264</v>
      </c>
    </row>
    <row r="19" spans="2:14" ht="19.5" customHeight="1">
      <c r="B19" s="41"/>
      <c r="E19" s="120" t="s">
        <v>23</v>
      </c>
      <c r="N19" s="125" t="s">
        <v>316</v>
      </c>
    </row>
    <row r="20" spans="2:22" ht="19.5" customHeight="1">
      <c r="B20" s="135" t="s">
        <v>332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62"/>
      <c r="S20" s="134"/>
      <c r="T20" s="134"/>
      <c r="U20" s="62"/>
      <c r="V20" s="2" t="s">
        <v>0</v>
      </c>
    </row>
    <row r="21" spans="1:21" ht="19.5" customHeight="1">
      <c r="A21" s="272" t="s">
        <v>75</v>
      </c>
      <c r="B21" s="272"/>
      <c r="C21" s="278" t="s">
        <v>318</v>
      </c>
      <c r="D21" s="278"/>
      <c r="E21" s="278" t="s">
        <v>266</v>
      </c>
      <c r="F21" s="278"/>
      <c r="G21" s="267" t="s">
        <v>270</v>
      </c>
      <c r="H21" s="285"/>
      <c r="I21" s="285"/>
      <c r="J21" s="285"/>
      <c r="K21" s="285"/>
      <c r="L21" s="267" t="s">
        <v>215</v>
      </c>
      <c r="M21" s="267"/>
      <c r="N21" s="267"/>
      <c r="O21" s="267"/>
      <c r="P21" s="33"/>
      <c r="Q21" s="137"/>
      <c r="R21" s="314" t="s">
        <v>214</v>
      </c>
      <c r="S21" s="276"/>
      <c r="T21" s="276"/>
      <c r="U21" s="276"/>
    </row>
    <row r="22" spans="2:21" ht="19.5" customHeight="1">
      <c r="B22" s="62"/>
      <c r="C22" s="101" t="s">
        <v>267</v>
      </c>
      <c r="D22" s="100" t="s">
        <v>268</v>
      </c>
      <c r="E22" s="101" t="s">
        <v>267</v>
      </c>
      <c r="F22" s="100" t="s">
        <v>268</v>
      </c>
      <c r="G22" s="136"/>
      <c r="H22" s="136"/>
      <c r="I22" s="136"/>
      <c r="J22" s="136"/>
      <c r="K22" s="136"/>
      <c r="L22" s="267" t="s">
        <v>216</v>
      </c>
      <c r="M22" s="285"/>
      <c r="N22" s="285"/>
      <c r="O22" s="285"/>
      <c r="P22" s="33"/>
      <c r="Q22" s="33"/>
      <c r="R22" s="33"/>
      <c r="S22" s="33"/>
      <c r="T22" s="33"/>
      <c r="U22" s="33"/>
    </row>
    <row r="23" spans="2:21" ht="19.5" customHeight="1">
      <c r="B23" s="62"/>
      <c r="C23" s="106">
        <v>43</v>
      </c>
      <c r="D23" s="106">
        <v>108</v>
      </c>
      <c r="E23" s="106">
        <v>63</v>
      </c>
      <c r="F23" s="106">
        <v>175</v>
      </c>
      <c r="G23" s="128"/>
      <c r="H23" s="128"/>
      <c r="I23" s="128"/>
      <c r="J23" s="128"/>
      <c r="K23" s="128"/>
      <c r="L23" s="267" t="s">
        <v>217</v>
      </c>
      <c r="M23" s="285"/>
      <c r="N23" s="285"/>
      <c r="O23" s="285"/>
      <c r="P23" s="33"/>
      <c r="Q23" s="33"/>
      <c r="R23" s="33"/>
      <c r="S23" s="33"/>
      <c r="T23" s="33"/>
      <c r="U23" s="33"/>
    </row>
    <row r="24" spans="2:6" ht="19.5" customHeight="1">
      <c r="B24" s="44" t="s">
        <v>264</v>
      </c>
      <c r="C24" s="107"/>
      <c r="D24" s="107"/>
      <c r="E24" s="107"/>
      <c r="F24" s="107"/>
    </row>
    <row r="25" spans="2:6" ht="19.5" customHeight="1">
      <c r="B25" s="44" t="s">
        <v>265</v>
      </c>
      <c r="C25" s="108">
        <v>43</v>
      </c>
      <c r="D25" s="108">
        <f>D23+D24</f>
        <v>108</v>
      </c>
      <c r="E25" s="108">
        <f>E23+E24</f>
        <v>63</v>
      </c>
      <c r="F25" s="108">
        <f>F23+F24</f>
        <v>175</v>
      </c>
    </row>
    <row r="26" spans="2:21" ht="16.5">
      <c r="B26" s="138" t="s">
        <v>28</v>
      </c>
      <c r="C26" s="309">
        <f>C25+D25+E25+F25</f>
        <v>389</v>
      </c>
      <c r="D26" s="309"/>
      <c r="E26" s="309"/>
      <c r="F26" s="309"/>
      <c r="G26" s="175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</row>
    <row r="27" spans="2:21" ht="16.5" thickBot="1">
      <c r="B27" s="138" t="s">
        <v>109</v>
      </c>
      <c r="C27" s="137"/>
      <c r="D27" s="137"/>
      <c r="E27" s="137"/>
      <c r="F27" s="137"/>
      <c r="G27" s="137"/>
      <c r="H27" s="137"/>
      <c r="I27" s="174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</row>
    <row r="28" spans="2:21" ht="17.25" thickTop="1">
      <c r="B28" s="139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</row>
    <row r="29" spans="2:16" ht="15.75">
      <c r="B29" s="44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</row>
    <row r="30" spans="1:24" ht="25.5" customHeight="1">
      <c r="A30" s="36" t="s">
        <v>298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2" ht="11.25" customHeight="1">
      <c r="A31" s="166" t="s">
        <v>312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</row>
    <row r="32" spans="1:21" ht="15.75" customHeight="1">
      <c r="A32" s="167" t="s">
        <v>311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</row>
    <row r="33" spans="1:21" ht="16.5" customHeight="1">
      <c r="A33" s="36" t="s">
        <v>269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186"/>
      <c r="R33" s="186"/>
      <c r="S33" s="186"/>
      <c r="T33" s="186"/>
      <c r="U33" s="186"/>
    </row>
    <row r="34" spans="1:21" ht="16.5" customHeight="1">
      <c r="A34" s="166" t="s">
        <v>302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87"/>
      <c r="O34" s="187"/>
      <c r="P34" s="187"/>
      <c r="Q34" s="186"/>
      <c r="R34" s="186"/>
      <c r="S34" s="186"/>
      <c r="T34" s="186"/>
      <c r="U34" s="186"/>
    </row>
    <row r="35" spans="2:21" ht="22.5" customHeight="1">
      <c r="B35" s="14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3:21" ht="26.25" customHeight="1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89">
        <v>1</v>
      </c>
      <c r="R36" s="34"/>
      <c r="S36" s="34"/>
      <c r="T36" s="34"/>
      <c r="U36" s="34"/>
    </row>
    <row r="37" spans="2:14" ht="26.25" customHeight="1">
      <c r="B37" s="41"/>
      <c r="E37" s="120" t="s">
        <v>23</v>
      </c>
      <c r="N37" s="125" t="s">
        <v>316</v>
      </c>
    </row>
    <row r="38" spans="2:23" ht="26.25" customHeight="1">
      <c r="B38" s="83" t="s">
        <v>153</v>
      </c>
      <c r="C38" s="86"/>
      <c r="D38" s="275" t="s">
        <v>153</v>
      </c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</row>
    <row r="39" spans="2:23" ht="26.25" customHeight="1">
      <c r="B39" s="84" t="s">
        <v>250</v>
      </c>
      <c r="C39" s="148"/>
      <c r="D39" s="283" t="s">
        <v>250</v>
      </c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</row>
    <row r="40" spans="2:26" ht="26.25" customHeight="1">
      <c r="B40" s="147"/>
      <c r="C40" s="96"/>
      <c r="D40" s="280" t="s">
        <v>212</v>
      </c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124"/>
      <c r="Y40" s="124"/>
      <c r="Z40" s="124"/>
    </row>
    <row r="41" spans="2:26" ht="26.25" customHeight="1">
      <c r="B41" s="41"/>
      <c r="E41" s="120" t="s">
        <v>23</v>
      </c>
      <c r="N41" s="125" t="s">
        <v>316</v>
      </c>
      <c r="W41" s="124"/>
      <c r="X41" s="124"/>
      <c r="Y41" s="124"/>
      <c r="Z41" s="124"/>
    </row>
    <row r="42" spans="1:17" ht="23.25">
      <c r="A42" s="295" t="s">
        <v>169</v>
      </c>
      <c r="B42" s="295"/>
      <c r="C42" s="295"/>
      <c r="D42" s="295"/>
      <c r="E42" s="295"/>
      <c r="F42" s="287" t="s">
        <v>353</v>
      </c>
      <c r="G42" s="287"/>
      <c r="H42" s="287"/>
      <c r="I42" s="287"/>
      <c r="J42" s="287"/>
      <c r="K42" s="287"/>
      <c r="L42" s="287"/>
      <c r="M42" s="287"/>
      <c r="N42" s="287"/>
      <c r="Q42" s="120"/>
    </row>
    <row r="43" spans="2:14" ht="18">
      <c r="B43" s="41"/>
      <c r="E43" s="120" t="s">
        <v>23</v>
      </c>
      <c r="N43" s="125" t="s">
        <v>316</v>
      </c>
    </row>
    <row r="44" spans="2:21" ht="15.75">
      <c r="B44" s="72" t="s">
        <v>1</v>
      </c>
      <c r="C44" s="49" t="s">
        <v>1</v>
      </c>
      <c r="D44" s="49" t="s">
        <v>30</v>
      </c>
      <c r="E44" s="49" t="s">
        <v>5</v>
      </c>
      <c r="F44" s="102" t="s">
        <v>22</v>
      </c>
      <c r="G44" s="102" t="s">
        <v>13</v>
      </c>
      <c r="H44" s="102" t="s">
        <v>14</v>
      </c>
      <c r="I44" s="54" t="s">
        <v>0</v>
      </c>
      <c r="J44" s="102" t="s">
        <v>12</v>
      </c>
      <c r="K44" s="102" t="s">
        <v>13</v>
      </c>
      <c r="L44" s="102" t="s">
        <v>14</v>
      </c>
      <c r="M44" s="54" t="s">
        <v>0</v>
      </c>
      <c r="N44" s="102" t="s">
        <v>15</v>
      </c>
      <c r="O44" s="102" t="s">
        <v>16</v>
      </c>
      <c r="P44" s="102" t="s">
        <v>14</v>
      </c>
      <c r="Q44" s="54" t="s">
        <v>0</v>
      </c>
      <c r="R44" s="102" t="s">
        <v>24</v>
      </c>
      <c r="S44" s="102" t="s">
        <v>25</v>
      </c>
      <c r="T44" s="102" t="s">
        <v>14</v>
      </c>
      <c r="U44" s="49" t="s">
        <v>0</v>
      </c>
    </row>
    <row r="45" spans="2:21" ht="18">
      <c r="B45" s="72" t="s">
        <v>4</v>
      </c>
      <c r="C45" s="49" t="s">
        <v>3</v>
      </c>
      <c r="D45" s="49" t="s">
        <v>31</v>
      </c>
      <c r="E45" s="49" t="s">
        <v>6</v>
      </c>
      <c r="F45" s="54" t="s">
        <v>8</v>
      </c>
      <c r="G45" s="54" t="s">
        <v>9</v>
      </c>
      <c r="H45" s="54" t="s">
        <v>10</v>
      </c>
      <c r="I45" s="103" t="s">
        <v>11</v>
      </c>
      <c r="J45" s="54" t="s">
        <v>8</v>
      </c>
      <c r="K45" s="54" t="s">
        <v>9</v>
      </c>
      <c r="L45" s="54" t="s">
        <v>10</v>
      </c>
      <c r="M45" s="103" t="s">
        <v>11</v>
      </c>
      <c r="N45" s="54" t="s">
        <v>8</v>
      </c>
      <c r="O45" s="54" t="s">
        <v>9</v>
      </c>
      <c r="P45" s="54" t="s">
        <v>10</v>
      </c>
      <c r="Q45" s="103" t="s">
        <v>11</v>
      </c>
      <c r="R45" s="54" t="s">
        <v>8</v>
      </c>
      <c r="S45" s="54" t="s">
        <v>9</v>
      </c>
      <c r="T45" s="54" t="s">
        <v>10</v>
      </c>
      <c r="U45" s="41" t="s">
        <v>11</v>
      </c>
    </row>
    <row r="46" spans="2:21" ht="20.25">
      <c r="B46" s="204" t="s">
        <v>358</v>
      </c>
      <c r="C46" s="72" t="s">
        <v>309</v>
      </c>
      <c r="D46" s="49" t="s">
        <v>305</v>
      </c>
      <c r="E46" s="49" t="s">
        <v>7</v>
      </c>
      <c r="F46" s="49" t="s">
        <v>32</v>
      </c>
      <c r="G46" s="49" t="s">
        <v>32</v>
      </c>
      <c r="H46" s="105">
        <v>0.03</v>
      </c>
      <c r="I46" s="54"/>
      <c r="J46" s="54"/>
      <c r="K46" s="54"/>
      <c r="L46" s="105">
        <v>0.01</v>
      </c>
      <c r="M46" s="54"/>
      <c r="N46" s="54"/>
      <c r="O46" s="54"/>
      <c r="P46" s="105">
        <v>0.01</v>
      </c>
      <c r="Q46" s="54"/>
      <c r="R46" s="54"/>
      <c r="S46" s="54"/>
      <c r="T46" s="54"/>
      <c r="U46" s="54"/>
    </row>
    <row r="47" spans="2:22" ht="18">
      <c r="B47" s="132"/>
      <c r="D47" s="2" t="s">
        <v>33</v>
      </c>
      <c r="E47" s="3"/>
      <c r="F47" s="2" t="s">
        <v>33</v>
      </c>
      <c r="G47" s="2" t="s">
        <v>33</v>
      </c>
      <c r="H47" s="2" t="s">
        <v>33</v>
      </c>
      <c r="I47" s="2" t="s">
        <v>33</v>
      </c>
      <c r="J47" s="2" t="s">
        <v>33</v>
      </c>
      <c r="K47" s="2" t="s">
        <v>33</v>
      </c>
      <c r="L47" s="2" t="s">
        <v>33</v>
      </c>
      <c r="N47" s="2" t="s">
        <v>33</v>
      </c>
      <c r="O47" s="2" t="s">
        <v>33</v>
      </c>
      <c r="P47" s="2" t="s">
        <v>33</v>
      </c>
      <c r="Q47" s="2" t="s">
        <v>33</v>
      </c>
      <c r="R47" s="2" t="s">
        <v>33</v>
      </c>
      <c r="S47" s="2" t="s">
        <v>33</v>
      </c>
      <c r="T47" s="2" t="s">
        <v>33</v>
      </c>
      <c r="U47" s="2" t="s">
        <v>33</v>
      </c>
      <c r="V47" s="2" t="s">
        <v>0</v>
      </c>
    </row>
    <row r="48" spans="2:21" ht="18">
      <c r="B48" s="4">
        <v>1</v>
      </c>
      <c r="C48" s="41">
        <v>2</v>
      </c>
      <c r="D48" s="41">
        <v>3</v>
      </c>
      <c r="E48" s="41">
        <v>4</v>
      </c>
      <c r="F48" s="41">
        <v>5</v>
      </c>
      <c r="G48" s="41">
        <v>6</v>
      </c>
      <c r="H48" s="42">
        <v>7</v>
      </c>
      <c r="I48" s="41">
        <v>8</v>
      </c>
      <c r="J48" s="41">
        <v>9</v>
      </c>
      <c r="K48" s="41">
        <v>10</v>
      </c>
      <c r="L48" s="42">
        <v>11</v>
      </c>
      <c r="M48" s="41">
        <v>12</v>
      </c>
      <c r="N48" s="41">
        <v>13</v>
      </c>
      <c r="O48" s="41">
        <v>14</v>
      </c>
      <c r="P48" s="42">
        <v>15</v>
      </c>
      <c r="Q48" s="41">
        <v>16</v>
      </c>
      <c r="R48" s="41">
        <v>17</v>
      </c>
      <c r="S48" s="41">
        <v>18</v>
      </c>
      <c r="T48" s="41">
        <v>19</v>
      </c>
      <c r="U48" s="41">
        <v>20</v>
      </c>
    </row>
    <row r="49" spans="2:14" ht="19.5" customHeight="1">
      <c r="B49" s="41"/>
      <c r="E49" s="120" t="s">
        <v>23</v>
      </c>
      <c r="N49" s="125" t="s">
        <v>316</v>
      </c>
    </row>
    <row r="50" spans="2:5" ht="19.5" customHeight="1">
      <c r="B50" s="41"/>
      <c r="E50" s="120"/>
    </row>
    <row r="51" spans="1:21" ht="19.5" customHeight="1">
      <c r="A51" s="126">
        <v>1</v>
      </c>
      <c r="B51" s="57" t="s">
        <v>17</v>
      </c>
      <c r="C51" s="128">
        <v>410</v>
      </c>
      <c r="D51" s="128">
        <f>C51*15</f>
        <v>6150</v>
      </c>
      <c r="E51" s="128">
        <f>SUM(C51*32)</f>
        <v>13120</v>
      </c>
      <c r="F51" s="128">
        <f>SUM(C51*22)</f>
        <v>9020</v>
      </c>
      <c r="G51" s="128">
        <f>SUM(E51*8)</f>
        <v>104960</v>
      </c>
      <c r="H51" s="128" t="s">
        <v>21</v>
      </c>
      <c r="I51" s="129">
        <f>SUM(D51+F51+G51)</f>
        <v>120130</v>
      </c>
      <c r="J51" s="128">
        <f>SUM(C51*3)</f>
        <v>1230</v>
      </c>
      <c r="K51" s="128">
        <f>SUM(E51*0.5)</f>
        <v>6560</v>
      </c>
      <c r="L51" s="128" t="str">
        <f>+L53</f>
        <v>+</v>
      </c>
      <c r="M51" s="129">
        <f>SUM(J51:L51)</f>
        <v>7790</v>
      </c>
      <c r="N51" s="128">
        <f>SUM(C51*3)</f>
        <v>1230</v>
      </c>
      <c r="O51" s="128">
        <f>SUM(E51*1)</f>
        <v>13120</v>
      </c>
      <c r="P51" s="128" t="s">
        <v>21</v>
      </c>
      <c r="Q51" s="129">
        <f>SUM(N51:P51)</f>
        <v>14350</v>
      </c>
      <c r="R51" s="128">
        <f>SUM(C51*2)</f>
        <v>820</v>
      </c>
      <c r="S51" s="128">
        <f>SUM(E51*0.5)</f>
        <v>6560</v>
      </c>
      <c r="T51" s="128" t="s">
        <v>21</v>
      </c>
      <c r="U51" s="129">
        <f>SUM(R51:T51)</f>
        <v>7380</v>
      </c>
    </row>
    <row r="52" spans="1:21" ht="19.5" customHeight="1">
      <c r="A52" s="126">
        <v>2</v>
      </c>
      <c r="B52" s="57" t="s">
        <v>18</v>
      </c>
      <c r="C52" s="128">
        <v>171</v>
      </c>
      <c r="D52" s="128">
        <f>SUM(C52*15)</f>
        <v>2565</v>
      </c>
      <c r="E52" s="29">
        <f>SUM(C52*24)</f>
        <v>4104</v>
      </c>
      <c r="F52" s="128">
        <f>SUM(C52*32.5)</f>
        <v>5557.5</v>
      </c>
      <c r="G52" s="128">
        <f>SUM(E52*8)</f>
        <v>32832</v>
      </c>
      <c r="H52" s="128" t="s">
        <v>21</v>
      </c>
      <c r="I52" s="129">
        <f>SUM(D52+F52+G52)</f>
        <v>40954.5</v>
      </c>
      <c r="J52" s="128">
        <f>SUM(C52*2.5)</f>
        <v>427.5</v>
      </c>
      <c r="K52" s="128">
        <f>SUM(E52*0.5)</f>
        <v>2052</v>
      </c>
      <c r="L52" s="128" t="s">
        <v>21</v>
      </c>
      <c r="M52" s="129">
        <f>SUM(J52:L52)</f>
        <v>2479.5</v>
      </c>
      <c r="N52" s="128">
        <f>SUM(C52*3)</f>
        <v>513</v>
      </c>
      <c r="O52" s="128">
        <f>SUM(E52*1)</f>
        <v>4104</v>
      </c>
      <c r="P52" s="128" t="s">
        <v>21</v>
      </c>
      <c r="Q52" s="129">
        <f>SUM(N52:P52)</f>
        <v>4617</v>
      </c>
      <c r="R52" s="128">
        <f>SUM(C52*2)</f>
        <v>342</v>
      </c>
      <c r="S52" s="128">
        <f>SUM(E52*0.5)</f>
        <v>2052</v>
      </c>
      <c r="T52" s="128" t="s">
        <v>21</v>
      </c>
      <c r="U52" s="129">
        <f>SUM(R52:T52)</f>
        <v>2394</v>
      </c>
    </row>
    <row r="53" spans="1:21" ht="19.5" customHeight="1">
      <c r="A53" s="126">
        <v>3</v>
      </c>
      <c r="B53" s="57" t="s">
        <v>19</v>
      </c>
      <c r="C53" s="29">
        <v>28</v>
      </c>
      <c r="D53" s="128">
        <f>SUM(C53*15)</f>
        <v>420</v>
      </c>
      <c r="E53" s="128">
        <f>SUM(C53*32)</f>
        <v>896</v>
      </c>
      <c r="F53" s="128">
        <f>SUM(C53*22)</f>
        <v>616</v>
      </c>
      <c r="G53" s="128">
        <f>SUM(E53*8)</f>
        <v>7168</v>
      </c>
      <c r="H53" s="128" t="s">
        <v>21</v>
      </c>
      <c r="I53" s="129">
        <f>SUM(D53+F53+G53)</f>
        <v>8204</v>
      </c>
      <c r="J53" s="128">
        <f>SUM(C53*3)</f>
        <v>84</v>
      </c>
      <c r="K53" s="128">
        <f>SUM(E53*0.5)</f>
        <v>448</v>
      </c>
      <c r="L53" s="128" t="s">
        <v>21</v>
      </c>
      <c r="M53" s="129">
        <f>SUM(J53:L53)</f>
        <v>532</v>
      </c>
      <c r="N53" s="128">
        <f>SUM(C53*3)</f>
        <v>84</v>
      </c>
      <c r="O53" s="128">
        <f>SUM(E53*1)</f>
        <v>896</v>
      </c>
      <c r="P53" s="128" t="s">
        <v>21</v>
      </c>
      <c r="Q53" s="129">
        <f>SUM(N53:P53)</f>
        <v>980</v>
      </c>
      <c r="R53" s="128">
        <f>SUM(C53*2)</f>
        <v>56</v>
      </c>
      <c r="S53" s="128">
        <f>SUM(E53*0.5)</f>
        <v>448</v>
      </c>
      <c r="T53" s="128" t="s">
        <v>21</v>
      </c>
      <c r="U53" s="129">
        <f>SUM(R53:T53)</f>
        <v>504</v>
      </c>
    </row>
    <row r="54" spans="1:21" ht="19.5" customHeight="1">
      <c r="A54" s="126">
        <v>4</v>
      </c>
      <c r="B54" s="57" t="s">
        <v>20</v>
      </c>
      <c r="C54" s="29">
        <v>13</v>
      </c>
      <c r="D54" s="128">
        <f>SUM(C54*15)</f>
        <v>195</v>
      </c>
      <c r="E54" s="128">
        <f>SUM(C54*24)</f>
        <v>312</v>
      </c>
      <c r="F54" s="128">
        <f>SUM(C54*32.5)</f>
        <v>422.5</v>
      </c>
      <c r="G54" s="128">
        <f>SUM(E54*8)</f>
        <v>2496</v>
      </c>
      <c r="H54" s="128" t="s">
        <v>21</v>
      </c>
      <c r="I54" s="129">
        <f>SUM(D54+F54+G54)</f>
        <v>3113.5</v>
      </c>
      <c r="J54" s="128">
        <f>SUM(C54*2.5)</f>
        <v>32.5</v>
      </c>
      <c r="K54" s="128">
        <f>SUM(E54*0.5)</f>
        <v>156</v>
      </c>
      <c r="L54" s="128" t="s">
        <v>21</v>
      </c>
      <c r="M54" s="129">
        <f>SUM(J54:L54)</f>
        <v>188.5</v>
      </c>
      <c r="N54" s="128">
        <f>SUM(C54*3)</f>
        <v>39</v>
      </c>
      <c r="O54" s="128">
        <f>SUM(E54*1)</f>
        <v>312</v>
      </c>
      <c r="P54" s="128" t="s">
        <v>21</v>
      </c>
      <c r="Q54" s="129">
        <f>SUM(N54:P54)</f>
        <v>351</v>
      </c>
      <c r="R54" s="128">
        <f>SUM(C54*2)</f>
        <v>26</v>
      </c>
      <c r="S54" s="128">
        <f>SUM(E54*0.5)</f>
        <v>156</v>
      </c>
      <c r="T54" s="128" t="s">
        <v>21</v>
      </c>
      <c r="U54" s="129">
        <f>SUM(R54:T54)</f>
        <v>182</v>
      </c>
    </row>
    <row r="55" spans="2:21" ht="18">
      <c r="B55" s="58" t="s">
        <v>28</v>
      </c>
      <c r="C55" s="8">
        <f>C54+C53+C52+C51</f>
        <v>622</v>
      </c>
      <c r="D55" s="8">
        <f>D54+D53+D52+D51</f>
        <v>9330</v>
      </c>
      <c r="E55" s="8">
        <f>E54+E53+E52+E51</f>
        <v>18432</v>
      </c>
      <c r="F55" s="8">
        <f>F54+F53+F52+F51</f>
        <v>15616</v>
      </c>
      <c r="G55" s="8">
        <f aca="true" t="shared" si="1" ref="G55:U55">G54+G53+G52+G51</f>
        <v>147456</v>
      </c>
      <c r="H55" s="128" t="s">
        <v>21</v>
      </c>
      <c r="I55" s="8">
        <f>I54+I53+I52+I51</f>
        <v>172402</v>
      </c>
      <c r="J55" s="8">
        <f t="shared" si="1"/>
        <v>1774</v>
      </c>
      <c r="K55" s="8">
        <f t="shared" si="1"/>
        <v>9216</v>
      </c>
      <c r="L55" s="128" t="s">
        <v>21</v>
      </c>
      <c r="M55" s="8">
        <f t="shared" si="1"/>
        <v>10990</v>
      </c>
      <c r="N55" s="8">
        <f t="shared" si="1"/>
        <v>1866</v>
      </c>
      <c r="O55" s="8">
        <f t="shared" si="1"/>
        <v>18432</v>
      </c>
      <c r="P55" s="128" t="s">
        <v>21</v>
      </c>
      <c r="Q55" s="8">
        <f t="shared" si="1"/>
        <v>20298</v>
      </c>
      <c r="R55" s="8">
        <f t="shared" si="1"/>
        <v>1244</v>
      </c>
      <c r="S55" s="8">
        <f t="shared" si="1"/>
        <v>9216</v>
      </c>
      <c r="T55" s="128" t="s">
        <v>21</v>
      </c>
      <c r="U55" s="8">
        <f t="shared" si="1"/>
        <v>10460</v>
      </c>
    </row>
    <row r="56" spans="2:14" ht="18">
      <c r="B56" s="41"/>
      <c r="E56" s="120" t="s">
        <v>23</v>
      </c>
      <c r="N56" s="125" t="s">
        <v>316</v>
      </c>
    </row>
    <row r="57" spans="2:21" ht="14.25">
      <c r="B57" s="173" t="s">
        <v>331</v>
      </c>
      <c r="C57" s="66"/>
      <c r="D57" s="66"/>
      <c r="E57" s="66"/>
      <c r="F57" s="313"/>
      <c r="G57" s="313"/>
      <c r="H57" s="313"/>
      <c r="I57" s="313"/>
      <c r="J57" s="313"/>
      <c r="K57" s="313"/>
      <c r="L57" s="294"/>
      <c r="M57" s="294"/>
      <c r="N57" s="294"/>
      <c r="O57" s="294"/>
      <c r="P57" s="34"/>
      <c r="Q57" s="34"/>
      <c r="R57" s="276"/>
      <c r="S57" s="276"/>
      <c r="T57" s="276"/>
      <c r="U57" s="276"/>
    </row>
    <row r="58" spans="1:21" ht="15.75" customHeight="1">
      <c r="A58" s="272" t="s">
        <v>75</v>
      </c>
      <c r="B58" s="272"/>
      <c r="C58" s="267" t="s">
        <v>317</v>
      </c>
      <c r="D58" s="267"/>
      <c r="E58" s="267" t="s">
        <v>266</v>
      </c>
      <c r="F58" s="267"/>
      <c r="G58" s="312" t="s">
        <v>270</v>
      </c>
      <c r="H58" s="313"/>
      <c r="I58" s="313"/>
      <c r="J58" s="313"/>
      <c r="K58" s="313"/>
      <c r="L58" s="312" t="s">
        <v>215</v>
      </c>
      <c r="M58" s="312"/>
      <c r="N58" s="312"/>
      <c r="O58" s="312"/>
      <c r="P58" s="97"/>
      <c r="Q58" s="98"/>
      <c r="R58" s="312" t="s">
        <v>214</v>
      </c>
      <c r="S58" s="313"/>
      <c r="T58" s="313"/>
      <c r="U58" s="313"/>
    </row>
    <row r="59" spans="2:21" ht="15.75">
      <c r="B59" s="62"/>
      <c r="C59" s="44" t="s">
        <v>323</v>
      </c>
      <c r="D59" s="44" t="s">
        <v>268</v>
      </c>
      <c r="E59" s="45" t="s">
        <v>267</v>
      </c>
      <c r="F59" s="44" t="s">
        <v>268</v>
      </c>
      <c r="G59" s="66"/>
      <c r="H59" s="66"/>
      <c r="I59" s="66"/>
      <c r="J59" s="66"/>
      <c r="K59" s="66"/>
      <c r="L59" s="312" t="s">
        <v>216</v>
      </c>
      <c r="M59" s="313"/>
      <c r="N59" s="313"/>
      <c r="O59" s="313"/>
      <c r="P59" s="97"/>
      <c r="Q59" s="97"/>
      <c r="R59" s="97"/>
      <c r="S59" s="97"/>
      <c r="T59" s="97"/>
      <c r="U59" s="97"/>
    </row>
    <row r="60" spans="2:21" ht="14.25">
      <c r="B60" s="62"/>
      <c r="C60" s="34">
        <v>102</v>
      </c>
      <c r="D60" s="34">
        <v>41</v>
      </c>
      <c r="E60" s="34">
        <v>60</v>
      </c>
      <c r="F60" s="34">
        <v>57</v>
      </c>
      <c r="G60" s="97"/>
      <c r="H60" s="97"/>
      <c r="I60" s="97"/>
      <c r="J60" s="97"/>
      <c r="K60" s="97"/>
      <c r="L60" s="312" t="s">
        <v>217</v>
      </c>
      <c r="M60" s="313"/>
      <c r="N60" s="313"/>
      <c r="O60" s="313"/>
      <c r="P60" s="97"/>
      <c r="Q60" s="97"/>
      <c r="R60" s="97"/>
      <c r="S60" s="97"/>
      <c r="T60" s="97"/>
      <c r="U60" s="97"/>
    </row>
    <row r="61" spans="2:21" ht="15.75">
      <c r="B61" s="44" t="s">
        <v>264</v>
      </c>
      <c r="C61" s="34"/>
      <c r="D61" s="34"/>
      <c r="E61" s="34"/>
      <c r="F61" s="34"/>
      <c r="G61" s="267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</row>
    <row r="62" spans="2:21" ht="16.5">
      <c r="B62" s="44" t="s">
        <v>265</v>
      </c>
      <c r="C62" s="108"/>
      <c r="D62" s="108"/>
      <c r="E62" s="108"/>
      <c r="F62" s="108"/>
      <c r="G62" s="296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</row>
    <row r="63" spans="2:21" ht="16.5">
      <c r="B63" s="138" t="s">
        <v>28</v>
      </c>
      <c r="C63" s="309">
        <f>C60+D60+E60+F60</f>
        <v>260</v>
      </c>
      <c r="D63" s="309"/>
      <c r="E63" s="309"/>
      <c r="F63" s="309"/>
      <c r="G63" s="72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2:21" ht="15.75">
      <c r="B64" s="138" t="s">
        <v>109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</row>
    <row r="65" spans="2:21" ht="16.5">
      <c r="B65" s="65" t="s">
        <v>339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33"/>
      <c r="R65" s="33"/>
      <c r="S65" s="33"/>
      <c r="T65" s="33"/>
      <c r="U65" s="33"/>
    </row>
    <row r="66" spans="1:25" ht="15.75" customHeight="1">
      <c r="A66" s="36" t="s">
        <v>298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:21" ht="15.75" customHeight="1">
      <c r="A67" s="166" t="s">
        <v>312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</row>
    <row r="68" spans="1:21" ht="15.75" customHeight="1">
      <c r="A68" s="167" t="s">
        <v>311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</row>
    <row r="69" spans="1:21" ht="16.5" customHeight="1">
      <c r="A69" s="36" t="s">
        <v>269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186"/>
      <c r="R69" s="186"/>
      <c r="S69" s="186"/>
      <c r="T69" s="186"/>
      <c r="U69" s="186"/>
    </row>
    <row r="70" spans="1:21" ht="15.75" customHeight="1">
      <c r="A70" s="166" t="s">
        <v>302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86"/>
      <c r="R70" s="186"/>
      <c r="S70" s="186"/>
      <c r="T70" s="186"/>
      <c r="U70" s="186"/>
    </row>
    <row r="71" spans="2:21" ht="15.75">
      <c r="B71" s="142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ht="12.75"/>
    <row r="73" ht="12.75"/>
    <row r="74" ht="12.75"/>
    <row r="75" ht="16.5">
      <c r="G75" s="89">
        <v>2</v>
      </c>
    </row>
    <row r="76" spans="2:22" ht="12.75">
      <c r="B76" s="94"/>
      <c r="C76" s="94"/>
      <c r="D76" s="94"/>
      <c r="E76" s="94"/>
      <c r="F76" s="94"/>
      <c r="G76" s="94"/>
      <c r="H76" s="94"/>
      <c r="I76" s="94"/>
      <c r="V76" s="2" t="s">
        <v>0</v>
      </c>
    </row>
    <row r="77" spans="2:9" ht="12.75">
      <c r="B77" s="94"/>
      <c r="C77" s="94"/>
      <c r="D77" s="94"/>
      <c r="E77" s="94"/>
      <c r="F77" s="94"/>
      <c r="G77" s="94"/>
      <c r="H77" s="94"/>
      <c r="I77" s="94"/>
    </row>
    <row r="78" spans="2:9" ht="12.75">
      <c r="B78" s="94"/>
      <c r="C78" s="94"/>
      <c r="D78" s="94"/>
      <c r="E78" s="94"/>
      <c r="F78" s="94"/>
      <c r="G78" s="94"/>
      <c r="H78" s="94"/>
      <c r="I78" s="94"/>
    </row>
    <row r="79" spans="2:14" ht="18">
      <c r="B79" s="41"/>
      <c r="E79" s="120" t="s">
        <v>23</v>
      </c>
      <c r="N79" s="125" t="s">
        <v>316</v>
      </c>
    </row>
    <row r="80" spans="2:21" ht="23.25">
      <c r="B80" s="275" t="s">
        <v>153</v>
      </c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</row>
    <row r="81" spans="2:21" ht="21.75">
      <c r="B81" s="283" t="s">
        <v>250</v>
      </c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</row>
    <row r="82" spans="2:21" ht="15.75">
      <c r="B82" s="280" t="s">
        <v>212</v>
      </c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</row>
    <row r="83" spans="2:14" ht="18">
      <c r="B83" s="41"/>
      <c r="E83" s="120" t="s">
        <v>23</v>
      </c>
      <c r="N83" s="125" t="s">
        <v>316</v>
      </c>
    </row>
    <row r="84" spans="1:17" ht="23.25">
      <c r="A84" s="295" t="s">
        <v>170</v>
      </c>
      <c r="B84" s="295"/>
      <c r="C84" s="295"/>
      <c r="D84" s="295"/>
      <c r="E84" s="287" t="s">
        <v>353</v>
      </c>
      <c r="F84" s="287"/>
      <c r="G84" s="287"/>
      <c r="H84" s="287"/>
      <c r="I84" s="287"/>
      <c r="J84" s="287"/>
      <c r="K84" s="287"/>
      <c r="L84" s="287"/>
      <c r="M84" s="287"/>
      <c r="N84" s="287"/>
      <c r="Q84" s="120"/>
    </row>
    <row r="85" spans="2:14" ht="18">
      <c r="B85" s="41"/>
      <c r="E85" s="120" t="s">
        <v>23</v>
      </c>
      <c r="N85" s="125" t="s">
        <v>316</v>
      </c>
    </row>
    <row r="86" spans="2:21" ht="15.75">
      <c r="B86" s="72" t="s">
        <v>1</v>
      </c>
      <c r="C86" s="49" t="s">
        <v>1</v>
      </c>
      <c r="D86" s="49" t="s">
        <v>30</v>
      </c>
      <c r="E86" s="49" t="s">
        <v>5</v>
      </c>
      <c r="F86" s="50" t="s">
        <v>22</v>
      </c>
      <c r="G86" s="50" t="s">
        <v>13</v>
      </c>
      <c r="H86" s="50" t="s">
        <v>14</v>
      </c>
      <c r="I86" s="49" t="s">
        <v>0</v>
      </c>
      <c r="J86" s="50" t="s">
        <v>12</v>
      </c>
      <c r="K86" s="50" t="s">
        <v>13</v>
      </c>
      <c r="L86" s="50" t="s">
        <v>14</v>
      </c>
      <c r="M86" s="49" t="s">
        <v>0</v>
      </c>
      <c r="N86" s="50" t="s">
        <v>15</v>
      </c>
      <c r="O86" s="50" t="s">
        <v>16</v>
      </c>
      <c r="P86" s="50" t="s">
        <v>14</v>
      </c>
      <c r="Q86" s="49" t="s">
        <v>0</v>
      </c>
      <c r="R86" s="50" t="s">
        <v>24</v>
      </c>
      <c r="S86" s="50" t="s">
        <v>25</v>
      </c>
      <c r="T86" s="50" t="s">
        <v>14</v>
      </c>
      <c r="U86" s="49" t="s">
        <v>0</v>
      </c>
    </row>
    <row r="87" spans="2:21" ht="18">
      <c r="B87" s="72" t="s">
        <v>4</v>
      </c>
      <c r="C87" s="49" t="s">
        <v>3</v>
      </c>
      <c r="D87" s="49" t="s">
        <v>31</v>
      </c>
      <c r="E87" s="49" t="s">
        <v>6</v>
      </c>
      <c r="F87" s="49" t="s">
        <v>8</v>
      </c>
      <c r="G87" s="49" t="s">
        <v>9</v>
      </c>
      <c r="H87" s="49" t="s">
        <v>10</v>
      </c>
      <c r="I87" s="41" t="s">
        <v>11</v>
      </c>
      <c r="J87" s="49" t="s">
        <v>8</v>
      </c>
      <c r="K87" s="49" t="s">
        <v>9</v>
      </c>
      <c r="L87" s="49" t="s">
        <v>10</v>
      </c>
      <c r="M87" s="41" t="s">
        <v>11</v>
      </c>
      <c r="N87" s="49" t="s">
        <v>8</v>
      </c>
      <c r="O87" s="49" t="s">
        <v>9</v>
      </c>
      <c r="P87" s="49" t="s">
        <v>10</v>
      </c>
      <c r="Q87" s="41" t="s">
        <v>11</v>
      </c>
      <c r="R87" s="49" t="s">
        <v>8</v>
      </c>
      <c r="S87" s="49" t="s">
        <v>9</v>
      </c>
      <c r="T87" s="49" t="s">
        <v>10</v>
      </c>
      <c r="U87" s="41" t="s">
        <v>11</v>
      </c>
    </row>
    <row r="88" spans="2:16" ht="20.25">
      <c r="B88" s="204" t="s">
        <v>358</v>
      </c>
      <c r="C88" s="72" t="s">
        <v>309</v>
      </c>
      <c r="D88" s="49" t="s">
        <v>305</v>
      </c>
      <c r="E88" s="49" t="s">
        <v>7</v>
      </c>
      <c r="F88" s="49" t="s">
        <v>32</v>
      </c>
      <c r="G88" s="49" t="s">
        <v>32</v>
      </c>
      <c r="H88" s="7">
        <v>0.03</v>
      </c>
      <c r="L88" s="7">
        <v>0.01</v>
      </c>
      <c r="P88" s="7">
        <v>0.01</v>
      </c>
    </row>
    <row r="89" spans="2:21" ht="18">
      <c r="B89" s="132"/>
      <c r="C89" s="50"/>
      <c r="D89" s="2" t="s">
        <v>33</v>
      </c>
      <c r="E89" s="3"/>
      <c r="F89" s="2" t="s">
        <v>33</v>
      </c>
      <c r="G89" s="2" t="s">
        <v>33</v>
      </c>
      <c r="H89" s="2" t="s">
        <v>33</v>
      </c>
      <c r="I89" s="2" t="s">
        <v>33</v>
      </c>
      <c r="J89" s="2" t="s">
        <v>33</v>
      </c>
      <c r="K89" s="2" t="s">
        <v>33</v>
      </c>
      <c r="L89" s="2" t="s">
        <v>33</v>
      </c>
      <c r="N89" s="2" t="s">
        <v>33</v>
      </c>
      <c r="O89" s="2" t="s">
        <v>33</v>
      </c>
      <c r="P89" s="2" t="s">
        <v>33</v>
      </c>
      <c r="Q89" s="2" t="s">
        <v>33</v>
      </c>
      <c r="R89" s="2" t="s">
        <v>33</v>
      </c>
      <c r="S89" s="2" t="s">
        <v>33</v>
      </c>
      <c r="T89" s="2" t="s">
        <v>33</v>
      </c>
      <c r="U89" s="2" t="s">
        <v>33</v>
      </c>
    </row>
    <row r="90" spans="2:22" ht="18">
      <c r="B90" s="41">
        <v>1</v>
      </c>
      <c r="C90" s="72">
        <v>2</v>
      </c>
      <c r="D90" s="41">
        <v>3</v>
      </c>
      <c r="E90" s="41">
        <v>4</v>
      </c>
      <c r="F90" s="41">
        <v>5</v>
      </c>
      <c r="G90" s="41">
        <v>6</v>
      </c>
      <c r="H90" s="42">
        <v>7</v>
      </c>
      <c r="I90" s="41">
        <v>8</v>
      </c>
      <c r="J90" s="41">
        <v>9</v>
      </c>
      <c r="K90" s="41">
        <v>10</v>
      </c>
      <c r="L90" s="42">
        <v>11</v>
      </c>
      <c r="M90" s="41">
        <v>12</v>
      </c>
      <c r="N90" s="41">
        <v>13</v>
      </c>
      <c r="O90" s="41">
        <v>14</v>
      </c>
      <c r="P90" s="42">
        <v>15</v>
      </c>
      <c r="Q90" s="41">
        <v>16</v>
      </c>
      <c r="R90" s="41">
        <v>17</v>
      </c>
      <c r="S90" s="41">
        <v>18</v>
      </c>
      <c r="T90" s="41">
        <v>19</v>
      </c>
      <c r="U90" s="41">
        <v>20</v>
      </c>
      <c r="V90" s="2" t="s">
        <v>0</v>
      </c>
    </row>
    <row r="91" spans="1:22" ht="18">
      <c r="A91" s="126">
        <v>1</v>
      </c>
      <c r="B91" s="57" t="s">
        <v>17</v>
      </c>
      <c r="C91" s="128">
        <v>292</v>
      </c>
      <c r="D91" s="128">
        <f>C91*15</f>
        <v>4380</v>
      </c>
      <c r="E91" s="128">
        <f>SUM(C91*32)</f>
        <v>9344</v>
      </c>
      <c r="F91" s="128">
        <f>SUM(C91*22)</f>
        <v>6424</v>
      </c>
      <c r="G91" s="128">
        <f>SUM(E91*8)</f>
        <v>74752</v>
      </c>
      <c r="H91" s="128" t="s">
        <v>21</v>
      </c>
      <c r="I91" s="129">
        <f>SUM(D91+F91+G91)</f>
        <v>85556</v>
      </c>
      <c r="J91" s="128">
        <f>SUM(C91*3)</f>
        <v>876</v>
      </c>
      <c r="K91" s="128">
        <f>SUM(E91*0.5)</f>
        <v>4672</v>
      </c>
      <c r="L91" s="128" t="str">
        <f>+L93</f>
        <v>+</v>
      </c>
      <c r="M91" s="129">
        <f>SUM(J91:L91)</f>
        <v>5548</v>
      </c>
      <c r="N91" s="128">
        <f>SUM(C91*3)</f>
        <v>876</v>
      </c>
      <c r="O91" s="128">
        <f>SUM(E91*1)</f>
        <v>9344</v>
      </c>
      <c r="P91" s="128" t="s">
        <v>21</v>
      </c>
      <c r="Q91" s="129">
        <f>SUM(N91:P91)</f>
        <v>10220</v>
      </c>
      <c r="R91" s="128">
        <f>SUM(C91*2)</f>
        <v>584</v>
      </c>
      <c r="S91" s="128">
        <f>SUM(E91*0.5)</f>
        <v>4672</v>
      </c>
      <c r="T91" s="128" t="s">
        <v>21</v>
      </c>
      <c r="U91" s="129">
        <f>SUM(R91:T91)</f>
        <v>5256</v>
      </c>
      <c r="V91" s="2" t="s">
        <v>0</v>
      </c>
    </row>
    <row r="92" spans="1:21" ht="18">
      <c r="A92" s="126">
        <v>2</v>
      </c>
      <c r="B92" s="57" t="s">
        <v>18</v>
      </c>
      <c r="C92" s="29">
        <v>110</v>
      </c>
      <c r="D92" s="128">
        <f>SUM(C92*15)</f>
        <v>1650</v>
      </c>
      <c r="E92" s="29">
        <f>SUM(C92*24)</f>
        <v>2640</v>
      </c>
      <c r="F92" s="128">
        <f>SUM(C92*32.5)</f>
        <v>3575</v>
      </c>
      <c r="G92" s="128">
        <f>SUM(E92*8)</f>
        <v>21120</v>
      </c>
      <c r="H92" s="128" t="s">
        <v>21</v>
      </c>
      <c r="I92" s="129">
        <f>SUM(D92+F92+G92)</f>
        <v>26345</v>
      </c>
      <c r="J92" s="128">
        <f>SUM(C92*2.5)</f>
        <v>275</v>
      </c>
      <c r="K92" s="128">
        <f>SUM(E92*0.5)</f>
        <v>1320</v>
      </c>
      <c r="L92" s="128" t="s">
        <v>21</v>
      </c>
      <c r="M92" s="129">
        <f>SUM(J92:L92)</f>
        <v>1595</v>
      </c>
      <c r="N92" s="128">
        <f>SUM(C92*3)</f>
        <v>330</v>
      </c>
      <c r="O92" s="128">
        <f>SUM(E92*1)</f>
        <v>2640</v>
      </c>
      <c r="P92" s="128" t="s">
        <v>21</v>
      </c>
      <c r="Q92" s="129">
        <f>SUM(N92:P92)</f>
        <v>2970</v>
      </c>
      <c r="R92" s="128">
        <f>SUM(C92*2)</f>
        <v>220</v>
      </c>
      <c r="S92" s="128">
        <f>SUM(E92*0.5)</f>
        <v>1320</v>
      </c>
      <c r="T92" s="128" t="s">
        <v>21</v>
      </c>
      <c r="U92" s="129">
        <f>SUM(R92:T92)</f>
        <v>1540</v>
      </c>
    </row>
    <row r="93" spans="1:21" ht="18">
      <c r="A93" s="126">
        <v>3</v>
      </c>
      <c r="B93" s="57" t="s">
        <v>19</v>
      </c>
      <c r="C93" s="29">
        <v>194</v>
      </c>
      <c r="D93" s="128">
        <f>SUM(C93*15)</f>
        <v>2910</v>
      </c>
      <c r="E93" s="128">
        <f>SUM(C93*32)</f>
        <v>6208</v>
      </c>
      <c r="F93" s="128">
        <f>SUM(C93*22)</f>
        <v>4268</v>
      </c>
      <c r="G93" s="128">
        <f>SUM(E93*8)</f>
        <v>49664</v>
      </c>
      <c r="H93" s="128" t="s">
        <v>21</v>
      </c>
      <c r="I93" s="129">
        <f>SUM(D93+F93+G93)</f>
        <v>56842</v>
      </c>
      <c r="J93" s="128">
        <f>SUM(C93*3)</f>
        <v>582</v>
      </c>
      <c r="K93" s="128">
        <f>SUM(E93*0.5)</f>
        <v>3104</v>
      </c>
      <c r="L93" s="128" t="s">
        <v>21</v>
      </c>
      <c r="M93" s="129">
        <f>SUM(J93:L93)</f>
        <v>3686</v>
      </c>
      <c r="N93" s="128">
        <f>SUM(C93*3)</f>
        <v>582</v>
      </c>
      <c r="O93" s="128">
        <f>SUM(E93*1)</f>
        <v>6208</v>
      </c>
      <c r="P93" s="128" t="s">
        <v>21</v>
      </c>
      <c r="Q93" s="129">
        <f>SUM(N93:P93)</f>
        <v>6790</v>
      </c>
      <c r="R93" s="128">
        <f>SUM(C93*2)</f>
        <v>388</v>
      </c>
      <c r="S93" s="128">
        <f>SUM(E93*0.5)</f>
        <v>3104</v>
      </c>
      <c r="T93" s="128" t="s">
        <v>21</v>
      </c>
      <c r="U93" s="129">
        <f>SUM(R93:T93)</f>
        <v>3492</v>
      </c>
    </row>
    <row r="94" spans="1:21" ht="18">
      <c r="A94" s="126">
        <v>4</v>
      </c>
      <c r="B94" s="57" t="s">
        <v>20</v>
      </c>
      <c r="C94" s="29">
        <v>80</v>
      </c>
      <c r="D94" s="128">
        <f>SUM(C94*15)</f>
        <v>1200</v>
      </c>
      <c r="E94" s="128">
        <f>SUM(C94*24)</f>
        <v>1920</v>
      </c>
      <c r="F94" s="128">
        <f>SUM(C94*32.5)</f>
        <v>2600</v>
      </c>
      <c r="G94" s="128">
        <f>SUM(E94*8)</f>
        <v>15360</v>
      </c>
      <c r="H94" s="128" t="s">
        <v>21</v>
      </c>
      <c r="I94" s="129">
        <f>SUM(D94+F94+G94)</f>
        <v>19160</v>
      </c>
      <c r="J94" s="128">
        <f>SUM(C94*2.5)</f>
        <v>200</v>
      </c>
      <c r="K94" s="128">
        <f>SUM(E94*0.5)</f>
        <v>960</v>
      </c>
      <c r="L94" s="128" t="s">
        <v>21</v>
      </c>
      <c r="M94" s="129">
        <f>SUM(J94:L94)</f>
        <v>1160</v>
      </c>
      <c r="N94" s="128">
        <f>SUM(C94*3)</f>
        <v>240</v>
      </c>
      <c r="O94" s="128">
        <f>SUM(E94*1)</f>
        <v>1920</v>
      </c>
      <c r="P94" s="128" t="s">
        <v>21</v>
      </c>
      <c r="Q94" s="129">
        <f>SUM(N94:P94)</f>
        <v>2160</v>
      </c>
      <c r="R94" s="128">
        <f>SUM(C94*2)</f>
        <v>160</v>
      </c>
      <c r="S94" s="128">
        <f>SUM(E94*0.5)</f>
        <v>960</v>
      </c>
      <c r="T94" s="128" t="s">
        <v>21</v>
      </c>
      <c r="U94" s="129">
        <f>SUM(R94:T94)</f>
        <v>1120</v>
      </c>
    </row>
    <row r="95" spans="2:21" ht="18">
      <c r="B95" s="58" t="s">
        <v>28</v>
      </c>
      <c r="C95" s="8">
        <f>SUM(C91:C94)</f>
        <v>676</v>
      </c>
      <c r="D95" s="8">
        <f aca="true" t="shared" si="2" ref="D95:U95">SUM(D91:D94)</f>
        <v>10140</v>
      </c>
      <c r="E95" s="8">
        <f t="shared" si="2"/>
        <v>20112</v>
      </c>
      <c r="F95" s="8">
        <f t="shared" si="2"/>
        <v>16867</v>
      </c>
      <c r="G95" s="8">
        <f t="shared" si="2"/>
        <v>160896</v>
      </c>
      <c r="H95" s="8">
        <f t="shared" si="2"/>
        <v>0</v>
      </c>
      <c r="I95" s="8">
        <f t="shared" si="2"/>
        <v>187903</v>
      </c>
      <c r="J95" s="8">
        <f t="shared" si="2"/>
        <v>1933</v>
      </c>
      <c r="K95" s="8">
        <f t="shared" si="2"/>
        <v>10056</v>
      </c>
      <c r="L95" s="8">
        <f t="shared" si="2"/>
        <v>0</v>
      </c>
      <c r="M95" s="8">
        <f t="shared" si="2"/>
        <v>11989</v>
      </c>
      <c r="N95" s="8">
        <f t="shared" si="2"/>
        <v>2028</v>
      </c>
      <c r="O95" s="8">
        <f t="shared" si="2"/>
        <v>20112</v>
      </c>
      <c r="P95" s="8">
        <f t="shared" si="2"/>
        <v>0</v>
      </c>
      <c r="Q95" s="8">
        <f t="shared" si="2"/>
        <v>22140</v>
      </c>
      <c r="R95" s="8">
        <f t="shared" si="2"/>
        <v>1352</v>
      </c>
      <c r="S95" s="8">
        <f t="shared" si="2"/>
        <v>10056</v>
      </c>
      <c r="T95" s="8">
        <f t="shared" si="2"/>
        <v>0</v>
      </c>
      <c r="U95" s="8">
        <f t="shared" si="2"/>
        <v>11408</v>
      </c>
    </row>
    <row r="96" spans="2:14" ht="18">
      <c r="B96" s="41"/>
      <c r="E96" s="120" t="s">
        <v>23</v>
      </c>
      <c r="N96" s="125" t="s">
        <v>316</v>
      </c>
    </row>
    <row r="97" spans="1:21" ht="19.5">
      <c r="A97" s="67"/>
      <c r="B97" s="135" t="s">
        <v>333</v>
      </c>
      <c r="C97" s="181"/>
      <c r="D97" s="181"/>
      <c r="E97" s="181"/>
      <c r="F97" s="181"/>
      <c r="G97" s="181"/>
      <c r="H97" s="181"/>
      <c r="I97" s="181"/>
      <c r="J97" s="34"/>
      <c r="K97" s="34"/>
      <c r="L97" s="34"/>
      <c r="M97" s="34"/>
      <c r="N97" s="34"/>
      <c r="O97" s="34"/>
      <c r="P97" s="34"/>
      <c r="Q97" s="34"/>
      <c r="R97" s="62"/>
      <c r="S97" s="134"/>
      <c r="T97" s="134"/>
      <c r="U97" s="62"/>
    </row>
    <row r="98" spans="2:21" ht="16.5">
      <c r="B98" s="133"/>
      <c r="C98" s="46"/>
      <c r="D98" s="46"/>
      <c r="E98" s="46"/>
      <c r="F98" s="276"/>
      <c r="G98" s="276"/>
      <c r="H98" s="276"/>
      <c r="I98" s="276"/>
      <c r="J98" s="276"/>
      <c r="K98" s="276"/>
      <c r="L98" s="294"/>
      <c r="M98" s="294"/>
      <c r="N98" s="294"/>
      <c r="O98" s="294"/>
      <c r="P98" s="34"/>
      <c r="Q98" s="34"/>
      <c r="R98" s="276"/>
      <c r="S98" s="276"/>
      <c r="T98" s="276"/>
      <c r="U98" s="276"/>
    </row>
    <row r="99" spans="1:21" ht="18">
      <c r="A99" s="272" t="s">
        <v>75</v>
      </c>
      <c r="B99" s="272"/>
      <c r="C99" s="267" t="s">
        <v>324</v>
      </c>
      <c r="D99" s="267"/>
      <c r="E99" s="267" t="s">
        <v>266</v>
      </c>
      <c r="F99" s="267"/>
      <c r="G99" s="300" t="s">
        <v>270</v>
      </c>
      <c r="H99" s="310"/>
      <c r="I99" s="310"/>
      <c r="J99" s="310"/>
      <c r="K99" s="310"/>
      <c r="L99" s="300" t="s">
        <v>215</v>
      </c>
      <c r="M99" s="300"/>
      <c r="N99" s="300"/>
      <c r="O99" s="300"/>
      <c r="P99" s="165"/>
      <c r="Q99" s="145"/>
      <c r="R99" s="300" t="s">
        <v>214</v>
      </c>
      <c r="S99" s="310"/>
      <c r="T99" s="310"/>
      <c r="U99" s="310"/>
    </row>
    <row r="100" spans="2:21" ht="21.75" customHeight="1">
      <c r="B100" s="62"/>
      <c r="C100" s="109" t="s">
        <v>267</v>
      </c>
      <c r="D100" s="110" t="s">
        <v>268</v>
      </c>
      <c r="E100" s="109" t="s">
        <v>267</v>
      </c>
      <c r="F100" s="110" t="s">
        <v>268</v>
      </c>
      <c r="G100" s="57"/>
      <c r="H100" s="57"/>
      <c r="I100" s="57"/>
      <c r="J100" s="57"/>
      <c r="K100" s="57"/>
      <c r="L100" s="300" t="s">
        <v>216</v>
      </c>
      <c r="M100" s="310"/>
      <c r="N100" s="310"/>
      <c r="O100" s="310"/>
      <c r="P100" s="165"/>
      <c r="Q100" s="165"/>
      <c r="R100" s="165"/>
      <c r="S100" s="165"/>
      <c r="T100" s="165"/>
      <c r="U100" s="165"/>
    </row>
    <row r="101" spans="2:21" ht="23.25">
      <c r="B101" s="62"/>
      <c r="C101" s="106">
        <v>106</v>
      </c>
      <c r="D101" s="106">
        <v>68</v>
      </c>
      <c r="E101" s="106">
        <v>74</v>
      </c>
      <c r="F101" s="106">
        <v>56</v>
      </c>
      <c r="G101" s="165"/>
      <c r="H101" s="165"/>
      <c r="I101" s="165"/>
      <c r="J101" s="165"/>
      <c r="K101" s="165"/>
      <c r="L101" s="300" t="s">
        <v>217</v>
      </c>
      <c r="M101" s="310"/>
      <c r="N101" s="310"/>
      <c r="O101" s="310"/>
      <c r="P101" s="165"/>
      <c r="Q101" s="165"/>
      <c r="R101" s="165"/>
      <c r="S101" s="165"/>
      <c r="T101" s="165"/>
      <c r="U101" s="165"/>
    </row>
    <row r="102" spans="2:21" ht="15.75">
      <c r="B102" s="44" t="s">
        <v>264</v>
      </c>
      <c r="C102" s="107"/>
      <c r="D102" s="107"/>
      <c r="E102" s="107"/>
      <c r="F102" s="107"/>
      <c r="G102" s="267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</row>
    <row r="103" spans="2:21" ht="16.5">
      <c r="B103" s="44" t="s">
        <v>265</v>
      </c>
      <c r="C103" s="108"/>
      <c r="D103" s="108"/>
      <c r="E103" s="108"/>
      <c r="F103" s="108"/>
      <c r="G103" s="296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7"/>
      <c r="S103" s="297"/>
      <c r="T103" s="297"/>
      <c r="U103" s="297"/>
    </row>
    <row r="104" spans="2:21" ht="16.5">
      <c r="B104" s="138" t="s">
        <v>28</v>
      </c>
      <c r="C104" s="309">
        <f>C101+D101+E101+F101</f>
        <v>304</v>
      </c>
      <c r="D104" s="309"/>
      <c r="E104" s="309"/>
      <c r="F104" s="309"/>
      <c r="L104" s="44"/>
      <c r="M104" s="136"/>
      <c r="N104" s="136"/>
      <c r="O104" s="136"/>
      <c r="P104" s="136"/>
      <c r="Q104" s="136"/>
      <c r="R104" s="136"/>
      <c r="S104" s="49"/>
      <c r="T104" s="49"/>
      <c r="U104" s="49"/>
    </row>
    <row r="105" spans="2:21" ht="15.75">
      <c r="B105" s="138" t="s">
        <v>109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</row>
    <row r="106" spans="1:7" ht="12.75">
      <c r="A106" s="278" t="s">
        <v>222</v>
      </c>
      <c r="B106" s="278"/>
      <c r="C106" s="278"/>
      <c r="D106" s="278"/>
      <c r="E106" s="278"/>
      <c r="F106" s="278"/>
      <c r="G106" s="278"/>
    </row>
    <row r="107" spans="2:21" ht="15">
      <c r="B107" s="100"/>
      <c r="K107" s="100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</row>
    <row r="108" ht="15.75">
      <c r="B108" s="140"/>
    </row>
    <row r="109" spans="1:24" ht="15.75">
      <c r="A109" s="36" t="s">
        <v>298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</row>
    <row r="110" spans="1:21" ht="15.75">
      <c r="A110" s="166" t="s">
        <v>312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</row>
    <row r="111" spans="1:21" ht="15.75">
      <c r="A111" s="167" t="s">
        <v>311</v>
      </c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6.5">
      <c r="A112" s="36" t="s">
        <v>269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186"/>
      <c r="R112" s="186"/>
      <c r="S112" s="186"/>
      <c r="T112" s="186"/>
      <c r="U112" s="186"/>
    </row>
    <row r="113" spans="1:21" ht="15.75">
      <c r="A113" s="166" t="s">
        <v>302</v>
      </c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86"/>
      <c r="R113" s="186"/>
      <c r="S113" s="186"/>
      <c r="T113" s="186"/>
      <c r="U113" s="186"/>
    </row>
    <row r="114" spans="2:21" ht="15.75">
      <c r="B114" s="142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2:21" ht="16.5">
      <c r="B115" s="139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</row>
    <row r="116" spans="2:21" ht="16.5">
      <c r="B116" s="139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</row>
    <row r="117" spans="2:21" ht="16.5">
      <c r="B117" s="139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</row>
    <row r="118" spans="2:21" ht="19.5">
      <c r="B118" s="139"/>
      <c r="C118" s="137"/>
      <c r="D118" s="137"/>
      <c r="E118" s="137"/>
      <c r="F118" s="137"/>
      <c r="G118" s="137"/>
      <c r="H118" s="137"/>
      <c r="I118" s="39">
        <v>3</v>
      </c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</row>
    <row r="119" spans="2:21" ht="16.5">
      <c r="B119" s="139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</row>
    <row r="120" spans="2:14" ht="18">
      <c r="B120" s="41"/>
      <c r="E120" s="120" t="s">
        <v>23</v>
      </c>
      <c r="N120" s="125" t="s">
        <v>316</v>
      </c>
    </row>
    <row r="121" spans="2:21" ht="23.25">
      <c r="B121" s="275" t="s">
        <v>153</v>
      </c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</row>
    <row r="122" spans="2:21" ht="21.75">
      <c r="B122" s="283" t="s">
        <v>250</v>
      </c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</row>
    <row r="123" spans="2:21" ht="15.75">
      <c r="B123" s="280" t="s">
        <v>212</v>
      </c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</row>
    <row r="124" spans="2:14" ht="18">
      <c r="B124" s="41"/>
      <c r="E124" s="120" t="s">
        <v>23</v>
      </c>
      <c r="N124" s="125" t="s">
        <v>316</v>
      </c>
    </row>
    <row r="125" spans="1:17" ht="19.5" customHeight="1">
      <c r="A125" s="295" t="s">
        <v>171</v>
      </c>
      <c r="B125" s="295"/>
      <c r="C125" s="295"/>
      <c r="D125" s="295"/>
      <c r="E125" s="287" t="s">
        <v>353</v>
      </c>
      <c r="F125" s="287"/>
      <c r="G125" s="287"/>
      <c r="H125" s="287"/>
      <c r="I125" s="287"/>
      <c r="J125" s="287"/>
      <c r="K125" s="287"/>
      <c r="L125" s="287"/>
      <c r="M125" s="287"/>
      <c r="N125" s="287"/>
      <c r="Q125" s="120"/>
    </row>
    <row r="126" spans="2:14" ht="19.5" customHeight="1">
      <c r="B126" s="41"/>
      <c r="E126" s="120" t="s">
        <v>23</v>
      </c>
      <c r="N126" s="125" t="s">
        <v>316</v>
      </c>
    </row>
    <row r="127" spans="2:21" ht="19.5" customHeight="1">
      <c r="B127" s="72" t="s">
        <v>1</v>
      </c>
      <c r="C127" s="49" t="s">
        <v>1</v>
      </c>
      <c r="D127" s="49" t="s">
        <v>30</v>
      </c>
      <c r="E127" s="49" t="s">
        <v>5</v>
      </c>
      <c r="F127" s="50" t="s">
        <v>22</v>
      </c>
      <c r="G127" s="50" t="s">
        <v>13</v>
      </c>
      <c r="H127" s="50" t="s">
        <v>14</v>
      </c>
      <c r="I127" s="49" t="s">
        <v>0</v>
      </c>
      <c r="J127" s="50" t="s">
        <v>12</v>
      </c>
      <c r="K127" s="50" t="s">
        <v>13</v>
      </c>
      <c r="L127" s="50" t="s">
        <v>14</v>
      </c>
      <c r="M127" s="49" t="s">
        <v>0</v>
      </c>
      <c r="N127" s="50" t="s">
        <v>15</v>
      </c>
      <c r="O127" s="50" t="s">
        <v>16</v>
      </c>
      <c r="P127" s="50" t="s">
        <v>14</v>
      </c>
      <c r="Q127" s="49" t="s">
        <v>0</v>
      </c>
      <c r="R127" s="50" t="s">
        <v>24</v>
      </c>
      <c r="S127" s="50" t="s">
        <v>25</v>
      </c>
      <c r="T127" s="50" t="s">
        <v>14</v>
      </c>
      <c r="U127" s="49" t="s">
        <v>0</v>
      </c>
    </row>
    <row r="128" spans="2:21" ht="19.5" customHeight="1">
      <c r="B128" s="72" t="s">
        <v>4</v>
      </c>
      <c r="C128" s="49" t="s">
        <v>3</v>
      </c>
      <c r="D128" s="49" t="s">
        <v>31</v>
      </c>
      <c r="E128" s="49" t="s">
        <v>6</v>
      </c>
      <c r="F128" s="49" t="s">
        <v>8</v>
      </c>
      <c r="G128" s="49" t="s">
        <v>9</v>
      </c>
      <c r="H128" s="49" t="s">
        <v>10</v>
      </c>
      <c r="I128" s="41" t="s">
        <v>11</v>
      </c>
      <c r="J128" s="49" t="s">
        <v>8</v>
      </c>
      <c r="K128" s="49" t="s">
        <v>9</v>
      </c>
      <c r="L128" s="49" t="s">
        <v>10</v>
      </c>
      <c r="M128" s="41" t="s">
        <v>11</v>
      </c>
      <c r="N128" s="49" t="s">
        <v>8</v>
      </c>
      <c r="O128" s="49" t="s">
        <v>9</v>
      </c>
      <c r="P128" s="49" t="s">
        <v>10</v>
      </c>
      <c r="Q128" s="41" t="s">
        <v>11</v>
      </c>
      <c r="R128" s="49" t="s">
        <v>8</v>
      </c>
      <c r="S128" s="49" t="s">
        <v>9</v>
      </c>
      <c r="T128" s="49" t="s">
        <v>10</v>
      </c>
      <c r="U128" s="41" t="s">
        <v>11</v>
      </c>
    </row>
    <row r="129" spans="2:16" ht="19.5" customHeight="1">
      <c r="B129" s="204" t="s">
        <v>358</v>
      </c>
      <c r="C129" s="72" t="s">
        <v>309</v>
      </c>
      <c r="D129" s="49" t="s">
        <v>305</v>
      </c>
      <c r="E129" s="49" t="s">
        <v>7</v>
      </c>
      <c r="F129" s="49" t="s">
        <v>32</v>
      </c>
      <c r="G129" s="49" t="s">
        <v>32</v>
      </c>
      <c r="H129" s="7">
        <v>0.03</v>
      </c>
      <c r="L129" s="7">
        <v>0.01</v>
      </c>
      <c r="P129" s="7">
        <v>0.01</v>
      </c>
    </row>
    <row r="130" spans="2:21" ht="19.5" customHeight="1">
      <c r="B130" s="132"/>
      <c r="D130" s="2" t="s">
        <v>33</v>
      </c>
      <c r="E130" s="3"/>
      <c r="F130" s="2" t="s">
        <v>33</v>
      </c>
      <c r="G130" s="2" t="s">
        <v>33</v>
      </c>
      <c r="H130" s="2" t="s">
        <v>33</v>
      </c>
      <c r="I130" s="2" t="s">
        <v>33</v>
      </c>
      <c r="J130" s="2" t="s">
        <v>33</v>
      </c>
      <c r="K130" s="2" t="s">
        <v>33</v>
      </c>
      <c r="L130" s="2" t="s">
        <v>33</v>
      </c>
      <c r="N130" s="2" t="s">
        <v>33</v>
      </c>
      <c r="O130" s="2" t="s">
        <v>33</v>
      </c>
      <c r="P130" s="2" t="s">
        <v>33</v>
      </c>
      <c r="Q130" s="2" t="s">
        <v>33</v>
      </c>
      <c r="R130" s="2" t="s">
        <v>33</v>
      </c>
      <c r="S130" s="2" t="s">
        <v>33</v>
      </c>
      <c r="T130" s="2" t="s">
        <v>33</v>
      </c>
      <c r="U130" s="2" t="s">
        <v>33</v>
      </c>
    </row>
    <row r="131" spans="2:21" ht="19.5" customHeight="1">
      <c r="B131" s="41">
        <v>1</v>
      </c>
      <c r="C131" s="72">
        <v>2</v>
      </c>
      <c r="D131" s="41">
        <v>3</v>
      </c>
      <c r="E131" s="41">
        <v>4</v>
      </c>
      <c r="F131" s="41">
        <v>5</v>
      </c>
      <c r="G131" s="41">
        <v>6</v>
      </c>
      <c r="H131" s="42">
        <v>7</v>
      </c>
      <c r="I131" s="41">
        <v>8</v>
      </c>
      <c r="J131" s="41">
        <v>9</v>
      </c>
      <c r="K131" s="41">
        <v>10</v>
      </c>
      <c r="L131" s="42">
        <v>11</v>
      </c>
      <c r="M131" s="41">
        <v>12</v>
      </c>
      <c r="N131" s="41">
        <v>13</v>
      </c>
      <c r="O131" s="41">
        <v>14</v>
      </c>
      <c r="P131" s="42">
        <v>15</v>
      </c>
      <c r="Q131" s="41">
        <v>16</v>
      </c>
      <c r="R131" s="41">
        <v>17</v>
      </c>
      <c r="S131" s="41">
        <v>18</v>
      </c>
      <c r="T131" s="41">
        <v>19</v>
      </c>
      <c r="U131" s="41">
        <v>20</v>
      </c>
    </row>
    <row r="132" spans="2:14" ht="19.5" customHeight="1">
      <c r="B132" s="41"/>
      <c r="E132" s="120" t="s">
        <v>23</v>
      </c>
      <c r="N132" s="125" t="s">
        <v>316</v>
      </c>
    </row>
    <row r="133" spans="1:21" ht="19.5" customHeight="1">
      <c r="A133" s="126">
        <v>1</v>
      </c>
      <c r="B133" s="57" t="s">
        <v>17</v>
      </c>
      <c r="C133" s="128">
        <v>80</v>
      </c>
      <c r="D133" s="128">
        <f>C133*15</f>
        <v>1200</v>
      </c>
      <c r="E133" s="128">
        <f>SUM(C133*32)</f>
        <v>2560</v>
      </c>
      <c r="F133" s="128">
        <f>SUM(C133*22)</f>
        <v>1760</v>
      </c>
      <c r="G133" s="128">
        <f>SUM(E133*8)</f>
        <v>20480</v>
      </c>
      <c r="H133" s="128" t="s">
        <v>21</v>
      </c>
      <c r="I133" s="129">
        <f>SUM(D133+F133+G133)</f>
        <v>23440</v>
      </c>
      <c r="J133" s="128">
        <f>SUM(C133*3)</f>
        <v>240</v>
      </c>
      <c r="K133" s="128">
        <f>SUM(E133*0.5)</f>
        <v>1280</v>
      </c>
      <c r="L133" s="128" t="str">
        <f>+L135</f>
        <v>+</v>
      </c>
      <c r="M133" s="129">
        <f>SUM(J133:L133)</f>
        <v>1520</v>
      </c>
      <c r="N133" s="128">
        <f>SUM(C133*3)</f>
        <v>240</v>
      </c>
      <c r="O133" s="128">
        <f>SUM(E133*1)</f>
        <v>2560</v>
      </c>
      <c r="P133" s="128" t="s">
        <v>21</v>
      </c>
      <c r="Q133" s="129">
        <f>SUM(N133:P133)</f>
        <v>2800</v>
      </c>
      <c r="R133" s="128">
        <f>SUM(C133*2)</f>
        <v>160</v>
      </c>
      <c r="S133" s="128">
        <f>SUM(E133*0.5)</f>
        <v>1280</v>
      </c>
      <c r="T133" s="128" t="s">
        <v>21</v>
      </c>
      <c r="U133" s="129">
        <f>SUM(R133:T133)</f>
        <v>1440</v>
      </c>
    </row>
    <row r="134" spans="1:21" ht="19.5" customHeight="1">
      <c r="A134" s="126">
        <v>2</v>
      </c>
      <c r="B134" s="57" t="s">
        <v>18</v>
      </c>
      <c r="C134" s="128">
        <v>43</v>
      </c>
      <c r="D134" s="128">
        <f>SUM(C134*15)</f>
        <v>645</v>
      </c>
      <c r="E134" s="29">
        <f>SUM(C134*24)</f>
        <v>1032</v>
      </c>
      <c r="F134" s="128">
        <f>SUM(C134*32.5)</f>
        <v>1397.5</v>
      </c>
      <c r="G134" s="128">
        <f>SUM(E134*8)</f>
        <v>8256</v>
      </c>
      <c r="H134" s="128" t="s">
        <v>21</v>
      </c>
      <c r="I134" s="129">
        <f>SUM(D134+F134+G134)</f>
        <v>10298.5</v>
      </c>
      <c r="J134" s="128">
        <f>SUM(C134*2.5)</f>
        <v>107.5</v>
      </c>
      <c r="K134" s="128">
        <f>SUM(E134*0.5)</f>
        <v>516</v>
      </c>
      <c r="L134" s="128" t="s">
        <v>21</v>
      </c>
      <c r="M134" s="129">
        <f>SUM(J134:L134)</f>
        <v>623.5</v>
      </c>
      <c r="N134" s="128">
        <f>SUM(C134*3)</f>
        <v>129</v>
      </c>
      <c r="O134" s="128">
        <f>SUM(E134*1)</f>
        <v>1032</v>
      </c>
      <c r="P134" s="128" t="s">
        <v>21</v>
      </c>
      <c r="Q134" s="129">
        <f>SUM(N134:P134)</f>
        <v>1161</v>
      </c>
      <c r="R134" s="128">
        <f>SUM(C134*2)</f>
        <v>86</v>
      </c>
      <c r="S134" s="128">
        <f>SUM(E134*0.5)</f>
        <v>516</v>
      </c>
      <c r="T134" s="128" t="s">
        <v>21</v>
      </c>
      <c r="U134" s="129">
        <f>SUM(R134:T134)</f>
        <v>602</v>
      </c>
    </row>
    <row r="135" spans="1:21" ht="19.5" customHeight="1">
      <c r="A135" s="126">
        <v>3</v>
      </c>
      <c r="B135" s="57" t="s">
        <v>19</v>
      </c>
      <c r="C135" s="128">
        <v>53</v>
      </c>
      <c r="D135" s="128">
        <f>SUM(C135*15)</f>
        <v>795</v>
      </c>
      <c r="E135" s="128">
        <f>SUM(C135*32)</f>
        <v>1696</v>
      </c>
      <c r="F135" s="128">
        <f>SUM(C135*22)</f>
        <v>1166</v>
      </c>
      <c r="G135" s="128">
        <f>SUM(E135*8)</f>
        <v>13568</v>
      </c>
      <c r="H135" s="128" t="s">
        <v>21</v>
      </c>
      <c r="I135" s="129">
        <f>SUM(D135+F135+G135)</f>
        <v>15529</v>
      </c>
      <c r="J135" s="128">
        <f>SUM(C135*3)</f>
        <v>159</v>
      </c>
      <c r="K135" s="128">
        <f>SUM(E135*0.5)</f>
        <v>848</v>
      </c>
      <c r="L135" s="128" t="s">
        <v>21</v>
      </c>
      <c r="M135" s="129">
        <f>SUM(J135:L135)</f>
        <v>1007</v>
      </c>
      <c r="N135" s="128">
        <f>SUM(C135*3)</f>
        <v>159</v>
      </c>
      <c r="O135" s="128">
        <f>SUM(E135*1)</f>
        <v>1696</v>
      </c>
      <c r="P135" s="128" t="s">
        <v>21</v>
      </c>
      <c r="Q135" s="129">
        <f>SUM(N135:P135)</f>
        <v>1855</v>
      </c>
      <c r="R135" s="128">
        <f>SUM(C135*2)</f>
        <v>106</v>
      </c>
      <c r="S135" s="128">
        <f>SUM(E135*0.5)</f>
        <v>848</v>
      </c>
      <c r="T135" s="128" t="s">
        <v>21</v>
      </c>
      <c r="U135" s="129">
        <f>SUM(R135:T135)</f>
        <v>954</v>
      </c>
    </row>
    <row r="136" spans="1:21" ht="19.5" customHeight="1">
      <c r="A136" s="126">
        <v>4</v>
      </c>
      <c r="B136" s="57" t="s">
        <v>313</v>
      </c>
      <c r="C136" s="128">
        <v>29</v>
      </c>
      <c r="D136" s="128">
        <f>SUM(C136*15)</f>
        <v>435</v>
      </c>
      <c r="E136" s="29">
        <f>SUM(C136*24)</f>
        <v>696</v>
      </c>
      <c r="F136" s="128">
        <f>SUM(C136*32.5)</f>
        <v>942.5</v>
      </c>
      <c r="G136" s="128">
        <f>SUM(E136*8)</f>
        <v>5568</v>
      </c>
      <c r="H136" s="128" t="s">
        <v>21</v>
      </c>
      <c r="I136" s="129">
        <f>SUM(D136+F136+G136)</f>
        <v>6945.5</v>
      </c>
      <c r="J136" s="128">
        <f>SUM(C136*2.5)</f>
        <v>72.5</v>
      </c>
      <c r="K136" s="128">
        <f>SUM(E136*0.5)</f>
        <v>348</v>
      </c>
      <c r="L136" s="128" t="s">
        <v>21</v>
      </c>
      <c r="M136" s="129">
        <f>SUM(J136:L136)</f>
        <v>420.5</v>
      </c>
      <c r="N136" s="128">
        <f>SUM(C136*3)</f>
        <v>87</v>
      </c>
      <c r="O136" s="128">
        <f>SUM(E136*1)</f>
        <v>696</v>
      </c>
      <c r="P136" s="128" t="s">
        <v>21</v>
      </c>
      <c r="Q136" s="129">
        <f>SUM(N136:P136)</f>
        <v>783</v>
      </c>
      <c r="R136" s="128">
        <f>SUM(C136*2)</f>
        <v>58</v>
      </c>
      <c r="S136" s="128">
        <f>SUM(E136*0.5)</f>
        <v>348</v>
      </c>
      <c r="T136" s="128" t="s">
        <v>21</v>
      </c>
      <c r="U136" s="129">
        <f>SUM(R136:T136)</f>
        <v>406</v>
      </c>
    </row>
    <row r="137" spans="2:21" ht="19.5" customHeight="1">
      <c r="B137" s="58" t="s">
        <v>28</v>
      </c>
      <c r="C137" s="58">
        <f>C136+C135++C134+C133</f>
        <v>205</v>
      </c>
      <c r="D137" s="8">
        <f>D136+D135+D134+D133</f>
        <v>3075</v>
      </c>
      <c r="E137" s="8">
        <f aca="true" t="shared" si="3" ref="E137:U137">SUM(E133:E136)</f>
        <v>5984</v>
      </c>
      <c r="F137" s="8">
        <f t="shared" si="3"/>
        <v>5266</v>
      </c>
      <c r="G137" s="8">
        <f t="shared" si="3"/>
        <v>47872</v>
      </c>
      <c r="H137" s="8">
        <f t="shared" si="3"/>
        <v>0</v>
      </c>
      <c r="I137" s="8">
        <f t="shared" si="3"/>
        <v>56213</v>
      </c>
      <c r="J137" s="8">
        <f t="shared" si="3"/>
        <v>579</v>
      </c>
      <c r="K137" s="8">
        <f t="shared" si="3"/>
        <v>2992</v>
      </c>
      <c r="L137" s="8">
        <f t="shared" si="3"/>
        <v>0</v>
      </c>
      <c r="M137" s="8">
        <f t="shared" si="3"/>
        <v>3571</v>
      </c>
      <c r="N137" s="8">
        <f t="shared" si="3"/>
        <v>615</v>
      </c>
      <c r="O137" s="8">
        <f t="shared" si="3"/>
        <v>5984</v>
      </c>
      <c r="P137" s="8">
        <f t="shared" si="3"/>
        <v>0</v>
      </c>
      <c r="Q137" s="8">
        <f t="shared" si="3"/>
        <v>6599</v>
      </c>
      <c r="R137" s="8">
        <f t="shared" si="3"/>
        <v>410</v>
      </c>
      <c r="S137" s="8">
        <f t="shared" si="3"/>
        <v>2992</v>
      </c>
      <c r="T137" s="8">
        <f t="shared" si="3"/>
        <v>0</v>
      </c>
      <c r="U137" s="8">
        <f t="shared" si="3"/>
        <v>3402</v>
      </c>
    </row>
    <row r="138" spans="2:14" ht="19.5" customHeight="1">
      <c r="B138" s="41"/>
      <c r="E138" s="120" t="s">
        <v>23</v>
      </c>
      <c r="N138" s="125" t="s">
        <v>316</v>
      </c>
    </row>
    <row r="139" spans="2:21" ht="15.75">
      <c r="B139" s="133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44" t="s">
        <v>22</v>
      </c>
      <c r="T139" s="44" t="s">
        <v>213</v>
      </c>
      <c r="U139" s="134"/>
    </row>
    <row r="140" spans="2:21" ht="19.5">
      <c r="B140" s="135" t="s">
        <v>331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6.5">
      <c r="A141" s="215"/>
      <c r="B141" s="216" t="s">
        <v>75</v>
      </c>
      <c r="C141" s="267" t="s">
        <v>36</v>
      </c>
      <c r="D141" s="267"/>
      <c r="E141" s="267" t="s">
        <v>266</v>
      </c>
      <c r="F141" s="267"/>
      <c r="G141" s="267" t="s">
        <v>270</v>
      </c>
      <c r="H141" s="285"/>
      <c r="I141" s="285"/>
      <c r="J141" s="285"/>
      <c r="K141" s="285"/>
      <c r="L141" s="267" t="s">
        <v>215</v>
      </c>
      <c r="M141" s="267"/>
      <c r="N141" s="267"/>
      <c r="O141" s="267"/>
      <c r="P141" s="136"/>
      <c r="Q141" s="44"/>
      <c r="R141" s="267" t="s">
        <v>214</v>
      </c>
      <c r="S141" s="285"/>
      <c r="T141" s="285"/>
      <c r="U141" s="285"/>
    </row>
    <row r="142" spans="2:21" ht="15.75">
      <c r="B142" s="100"/>
      <c r="C142" s="111" t="s">
        <v>267</v>
      </c>
      <c r="D142" s="112" t="s">
        <v>268</v>
      </c>
      <c r="E142" s="111" t="s">
        <v>267</v>
      </c>
      <c r="F142" s="112" t="s">
        <v>268</v>
      </c>
      <c r="G142" s="8"/>
      <c r="H142" s="8"/>
      <c r="I142" s="8"/>
      <c r="J142" s="8"/>
      <c r="K142" s="8"/>
      <c r="L142" s="267" t="s">
        <v>216</v>
      </c>
      <c r="M142" s="267"/>
      <c r="N142" s="267"/>
      <c r="O142" s="267"/>
      <c r="P142" s="8"/>
      <c r="Q142" s="8"/>
      <c r="R142" s="8"/>
      <c r="S142" s="8"/>
      <c r="T142" s="8"/>
      <c r="U142" s="8"/>
    </row>
    <row r="143" spans="2:21" ht="23.25">
      <c r="B143" s="122"/>
      <c r="C143" s="106">
        <v>105</v>
      </c>
      <c r="D143" s="106">
        <v>28</v>
      </c>
      <c r="E143" s="106">
        <v>46</v>
      </c>
      <c r="F143" s="106">
        <v>26</v>
      </c>
      <c r="G143" s="8"/>
      <c r="H143" s="8"/>
      <c r="I143" s="8"/>
      <c r="J143" s="8"/>
      <c r="K143" s="8"/>
      <c r="L143" s="267" t="s">
        <v>217</v>
      </c>
      <c r="M143" s="267"/>
      <c r="N143" s="267"/>
      <c r="O143" s="267"/>
      <c r="P143" s="8"/>
      <c r="Q143" s="8"/>
      <c r="R143" s="8"/>
      <c r="S143" s="8"/>
      <c r="T143" s="8"/>
      <c r="U143" s="8"/>
    </row>
    <row r="144" spans="2:21" ht="16.5">
      <c r="B144" s="44" t="s">
        <v>264</v>
      </c>
      <c r="C144" s="113"/>
      <c r="D144" s="113"/>
      <c r="E144" s="113"/>
      <c r="F144" s="113"/>
      <c r="G144" s="35"/>
      <c r="H144" s="35"/>
      <c r="I144" s="35"/>
      <c r="J144" s="35"/>
      <c r="K144" s="122"/>
      <c r="L144" s="100"/>
      <c r="M144" s="100"/>
      <c r="N144" s="100"/>
      <c r="O144" s="100"/>
      <c r="P144" s="35"/>
      <c r="Q144" s="35"/>
      <c r="R144" s="35"/>
      <c r="S144" s="35"/>
      <c r="T144" s="35"/>
      <c r="U144" s="35"/>
    </row>
    <row r="145" spans="2:21" ht="16.5">
      <c r="B145" s="44" t="s">
        <v>265</v>
      </c>
      <c r="C145" s="114"/>
      <c r="D145" s="114"/>
      <c r="E145" s="114"/>
      <c r="F145" s="114"/>
      <c r="G145" s="267"/>
      <c r="H145" s="267"/>
      <c r="I145" s="267"/>
      <c r="J145" s="267"/>
      <c r="K145" s="267"/>
      <c r="L145" s="267"/>
      <c r="M145" s="267"/>
      <c r="N145" s="267"/>
      <c r="O145" s="267"/>
      <c r="P145" s="267"/>
      <c r="Q145" s="267"/>
      <c r="R145" s="267"/>
      <c r="S145" s="267"/>
      <c r="T145" s="267"/>
      <c r="U145" s="267"/>
    </row>
    <row r="146" spans="2:21" ht="16.5">
      <c r="B146" s="138" t="s">
        <v>28</v>
      </c>
      <c r="C146" s="311">
        <f>C143+D143+E143+F143</f>
        <v>205</v>
      </c>
      <c r="D146" s="311"/>
      <c r="E146" s="311"/>
      <c r="F146" s="311"/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</row>
    <row r="147" spans="2:21" ht="16.5">
      <c r="B147" s="138" t="s">
        <v>109</v>
      </c>
      <c r="C147" s="301"/>
      <c r="D147" s="301"/>
      <c r="E147" s="35"/>
      <c r="F147" s="35"/>
      <c r="G147" s="267" t="s">
        <v>0</v>
      </c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67"/>
      <c r="S147" s="267"/>
      <c r="T147" s="267"/>
      <c r="U147" s="267"/>
    </row>
    <row r="148" spans="2:21" ht="16.5">
      <c r="B148" s="65" t="s">
        <v>325</v>
      </c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</row>
    <row r="149" spans="2:21" ht="15.75">
      <c r="B149" s="44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</row>
    <row r="150" spans="1:25" ht="15.75">
      <c r="A150" s="36" t="s">
        <v>298</v>
      </c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</row>
    <row r="151" spans="1:25" ht="15.75">
      <c r="A151" s="166" t="s">
        <v>312</v>
      </c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7"/>
      <c r="W151" s="167"/>
      <c r="X151" s="167"/>
      <c r="Y151" s="167"/>
    </row>
    <row r="152" spans="1:21" ht="15.75">
      <c r="A152" s="167" t="s">
        <v>311</v>
      </c>
      <c r="B152" s="167"/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6.5">
      <c r="A153" s="36" t="s">
        <v>269</v>
      </c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186"/>
      <c r="R153" s="186"/>
      <c r="S153" s="186"/>
      <c r="T153" s="186"/>
      <c r="U153" s="186"/>
    </row>
    <row r="154" spans="1:21" ht="15.75">
      <c r="A154" s="166" t="s">
        <v>302</v>
      </c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86"/>
      <c r="R154" s="186"/>
      <c r="S154" s="186"/>
      <c r="T154" s="186"/>
      <c r="U154" s="186"/>
    </row>
    <row r="155" spans="2:21" ht="15.75">
      <c r="B155" s="142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2:21" ht="16.5">
      <c r="B156" s="139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</row>
    <row r="157" spans="2:21" ht="16.5">
      <c r="B157" s="139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</row>
    <row r="158" spans="2:21" ht="19.5">
      <c r="B158" s="139"/>
      <c r="C158" s="39"/>
      <c r="D158" s="39"/>
      <c r="E158" s="39"/>
      <c r="F158" s="39"/>
      <c r="G158" s="39"/>
      <c r="H158" s="39"/>
      <c r="I158" s="39">
        <v>4</v>
      </c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3:21" ht="19.5" customHeight="1">
      <c r="C159" s="34"/>
      <c r="D159" s="34"/>
      <c r="E159" s="34"/>
      <c r="F159" s="34"/>
      <c r="G159" s="34"/>
      <c r="H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</row>
    <row r="160" spans="2:14" ht="19.5" customHeight="1">
      <c r="B160" s="41"/>
      <c r="E160" s="120" t="s">
        <v>23</v>
      </c>
      <c r="N160" s="125" t="s">
        <v>316</v>
      </c>
    </row>
    <row r="161" spans="2:21" ht="19.5" customHeight="1">
      <c r="B161" s="275" t="s">
        <v>153</v>
      </c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</row>
    <row r="162" spans="2:21" ht="19.5" customHeight="1">
      <c r="B162" s="283" t="s">
        <v>250</v>
      </c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</row>
    <row r="163" spans="2:21" ht="19.5" customHeight="1">
      <c r="B163" s="280" t="s">
        <v>212</v>
      </c>
      <c r="C163" s="281"/>
      <c r="D163" s="281"/>
      <c r="E163" s="281"/>
      <c r="F163" s="281"/>
      <c r="G163" s="281"/>
      <c r="H163" s="281"/>
      <c r="I163" s="281"/>
      <c r="J163" s="281"/>
      <c r="K163" s="281"/>
      <c r="L163" s="281"/>
      <c r="M163" s="281"/>
      <c r="N163" s="281"/>
      <c r="O163" s="281"/>
      <c r="P163" s="281"/>
      <c r="Q163" s="281"/>
      <c r="R163" s="281"/>
      <c r="S163" s="281"/>
      <c r="T163" s="281"/>
      <c r="U163" s="281"/>
    </row>
    <row r="164" spans="2:14" ht="19.5" customHeight="1">
      <c r="B164" s="41"/>
      <c r="E164" s="120" t="s">
        <v>23</v>
      </c>
      <c r="N164" s="125" t="s">
        <v>316</v>
      </c>
    </row>
    <row r="165" spans="1:17" ht="19.5" customHeight="1">
      <c r="A165" s="295" t="s">
        <v>172</v>
      </c>
      <c r="B165" s="295"/>
      <c r="C165" s="295"/>
      <c r="D165" s="295"/>
      <c r="E165" s="287" t="s">
        <v>353</v>
      </c>
      <c r="F165" s="287"/>
      <c r="G165" s="287"/>
      <c r="H165" s="287"/>
      <c r="I165" s="287"/>
      <c r="J165" s="287"/>
      <c r="K165" s="287"/>
      <c r="L165" s="287"/>
      <c r="M165" s="287"/>
      <c r="N165" s="287"/>
      <c r="Q165" s="120"/>
    </row>
    <row r="166" spans="2:14" ht="19.5" customHeight="1">
      <c r="B166" s="41"/>
      <c r="E166" s="120" t="s">
        <v>23</v>
      </c>
      <c r="N166" s="125" t="s">
        <v>316</v>
      </c>
    </row>
    <row r="167" spans="2:22" ht="19.5" customHeight="1">
      <c r="B167" s="72" t="s">
        <v>1</v>
      </c>
      <c r="C167" s="49" t="s">
        <v>1</v>
      </c>
      <c r="D167" s="49" t="s">
        <v>30</v>
      </c>
      <c r="E167" s="49" t="s">
        <v>5</v>
      </c>
      <c r="F167" s="50" t="s">
        <v>22</v>
      </c>
      <c r="G167" s="50" t="s">
        <v>13</v>
      </c>
      <c r="H167" s="50" t="s">
        <v>14</v>
      </c>
      <c r="I167" s="49" t="s">
        <v>0</v>
      </c>
      <c r="J167" s="50" t="s">
        <v>12</v>
      </c>
      <c r="K167" s="50" t="s">
        <v>13</v>
      </c>
      <c r="L167" s="50" t="s">
        <v>14</v>
      </c>
      <c r="M167" s="49" t="s">
        <v>0</v>
      </c>
      <c r="N167" s="50" t="s">
        <v>15</v>
      </c>
      <c r="O167" s="50" t="s">
        <v>16</v>
      </c>
      <c r="P167" s="50" t="s">
        <v>14</v>
      </c>
      <c r="Q167" s="49" t="s">
        <v>0</v>
      </c>
      <c r="R167" s="50" t="s">
        <v>24</v>
      </c>
      <c r="S167" s="50" t="s">
        <v>25</v>
      </c>
      <c r="T167" s="50" t="s">
        <v>14</v>
      </c>
      <c r="U167" s="49" t="s">
        <v>0</v>
      </c>
      <c r="V167" s="54"/>
    </row>
    <row r="168" spans="2:22" ht="19.5" customHeight="1">
      <c r="B168" s="72" t="s">
        <v>4</v>
      </c>
      <c r="C168" s="49" t="s">
        <v>3</v>
      </c>
      <c r="D168" s="49" t="s">
        <v>31</v>
      </c>
      <c r="E168" s="49" t="s">
        <v>6</v>
      </c>
      <c r="F168" s="49" t="s">
        <v>8</v>
      </c>
      <c r="G168" s="49" t="s">
        <v>9</v>
      </c>
      <c r="H168" s="49" t="s">
        <v>10</v>
      </c>
      <c r="I168" s="41" t="s">
        <v>11</v>
      </c>
      <c r="J168" s="49" t="s">
        <v>8</v>
      </c>
      <c r="K168" s="49" t="s">
        <v>9</v>
      </c>
      <c r="L168" s="49" t="s">
        <v>10</v>
      </c>
      <c r="M168" s="41" t="s">
        <v>11</v>
      </c>
      <c r="N168" s="49" t="s">
        <v>8</v>
      </c>
      <c r="O168" s="49" t="s">
        <v>9</v>
      </c>
      <c r="P168" s="49" t="s">
        <v>10</v>
      </c>
      <c r="Q168" s="41" t="s">
        <v>11</v>
      </c>
      <c r="R168" s="49" t="s">
        <v>8</v>
      </c>
      <c r="S168" s="49" t="s">
        <v>9</v>
      </c>
      <c r="T168" s="49" t="s">
        <v>10</v>
      </c>
      <c r="U168" s="41" t="s">
        <v>11</v>
      </c>
      <c r="V168" s="54"/>
    </row>
    <row r="169" spans="2:16" ht="19.5" customHeight="1">
      <c r="B169" s="204" t="s">
        <v>358</v>
      </c>
      <c r="C169" s="72" t="s">
        <v>309</v>
      </c>
      <c r="D169" s="49" t="s">
        <v>305</v>
      </c>
      <c r="E169" s="49" t="s">
        <v>7</v>
      </c>
      <c r="F169" s="49" t="s">
        <v>32</v>
      </c>
      <c r="G169" s="49" t="s">
        <v>32</v>
      </c>
      <c r="H169" s="7">
        <v>0.03</v>
      </c>
      <c r="L169" s="7">
        <v>0.01</v>
      </c>
      <c r="P169" s="7">
        <v>0.01</v>
      </c>
    </row>
    <row r="170" spans="2:21" ht="19.5" customHeight="1">
      <c r="B170" s="132"/>
      <c r="C170" s="50"/>
      <c r="D170" s="2" t="s">
        <v>33</v>
      </c>
      <c r="E170" s="3"/>
      <c r="F170" s="2" t="s">
        <v>33</v>
      </c>
      <c r="G170" s="2" t="s">
        <v>33</v>
      </c>
      <c r="H170" s="2" t="s">
        <v>33</v>
      </c>
      <c r="I170" s="2" t="s">
        <v>33</v>
      </c>
      <c r="J170" s="2" t="s">
        <v>33</v>
      </c>
      <c r="K170" s="2" t="s">
        <v>33</v>
      </c>
      <c r="L170" s="2" t="s">
        <v>33</v>
      </c>
      <c r="N170" s="2" t="s">
        <v>33</v>
      </c>
      <c r="O170" s="2" t="s">
        <v>33</v>
      </c>
      <c r="P170" s="2" t="s">
        <v>33</v>
      </c>
      <c r="Q170" s="2" t="s">
        <v>33</v>
      </c>
      <c r="R170" s="2" t="s">
        <v>33</v>
      </c>
      <c r="S170" s="2" t="s">
        <v>33</v>
      </c>
      <c r="T170" s="2" t="s">
        <v>33</v>
      </c>
      <c r="U170" s="2" t="s">
        <v>33</v>
      </c>
    </row>
    <row r="171" spans="2:21" ht="19.5" customHeight="1">
      <c r="B171" s="41">
        <v>1</v>
      </c>
      <c r="C171" s="126">
        <v>2</v>
      </c>
      <c r="D171" s="41">
        <v>3</v>
      </c>
      <c r="E171" s="41">
        <v>4</v>
      </c>
      <c r="F171" s="41">
        <v>5</v>
      </c>
      <c r="G171" s="41">
        <v>6</v>
      </c>
      <c r="H171" s="42">
        <v>7</v>
      </c>
      <c r="I171" s="41">
        <v>8</v>
      </c>
      <c r="J171" s="41">
        <v>9</v>
      </c>
      <c r="K171" s="41">
        <v>10</v>
      </c>
      <c r="L171" s="42">
        <v>11</v>
      </c>
      <c r="M171" s="41">
        <v>12</v>
      </c>
      <c r="N171" s="41">
        <v>13</v>
      </c>
      <c r="O171" s="41">
        <v>14</v>
      </c>
      <c r="P171" s="42">
        <v>15</v>
      </c>
      <c r="Q171" s="41">
        <v>16</v>
      </c>
      <c r="R171" s="41">
        <v>17</v>
      </c>
      <c r="S171" s="41">
        <v>18</v>
      </c>
      <c r="T171" s="41">
        <v>19</v>
      </c>
      <c r="U171" s="41">
        <v>20</v>
      </c>
    </row>
    <row r="172" spans="2:14" ht="19.5" customHeight="1">
      <c r="B172" s="41"/>
      <c r="E172" s="120" t="s">
        <v>23</v>
      </c>
      <c r="N172" s="125" t="s">
        <v>316</v>
      </c>
    </row>
    <row r="173" spans="1:21" ht="19.5" customHeight="1">
      <c r="A173" s="126">
        <v>1</v>
      </c>
      <c r="B173" s="60" t="s">
        <v>17</v>
      </c>
      <c r="C173" s="128">
        <v>150</v>
      </c>
      <c r="D173" s="128">
        <f>C173*15</f>
        <v>2250</v>
      </c>
      <c r="E173" s="128">
        <f>SUM(C173*32)</f>
        <v>4800</v>
      </c>
      <c r="F173" s="128">
        <f>SUM(C173*22)</f>
        <v>3300</v>
      </c>
      <c r="G173" s="128">
        <f>SUM(E173*8)</f>
        <v>38400</v>
      </c>
      <c r="H173" s="128" t="s">
        <v>21</v>
      </c>
      <c r="I173" s="129">
        <f>SUM(D173+F173+G173)</f>
        <v>43950</v>
      </c>
      <c r="J173" s="128">
        <f>SUM(C173*3)</f>
        <v>450</v>
      </c>
      <c r="K173" s="128">
        <f>SUM(E173*0.5)</f>
        <v>2400</v>
      </c>
      <c r="L173" s="128" t="str">
        <f>+L175</f>
        <v>+</v>
      </c>
      <c r="M173" s="129">
        <f>SUM(J173:L173)</f>
        <v>2850</v>
      </c>
      <c r="N173" s="128">
        <f>SUM(C173*3)</f>
        <v>450</v>
      </c>
      <c r="O173" s="128">
        <f>SUM(E173*1)</f>
        <v>4800</v>
      </c>
      <c r="P173" s="128" t="s">
        <v>21</v>
      </c>
      <c r="Q173" s="129">
        <f>SUM(N173:P173)</f>
        <v>5250</v>
      </c>
      <c r="R173" s="128">
        <f>SUM(C173*2)</f>
        <v>300</v>
      </c>
      <c r="S173" s="128">
        <f>SUM(E173*0.5)</f>
        <v>2400</v>
      </c>
      <c r="T173" s="128" t="s">
        <v>21</v>
      </c>
      <c r="U173" s="129">
        <f>SUM(R173:T173)</f>
        <v>2700</v>
      </c>
    </row>
    <row r="174" spans="1:21" ht="19.5" customHeight="1">
      <c r="A174" s="126">
        <v>2</v>
      </c>
      <c r="B174" s="60" t="s">
        <v>18</v>
      </c>
      <c r="C174" s="128">
        <v>108</v>
      </c>
      <c r="D174" s="128">
        <f>SUM(C174*15)</f>
        <v>1620</v>
      </c>
      <c r="E174" s="29">
        <f>SUM(C174*24)</f>
        <v>2592</v>
      </c>
      <c r="F174" s="128">
        <f>SUM(C174*32.5)</f>
        <v>3510</v>
      </c>
      <c r="G174" s="128">
        <f>SUM(E174*8)</f>
        <v>20736</v>
      </c>
      <c r="H174" s="128" t="s">
        <v>21</v>
      </c>
      <c r="I174" s="129">
        <f>SUM(D174+F174+G174)</f>
        <v>25866</v>
      </c>
      <c r="J174" s="128">
        <f>SUM(C174*2.5)</f>
        <v>270</v>
      </c>
      <c r="K174" s="128">
        <f>SUM(E174*0.5)</f>
        <v>1296</v>
      </c>
      <c r="L174" s="128" t="s">
        <v>21</v>
      </c>
      <c r="M174" s="129">
        <f>SUM(J174:L174)</f>
        <v>1566</v>
      </c>
      <c r="N174" s="128">
        <f>SUM(C174*3)</f>
        <v>324</v>
      </c>
      <c r="O174" s="128">
        <f>SUM(E174*1)</f>
        <v>2592</v>
      </c>
      <c r="P174" s="128" t="s">
        <v>21</v>
      </c>
      <c r="Q174" s="129">
        <f>SUM(N174:P174)</f>
        <v>2916</v>
      </c>
      <c r="R174" s="128">
        <f>SUM(C174*2)</f>
        <v>216</v>
      </c>
      <c r="S174" s="128">
        <f>SUM(E174*0.5)</f>
        <v>1296</v>
      </c>
      <c r="T174" s="128" t="s">
        <v>21</v>
      </c>
      <c r="U174" s="129">
        <f>SUM(R174:T174)</f>
        <v>1512</v>
      </c>
    </row>
    <row r="175" spans="1:21" ht="19.5" customHeight="1">
      <c r="A175" s="126">
        <v>3</v>
      </c>
      <c r="B175" s="60" t="s">
        <v>19</v>
      </c>
      <c r="C175" s="128">
        <v>64</v>
      </c>
      <c r="D175" s="128">
        <f>SUM(C175*15)</f>
        <v>960</v>
      </c>
      <c r="E175" s="128">
        <f>SUM(C175*32)</f>
        <v>2048</v>
      </c>
      <c r="F175" s="128">
        <f>SUM(C175*22)</f>
        <v>1408</v>
      </c>
      <c r="G175" s="128">
        <f>SUM(E175*8)</f>
        <v>16384</v>
      </c>
      <c r="H175" s="128" t="s">
        <v>21</v>
      </c>
      <c r="I175" s="129">
        <f>SUM(D175+F175+G175)</f>
        <v>18752</v>
      </c>
      <c r="J175" s="128">
        <f>SUM(C175*3)</f>
        <v>192</v>
      </c>
      <c r="K175" s="128">
        <f>SUM(E175*0.5)</f>
        <v>1024</v>
      </c>
      <c r="L175" s="128" t="s">
        <v>21</v>
      </c>
      <c r="M175" s="129">
        <f>SUM(J175:L175)</f>
        <v>1216</v>
      </c>
      <c r="N175" s="128">
        <f>SUM(C175*3)</f>
        <v>192</v>
      </c>
      <c r="O175" s="128">
        <f>SUM(E175*1)</f>
        <v>2048</v>
      </c>
      <c r="P175" s="128" t="s">
        <v>21</v>
      </c>
      <c r="Q175" s="129">
        <f>SUM(N175:P175)</f>
        <v>2240</v>
      </c>
      <c r="R175" s="128">
        <f>SUM(C175*2)</f>
        <v>128</v>
      </c>
      <c r="S175" s="128">
        <f>SUM(E175*0.5)</f>
        <v>1024</v>
      </c>
      <c r="T175" s="128" t="s">
        <v>21</v>
      </c>
      <c r="U175" s="129">
        <f>SUM(R175:T175)</f>
        <v>1152</v>
      </c>
    </row>
    <row r="176" spans="1:21" ht="19.5" customHeight="1">
      <c r="A176" s="126">
        <v>4</v>
      </c>
      <c r="B176" s="60" t="s">
        <v>20</v>
      </c>
      <c r="C176" s="128">
        <v>33</v>
      </c>
      <c r="D176" s="128">
        <f>SUM(C176*15)</f>
        <v>495</v>
      </c>
      <c r="E176" s="128">
        <f>SUM(C176*24)</f>
        <v>792</v>
      </c>
      <c r="F176" s="128">
        <f>SUM(C176*32.5)</f>
        <v>1072.5</v>
      </c>
      <c r="G176" s="128">
        <f>SUM(E176*8)</f>
        <v>6336</v>
      </c>
      <c r="H176" s="128" t="s">
        <v>21</v>
      </c>
      <c r="I176" s="129">
        <f>SUM(D176+F176+G176)</f>
        <v>7903.5</v>
      </c>
      <c r="J176" s="128">
        <f>SUM(C176*2.5)</f>
        <v>82.5</v>
      </c>
      <c r="K176" s="128">
        <f>SUM(E176*0.5)</f>
        <v>396</v>
      </c>
      <c r="L176" s="128" t="s">
        <v>21</v>
      </c>
      <c r="M176" s="129">
        <f>SUM(J176:L176)</f>
        <v>478.5</v>
      </c>
      <c r="N176" s="128">
        <f>SUM(C176*3)</f>
        <v>99</v>
      </c>
      <c r="O176" s="128">
        <f>SUM(E176*1)</f>
        <v>792</v>
      </c>
      <c r="P176" s="128" t="s">
        <v>21</v>
      </c>
      <c r="Q176" s="129">
        <f>SUM(N176:P176)</f>
        <v>891</v>
      </c>
      <c r="R176" s="128">
        <f>SUM(C176*2)</f>
        <v>66</v>
      </c>
      <c r="S176" s="128">
        <f>SUM(E176*0.5)</f>
        <v>396</v>
      </c>
      <c r="T176" s="128" t="s">
        <v>21</v>
      </c>
      <c r="U176" s="129">
        <f>SUM(R176:T176)</f>
        <v>462</v>
      </c>
    </row>
    <row r="177" spans="2:21" ht="19.5">
      <c r="B177" s="61" t="s">
        <v>28</v>
      </c>
      <c r="C177" s="61">
        <f>C176+C175++C174+C173</f>
        <v>355</v>
      </c>
      <c r="D177" s="8">
        <f>D176+D175+D174+D173</f>
        <v>5325</v>
      </c>
      <c r="E177" s="8">
        <f aca="true" t="shared" si="4" ref="E177:U177">SUM(E173:E176)</f>
        <v>10232</v>
      </c>
      <c r="F177" s="8">
        <f t="shared" si="4"/>
        <v>9290.5</v>
      </c>
      <c r="G177" s="8">
        <f t="shared" si="4"/>
        <v>81856</v>
      </c>
      <c r="H177" s="8">
        <f t="shared" si="4"/>
        <v>0</v>
      </c>
      <c r="I177" s="8">
        <f t="shared" si="4"/>
        <v>96471.5</v>
      </c>
      <c r="J177" s="8">
        <f t="shared" si="4"/>
        <v>994.5</v>
      </c>
      <c r="K177" s="8">
        <f t="shared" si="4"/>
        <v>5116</v>
      </c>
      <c r="L177" s="8">
        <f t="shared" si="4"/>
        <v>0</v>
      </c>
      <c r="M177" s="8">
        <f t="shared" si="4"/>
        <v>6110.5</v>
      </c>
      <c r="N177" s="8">
        <f t="shared" si="4"/>
        <v>1065</v>
      </c>
      <c r="O177" s="8">
        <f t="shared" si="4"/>
        <v>10232</v>
      </c>
      <c r="P177" s="8">
        <f t="shared" si="4"/>
        <v>0</v>
      </c>
      <c r="Q177" s="8">
        <f t="shared" si="4"/>
        <v>11297</v>
      </c>
      <c r="R177" s="8">
        <f t="shared" si="4"/>
        <v>710</v>
      </c>
      <c r="S177" s="8">
        <f t="shared" si="4"/>
        <v>5116</v>
      </c>
      <c r="T177" s="8">
        <f t="shared" si="4"/>
        <v>0</v>
      </c>
      <c r="U177" s="8">
        <f t="shared" si="4"/>
        <v>5826</v>
      </c>
    </row>
    <row r="178" spans="2:21" ht="15.75">
      <c r="B178" s="134" t="s">
        <v>23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44" t="s">
        <v>22</v>
      </c>
      <c r="T178" s="44" t="s">
        <v>213</v>
      </c>
      <c r="U178" s="134"/>
    </row>
    <row r="179" spans="2:21" ht="19.5">
      <c r="B179" s="135" t="s">
        <v>335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2" ht="20.25" customHeight="1">
      <c r="A180" s="215"/>
      <c r="B180" s="216" t="s">
        <v>75</v>
      </c>
      <c r="C180" s="267" t="s">
        <v>36</v>
      </c>
      <c r="D180" s="267"/>
      <c r="E180" s="267" t="s">
        <v>266</v>
      </c>
      <c r="F180" s="267"/>
      <c r="G180" s="267" t="s">
        <v>270</v>
      </c>
      <c r="H180" s="285"/>
      <c r="I180" s="285"/>
      <c r="J180" s="285"/>
      <c r="K180" s="285"/>
      <c r="L180" s="267" t="s">
        <v>215</v>
      </c>
      <c r="M180" s="267"/>
      <c r="N180" s="267"/>
      <c r="O180" s="267"/>
      <c r="P180" s="136"/>
      <c r="Q180" s="44"/>
      <c r="R180" s="267" t="s">
        <v>214</v>
      </c>
      <c r="S180" s="285"/>
      <c r="T180" s="285"/>
      <c r="U180" s="285"/>
      <c r="V180" s="54"/>
    </row>
    <row r="181" spans="2:22" ht="15.75">
      <c r="B181" s="62"/>
      <c r="C181" s="45" t="s">
        <v>267</v>
      </c>
      <c r="D181" s="44" t="s">
        <v>268</v>
      </c>
      <c r="E181" s="45" t="s">
        <v>267</v>
      </c>
      <c r="F181" s="44" t="s">
        <v>268</v>
      </c>
      <c r="G181" s="136"/>
      <c r="H181" s="136"/>
      <c r="I181" s="136"/>
      <c r="J181" s="136"/>
      <c r="K181" s="136"/>
      <c r="L181" s="267" t="s">
        <v>216</v>
      </c>
      <c r="M181" s="285"/>
      <c r="N181" s="285"/>
      <c r="O181" s="285"/>
      <c r="P181" s="136"/>
      <c r="Q181" s="136"/>
      <c r="R181" s="136"/>
      <c r="S181" s="136"/>
      <c r="T181" s="136"/>
      <c r="U181" s="136"/>
      <c r="V181" s="54"/>
    </row>
    <row r="182" spans="2:22" ht="23.25">
      <c r="B182" s="62"/>
      <c r="C182" s="106">
        <v>96</v>
      </c>
      <c r="D182" s="106">
        <v>69</v>
      </c>
      <c r="E182" s="106">
        <v>59</v>
      </c>
      <c r="F182" s="106">
        <v>46</v>
      </c>
      <c r="G182" s="136"/>
      <c r="H182" s="136"/>
      <c r="I182" s="136"/>
      <c r="J182" s="136"/>
      <c r="K182" s="136"/>
      <c r="L182" s="267" t="s">
        <v>217</v>
      </c>
      <c r="M182" s="285"/>
      <c r="N182" s="285"/>
      <c r="O182" s="285"/>
      <c r="P182" s="136"/>
      <c r="Q182" s="136"/>
      <c r="R182" s="136"/>
      <c r="S182" s="136"/>
      <c r="T182" s="136"/>
      <c r="U182" s="136"/>
      <c r="V182" s="54"/>
    </row>
    <row r="183" spans="2:22" ht="15.75">
      <c r="B183" s="44" t="s">
        <v>264</v>
      </c>
      <c r="C183" s="115"/>
      <c r="D183" s="115"/>
      <c r="E183" s="115"/>
      <c r="F183" s="115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54"/>
    </row>
    <row r="184" spans="2:21" ht="16.5">
      <c r="B184" s="44" t="s">
        <v>265</v>
      </c>
      <c r="C184" s="108"/>
      <c r="D184" s="108"/>
      <c r="E184" s="108"/>
      <c r="F184" s="108"/>
      <c r="G184" s="267" t="s">
        <v>0</v>
      </c>
      <c r="H184" s="285"/>
      <c r="I184" s="285"/>
      <c r="J184" s="285"/>
      <c r="K184" s="285"/>
      <c r="L184" s="285"/>
      <c r="M184" s="285"/>
      <c r="N184" s="285"/>
      <c r="O184" s="285"/>
      <c r="P184" s="285"/>
      <c r="Q184" s="285"/>
      <c r="R184" s="285"/>
      <c r="S184" s="285"/>
      <c r="T184" s="285"/>
      <c r="U184" s="285"/>
    </row>
    <row r="185" spans="2:21" ht="16.5">
      <c r="B185" s="138" t="s">
        <v>28</v>
      </c>
      <c r="C185" s="309"/>
      <c r="D185" s="309"/>
      <c r="E185" s="309"/>
      <c r="F185" s="309"/>
      <c r="G185" s="267"/>
      <c r="H185" s="285"/>
      <c r="I185" s="285"/>
      <c r="J185" s="285"/>
      <c r="K185" s="285"/>
      <c r="L185" s="285"/>
      <c r="M185" s="285"/>
      <c r="N185" s="285"/>
      <c r="O185" s="285"/>
      <c r="P185" s="285"/>
      <c r="Q185" s="285"/>
      <c r="R185" s="285"/>
      <c r="S185" s="285"/>
      <c r="T185" s="285"/>
      <c r="U185" s="285"/>
    </row>
    <row r="186" spans="2:21" ht="16.5">
      <c r="B186" s="138" t="s">
        <v>109</v>
      </c>
      <c r="C186" s="301"/>
      <c r="D186" s="301"/>
      <c r="E186" s="35"/>
      <c r="F186" s="35"/>
      <c r="G186" s="296"/>
      <c r="H186" s="297"/>
      <c r="I186" s="297"/>
      <c r="J186" s="297"/>
      <c r="K186" s="297"/>
      <c r="L186" s="297"/>
      <c r="M186" s="297"/>
      <c r="N186" s="297"/>
      <c r="O186" s="297"/>
      <c r="P186" s="297"/>
      <c r="Q186" s="297"/>
      <c r="R186" s="297"/>
      <c r="S186" s="297"/>
      <c r="T186" s="297"/>
      <c r="U186" s="297"/>
    </row>
    <row r="187" spans="2:21" ht="15.75">
      <c r="B187" s="44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</row>
    <row r="188" spans="1:10" ht="12.75" customHeight="1">
      <c r="A188" s="269" t="s">
        <v>223</v>
      </c>
      <c r="B188" s="269"/>
      <c r="C188" s="269"/>
      <c r="D188" s="269"/>
      <c r="E188" s="269"/>
      <c r="F188" s="269"/>
      <c r="G188" s="269"/>
      <c r="H188" s="269"/>
      <c r="I188" s="269"/>
      <c r="J188" s="269"/>
    </row>
    <row r="189" spans="3:21" ht="12.75"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</row>
    <row r="190" spans="1:24" ht="15.75">
      <c r="A190" s="36" t="s">
        <v>298</v>
      </c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</row>
    <row r="191" spans="1:21" ht="15.75">
      <c r="A191" s="166" t="s">
        <v>312</v>
      </c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</row>
    <row r="192" spans="1:21" ht="15.75">
      <c r="A192" s="167" t="s">
        <v>311</v>
      </c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</row>
    <row r="193" spans="1:21" ht="16.5">
      <c r="A193" s="36" t="s">
        <v>269</v>
      </c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186"/>
      <c r="R193" s="186"/>
      <c r="S193" s="186"/>
      <c r="T193" s="186"/>
      <c r="U193" s="186"/>
    </row>
    <row r="194" spans="1:21" ht="15.75">
      <c r="A194" s="166" t="s">
        <v>302</v>
      </c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86"/>
      <c r="R194" s="186"/>
      <c r="S194" s="186"/>
      <c r="T194" s="186"/>
      <c r="U194" s="186"/>
    </row>
    <row r="195" spans="2:21" ht="15.75">
      <c r="B195" s="142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3:21" ht="19.5">
      <c r="C196" s="34"/>
      <c r="D196" s="34"/>
      <c r="E196" s="34"/>
      <c r="F196" s="34"/>
      <c r="G196" s="34"/>
      <c r="H196" s="88">
        <v>5</v>
      </c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</row>
    <row r="197" spans="2:21" ht="19.5">
      <c r="B197" s="88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</row>
    <row r="198" spans="2:21" ht="19.5">
      <c r="B198" s="88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</row>
    <row r="199" spans="2:14" ht="18">
      <c r="B199" s="41"/>
      <c r="E199" s="120" t="s">
        <v>23</v>
      </c>
      <c r="N199" s="125" t="s">
        <v>316</v>
      </c>
    </row>
    <row r="200" spans="2:21" ht="23.25">
      <c r="B200" s="275" t="s">
        <v>153</v>
      </c>
      <c r="C200" s="284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</row>
    <row r="201" spans="2:21" ht="21.75">
      <c r="B201" s="283" t="s">
        <v>250</v>
      </c>
      <c r="C201" s="284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</row>
    <row r="202" spans="2:21" ht="15.75">
      <c r="B202" s="280" t="s">
        <v>212</v>
      </c>
      <c r="C202" s="281"/>
      <c r="D202" s="281"/>
      <c r="E202" s="281"/>
      <c r="F202" s="281"/>
      <c r="G202" s="281"/>
      <c r="H202" s="281"/>
      <c r="I202" s="281"/>
      <c r="J202" s="281"/>
      <c r="K202" s="281"/>
      <c r="L202" s="281"/>
      <c r="M202" s="281"/>
      <c r="N202" s="281"/>
      <c r="O202" s="281"/>
      <c r="P202" s="281"/>
      <c r="Q202" s="281"/>
      <c r="R202" s="281"/>
      <c r="S202" s="281"/>
      <c r="T202" s="281"/>
      <c r="U202" s="281"/>
    </row>
    <row r="203" spans="2:14" ht="18">
      <c r="B203" s="41"/>
      <c r="E203" s="120" t="s">
        <v>23</v>
      </c>
      <c r="N203" s="125" t="s">
        <v>316</v>
      </c>
    </row>
    <row r="204" spans="1:17" ht="23.25">
      <c r="A204" s="269" t="s">
        <v>184</v>
      </c>
      <c r="B204" s="269"/>
      <c r="C204" s="269"/>
      <c r="D204" s="269"/>
      <c r="E204" s="287" t="s">
        <v>353</v>
      </c>
      <c r="F204" s="287"/>
      <c r="G204" s="287"/>
      <c r="H204" s="287"/>
      <c r="I204" s="287"/>
      <c r="J204" s="287"/>
      <c r="K204" s="287"/>
      <c r="L204" s="287"/>
      <c r="M204" s="287"/>
      <c r="N204" s="287"/>
      <c r="O204" s="287"/>
      <c r="P204" s="287"/>
      <c r="Q204" s="120"/>
    </row>
    <row r="205" spans="2:14" ht="18">
      <c r="B205" s="41"/>
      <c r="E205" s="120" t="s">
        <v>23</v>
      </c>
      <c r="N205" s="125" t="s">
        <v>316</v>
      </c>
    </row>
    <row r="206" spans="2:21" ht="15.75">
      <c r="B206" s="72" t="s">
        <v>1</v>
      </c>
      <c r="C206" s="49" t="s">
        <v>1</v>
      </c>
      <c r="D206" s="49" t="s">
        <v>30</v>
      </c>
      <c r="E206" s="49" t="s">
        <v>5</v>
      </c>
      <c r="F206" s="50" t="s">
        <v>22</v>
      </c>
      <c r="G206" s="50" t="s">
        <v>13</v>
      </c>
      <c r="H206" s="50" t="s">
        <v>14</v>
      </c>
      <c r="I206" s="49" t="s">
        <v>0</v>
      </c>
      <c r="J206" s="50" t="s">
        <v>12</v>
      </c>
      <c r="K206" s="50" t="s">
        <v>13</v>
      </c>
      <c r="L206" s="50" t="s">
        <v>14</v>
      </c>
      <c r="M206" s="49" t="s">
        <v>0</v>
      </c>
      <c r="N206" s="50" t="s">
        <v>15</v>
      </c>
      <c r="O206" s="50" t="s">
        <v>16</v>
      </c>
      <c r="P206" s="50" t="s">
        <v>14</v>
      </c>
      <c r="Q206" s="49" t="s">
        <v>0</v>
      </c>
      <c r="R206" s="50" t="s">
        <v>24</v>
      </c>
      <c r="S206" s="50" t="s">
        <v>25</v>
      </c>
      <c r="T206" s="50" t="s">
        <v>14</v>
      </c>
      <c r="U206" s="49" t="s">
        <v>0</v>
      </c>
    </row>
    <row r="207" spans="2:21" ht="18">
      <c r="B207" s="72" t="s">
        <v>4</v>
      </c>
      <c r="C207" s="49" t="s">
        <v>3</v>
      </c>
      <c r="D207" s="49" t="s">
        <v>31</v>
      </c>
      <c r="E207" s="49" t="s">
        <v>6</v>
      </c>
      <c r="F207" s="49" t="s">
        <v>8</v>
      </c>
      <c r="G207" s="49" t="s">
        <v>9</v>
      </c>
      <c r="H207" s="49" t="s">
        <v>10</v>
      </c>
      <c r="I207" s="41" t="s">
        <v>11</v>
      </c>
      <c r="J207" s="49" t="s">
        <v>8</v>
      </c>
      <c r="K207" s="49" t="s">
        <v>9</v>
      </c>
      <c r="L207" s="49" t="s">
        <v>10</v>
      </c>
      <c r="M207" s="41" t="s">
        <v>11</v>
      </c>
      <c r="N207" s="49" t="s">
        <v>8</v>
      </c>
      <c r="O207" s="49" t="s">
        <v>9</v>
      </c>
      <c r="P207" s="49" t="s">
        <v>10</v>
      </c>
      <c r="Q207" s="41" t="s">
        <v>11</v>
      </c>
      <c r="R207" s="49" t="s">
        <v>8</v>
      </c>
      <c r="S207" s="49" t="s">
        <v>9</v>
      </c>
      <c r="T207" s="49" t="s">
        <v>10</v>
      </c>
      <c r="U207" s="41" t="s">
        <v>11</v>
      </c>
    </row>
    <row r="208" spans="2:16" ht="20.25">
      <c r="B208" s="204" t="s">
        <v>358</v>
      </c>
      <c r="C208" s="72" t="s">
        <v>309</v>
      </c>
      <c r="D208" s="49" t="s">
        <v>305</v>
      </c>
      <c r="E208" s="49" t="s">
        <v>7</v>
      </c>
      <c r="F208" s="49" t="s">
        <v>32</v>
      </c>
      <c r="G208" s="49" t="s">
        <v>32</v>
      </c>
      <c r="H208" s="7">
        <v>0.03</v>
      </c>
      <c r="L208" s="7">
        <v>0.01</v>
      </c>
      <c r="P208" s="7">
        <v>0.01</v>
      </c>
    </row>
    <row r="209" spans="2:21" ht="18">
      <c r="B209" s="132"/>
      <c r="D209" s="2" t="s">
        <v>33</v>
      </c>
      <c r="E209" s="3"/>
      <c r="F209" s="2" t="s">
        <v>33</v>
      </c>
      <c r="G209" s="2" t="s">
        <v>33</v>
      </c>
      <c r="H209" s="2" t="s">
        <v>33</v>
      </c>
      <c r="I209" s="2" t="s">
        <v>33</v>
      </c>
      <c r="J209" s="2" t="s">
        <v>33</v>
      </c>
      <c r="K209" s="2" t="s">
        <v>33</v>
      </c>
      <c r="L209" s="2" t="s">
        <v>33</v>
      </c>
      <c r="N209" s="2" t="s">
        <v>33</v>
      </c>
      <c r="O209" s="2" t="s">
        <v>33</v>
      </c>
      <c r="P209" s="2" t="s">
        <v>33</v>
      </c>
      <c r="Q209" s="2" t="s">
        <v>33</v>
      </c>
      <c r="R209" s="2" t="s">
        <v>33</v>
      </c>
      <c r="S209" s="2" t="s">
        <v>33</v>
      </c>
      <c r="T209" s="2" t="s">
        <v>33</v>
      </c>
      <c r="U209" s="2" t="s">
        <v>33</v>
      </c>
    </row>
    <row r="210" spans="2:21" ht="18">
      <c r="B210" s="67">
        <v>1</v>
      </c>
      <c r="C210" s="41">
        <v>2</v>
      </c>
      <c r="D210" s="41">
        <v>3</v>
      </c>
      <c r="E210" s="41">
        <v>4</v>
      </c>
      <c r="F210" s="41">
        <v>5</v>
      </c>
      <c r="G210" s="41">
        <v>6</v>
      </c>
      <c r="H210" s="42">
        <v>7</v>
      </c>
      <c r="I210" s="41">
        <v>8</v>
      </c>
      <c r="J210" s="41">
        <v>9</v>
      </c>
      <c r="K210" s="41">
        <v>10</v>
      </c>
      <c r="L210" s="42">
        <v>11</v>
      </c>
      <c r="M210" s="41">
        <v>12</v>
      </c>
      <c r="N210" s="41">
        <v>13</v>
      </c>
      <c r="O210" s="41">
        <v>14</v>
      </c>
      <c r="P210" s="42">
        <v>15</v>
      </c>
      <c r="Q210" s="41">
        <v>16</v>
      </c>
      <c r="R210" s="41">
        <v>17</v>
      </c>
      <c r="S210" s="41">
        <v>18</v>
      </c>
      <c r="T210" s="41">
        <v>19</v>
      </c>
      <c r="U210" s="41">
        <v>20</v>
      </c>
    </row>
    <row r="211" spans="2:14" ht="18">
      <c r="B211" s="41"/>
      <c r="E211" s="120" t="s">
        <v>23</v>
      </c>
      <c r="N211" s="125" t="s">
        <v>316</v>
      </c>
    </row>
    <row r="212" spans="1:21" ht="19.5">
      <c r="A212" s="126">
        <v>1</v>
      </c>
      <c r="B212" s="60" t="s">
        <v>17</v>
      </c>
      <c r="C212" s="128">
        <v>112</v>
      </c>
      <c r="D212" s="128">
        <f>C212*15</f>
        <v>1680</v>
      </c>
      <c r="E212" s="128">
        <f>SUM(C212*32)</f>
        <v>3584</v>
      </c>
      <c r="F212" s="128">
        <f>SUM(C212*22)</f>
        <v>2464</v>
      </c>
      <c r="G212" s="128">
        <f>SUM(E212*8)</f>
        <v>28672</v>
      </c>
      <c r="H212" s="128" t="s">
        <v>21</v>
      </c>
      <c r="I212" s="129">
        <f>SUM(D212+F212+G212)</f>
        <v>32816</v>
      </c>
      <c r="J212" s="128">
        <f>SUM(C212*3)</f>
        <v>336</v>
      </c>
      <c r="K212" s="128">
        <f>SUM(E212*0.5)</f>
        <v>1792</v>
      </c>
      <c r="L212" s="128" t="str">
        <f>+L214</f>
        <v>+</v>
      </c>
      <c r="M212" s="129">
        <f>SUM(J212:L212)</f>
        <v>2128</v>
      </c>
      <c r="N212" s="128">
        <f>SUM(C212*3)</f>
        <v>336</v>
      </c>
      <c r="O212" s="128">
        <f>SUM(E212*1)</f>
        <v>3584</v>
      </c>
      <c r="P212" s="128" t="s">
        <v>21</v>
      </c>
      <c r="Q212" s="129">
        <f>SUM(N212:P212)</f>
        <v>3920</v>
      </c>
      <c r="R212" s="128">
        <f>SUM(C212*2)</f>
        <v>224</v>
      </c>
      <c r="S212" s="128">
        <f>SUM(E212*0.5)</f>
        <v>1792</v>
      </c>
      <c r="T212" s="128" t="s">
        <v>21</v>
      </c>
      <c r="U212" s="129">
        <f>SUM(R212:T212)</f>
        <v>2016</v>
      </c>
    </row>
    <row r="213" spans="1:21" ht="19.5">
      <c r="A213" s="126">
        <v>2</v>
      </c>
      <c r="B213" s="60" t="s">
        <v>18</v>
      </c>
      <c r="C213" s="128">
        <v>84</v>
      </c>
      <c r="D213" s="128">
        <f>SUM(C213*15)</f>
        <v>1260</v>
      </c>
      <c r="E213" s="29">
        <f>SUM(C213*24)</f>
        <v>2016</v>
      </c>
      <c r="F213" s="128">
        <f>SUM(C213*32.5)</f>
        <v>2730</v>
      </c>
      <c r="G213" s="128">
        <f>SUM(E213*8)</f>
        <v>16128</v>
      </c>
      <c r="H213" s="128" t="s">
        <v>21</v>
      </c>
      <c r="I213" s="129">
        <f>SUM(D213+F213+G213)</f>
        <v>20118</v>
      </c>
      <c r="J213" s="128">
        <f>SUM(C213*2.5)</f>
        <v>210</v>
      </c>
      <c r="K213" s="128">
        <f>SUM(E213*0.5)</f>
        <v>1008</v>
      </c>
      <c r="L213" s="128" t="s">
        <v>21</v>
      </c>
      <c r="M213" s="129">
        <f>SUM(J213:L213)</f>
        <v>1218</v>
      </c>
      <c r="N213" s="128">
        <f>SUM(C213*3)</f>
        <v>252</v>
      </c>
      <c r="O213" s="128">
        <f>SUM(E213*1)</f>
        <v>2016</v>
      </c>
      <c r="P213" s="128" t="s">
        <v>21</v>
      </c>
      <c r="Q213" s="129">
        <f>SUM(N213:P213)</f>
        <v>2268</v>
      </c>
      <c r="R213" s="128">
        <f>SUM(C213*2)</f>
        <v>168</v>
      </c>
      <c r="S213" s="128">
        <f>SUM(E213*0.5)</f>
        <v>1008</v>
      </c>
      <c r="T213" s="128" t="s">
        <v>21</v>
      </c>
      <c r="U213" s="129">
        <f>SUM(R213:T213)</f>
        <v>1176</v>
      </c>
    </row>
    <row r="214" spans="1:21" ht="19.5">
      <c r="A214" s="126">
        <v>3</v>
      </c>
      <c r="B214" s="60" t="s">
        <v>19</v>
      </c>
      <c r="C214" s="128">
        <v>75</v>
      </c>
      <c r="D214" s="128">
        <f>SUM(C214*15)</f>
        <v>1125</v>
      </c>
      <c r="E214" s="128">
        <f>SUM(C214*32)</f>
        <v>2400</v>
      </c>
      <c r="F214" s="128">
        <f>SUM(C214*22)</f>
        <v>1650</v>
      </c>
      <c r="G214" s="128">
        <f>SUM(E214*8)</f>
        <v>19200</v>
      </c>
      <c r="H214" s="128" t="s">
        <v>21</v>
      </c>
      <c r="I214" s="129">
        <f>SUM(D214+F214+G214)</f>
        <v>21975</v>
      </c>
      <c r="J214" s="128">
        <f>SUM(C214*3)</f>
        <v>225</v>
      </c>
      <c r="K214" s="128">
        <f>SUM(E214*0.5)</f>
        <v>1200</v>
      </c>
      <c r="L214" s="128" t="s">
        <v>21</v>
      </c>
      <c r="M214" s="129">
        <f>SUM(J214:L214)</f>
        <v>1425</v>
      </c>
      <c r="N214" s="128">
        <f>SUM(C214*3)</f>
        <v>225</v>
      </c>
      <c r="O214" s="128">
        <f>SUM(E214*1)</f>
        <v>2400</v>
      </c>
      <c r="P214" s="128" t="s">
        <v>21</v>
      </c>
      <c r="Q214" s="129">
        <f>SUM(N214:P214)</f>
        <v>2625</v>
      </c>
      <c r="R214" s="128">
        <f>SUM(C214*2)</f>
        <v>150</v>
      </c>
      <c r="S214" s="128">
        <f>SUM(E214*0.5)</f>
        <v>1200</v>
      </c>
      <c r="T214" s="128" t="s">
        <v>21</v>
      </c>
      <c r="U214" s="129">
        <f>SUM(R214:T214)</f>
        <v>1350</v>
      </c>
    </row>
    <row r="215" spans="1:21" ht="19.5">
      <c r="A215" s="126">
        <v>4</v>
      </c>
      <c r="B215" s="60" t="s">
        <v>20</v>
      </c>
      <c r="C215" s="128">
        <v>56</v>
      </c>
      <c r="D215" s="128">
        <f>SUM(C215*15)</f>
        <v>840</v>
      </c>
      <c r="E215" s="128">
        <f>SUM(C215*24)</f>
        <v>1344</v>
      </c>
      <c r="F215" s="128">
        <f>SUM(C215*32.5)</f>
        <v>1820</v>
      </c>
      <c r="G215" s="128">
        <f>SUM(E215*8)</f>
        <v>10752</v>
      </c>
      <c r="H215" s="128" t="s">
        <v>21</v>
      </c>
      <c r="I215" s="129">
        <f>SUM(D215+F215+G215)</f>
        <v>13412</v>
      </c>
      <c r="J215" s="128">
        <f>SUM(C215*2.5)</f>
        <v>140</v>
      </c>
      <c r="K215" s="128">
        <f>SUM(E215*0.5)</f>
        <v>672</v>
      </c>
      <c r="L215" s="128" t="s">
        <v>21</v>
      </c>
      <c r="M215" s="129">
        <f>SUM(J215:L215)</f>
        <v>812</v>
      </c>
      <c r="N215" s="128">
        <f>SUM(C215*3)</f>
        <v>168</v>
      </c>
      <c r="O215" s="128">
        <f>SUM(E215*1)</f>
        <v>1344</v>
      </c>
      <c r="P215" s="128" t="s">
        <v>21</v>
      </c>
      <c r="Q215" s="129">
        <f>SUM(N215:P215)</f>
        <v>1512</v>
      </c>
      <c r="R215" s="128">
        <f>SUM(C215*2)</f>
        <v>112</v>
      </c>
      <c r="S215" s="128">
        <f>SUM(E215*0.5)</f>
        <v>672</v>
      </c>
      <c r="T215" s="128" t="s">
        <v>21</v>
      </c>
      <c r="U215" s="129">
        <f>SUM(R215:T215)</f>
        <v>784</v>
      </c>
    </row>
    <row r="216" spans="2:21" ht="19.5">
      <c r="B216" s="61" t="s">
        <v>28</v>
      </c>
      <c r="C216" s="61">
        <f>C215+C214+C213+C212</f>
        <v>327</v>
      </c>
      <c r="D216" s="8">
        <f>SUM(C216*15)</f>
        <v>4905</v>
      </c>
      <c r="E216" s="8">
        <f aca="true" t="shared" si="5" ref="E216:U216">SUM(E212:E215)</f>
        <v>9344</v>
      </c>
      <c r="F216" s="8">
        <f t="shared" si="5"/>
        <v>8664</v>
      </c>
      <c r="G216" s="8">
        <f t="shared" si="5"/>
        <v>74752</v>
      </c>
      <c r="H216" s="8">
        <f t="shared" si="5"/>
        <v>0</v>
      </c>
      <c r="I216" s="8">
        <f t="shared" si="5"/>
        <v>88321</v>
      </c>
      <c r="J216" s="8">
        <f t="shared" si="5"/>
        <v>911</v>
      </c>
      <c r="K216" s="8">
        <f t="shared" si="5"/>
        <v>4672</v>
      </c>
      <c r="L216" s="8">
        <f t="shared" si="5"/>
        <v>0</v>
      </c>
      <c r="M216" s="8">
        <f t="shared" si="5"/>
        <v>5583</v>
      </c>
      <c r="N216" s="8">
        <f t="shared" si="5"/>
        <v>981</v>
      </c>
      <c r="O216" s="8">
        <f t="shared" si="5"/>
        <v>9344</v>
      </c>
      <c r="P216" s="8">
        <f t="shared" si="5"/>
        <v>0</v>
      </c>
      <c r="Q216" s="8">
        <f t="shared" si="5"/>
        <v>10325</v>
      </c>
      <c r="R216" s="8">
        <f t="shared" si="5"/>
        <v>654</v>
      </c>
      <c r="S216" s="8">
        <f t="shared" si="5"/>
        <v>4672</v>
      </c>
      <c r="T216" s="8">
        <f t="shared" si="5"/>
        <v>0</v>
      </c>
      <c r="U216" s="8">
        <f t="shared" si="5"/>
        <v>5326</v>
      </c>
    </row>
    <row r="217" spans="2:14" ht="18">
      <c r="B217" s="41"/>
      <c r="E217" s="120" t="s">
        <v>23</v>
      </c>
      <c r="N217" s="125" t="s">
        <v>316</v>
      </c>
    </row>
    <row r="218" spans="2:21" ht="19.5">
      <c r="B218" s="135" t="s">
        <v>336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294"/>
      <c r="T218" s="294"/>
      <c r="U218" s="133" t="s">
        <v>27</v>
      </c>
    </row>
    <row r="219" spans="2:21" ht="16.5">
      <c r="B219" s="133"/>
      <c r="C219" s="46"/>
      <c r="D219" s="46"/>
      <c r="E219" s="46"/>
      <c r="F219" s="276"/>
      <c r="G219" s="276"/>
      <c r="H219" s="276"/>
      <c r="I219" s="276"/>
      <c r="J219" s="276"/>
      <c r="K219" s="276"/>
      <c r="L219" s="276"/>
      <c r="M219" s="276"/>
      <c r="N219" s="276"/>
      <c r="O219" s="276"/>
      <c r="P219" s="62"/>
      <c r="Q219" s="62"/>
      <c r="R219" s="276"/>
      <c r="S219" s="276"/>
      <c r="T219" s="276"/>
      <c r="U219" s="276"/>
    </row>
    <row r="220" spans="1:21" ht="20.25">
      <c r="A220" s="272" t="s">
        <v>75</v>
      </c>
      <c r="B220" s="272"/>
      <c r="C220" s="267" t="s">
        <v>36</v>
      </c>
      <c r="D220" s="267"/>
      <c r="E220" s="267" t="s">
        <v>266</v>
      </c>
      <c r="F220" s="267"/>
      <c r="G220" s="295" t="s">
        <v>270</v>
      </c>
      <c r="H220" s="298"/>
      <c r="I220" s="298"/>
      <c r="J220" s="298"/>
      <c r="K220" s="298"/>
      <c r="L220" s="295" t="s">
        <v>215</v>
      </c>
      <c r="M220" s="295"/>
      <c r="N220" s="295"/>
      <c r="O220" s="295"/>
      <c r="P220" s="116"/>
      <c r="Q220" s="209"/>
      <c r="R220" s="295" t="s">
        <v>214</v>
      </c>
      <c r="S220" s="298"/>
      <c r="T220" s="298"/>
      <c r="U220" s="298"/>
    </row>
    <row r="221" spans="2:21" ht="20.25">
      <c r="B221" s="62"/>
      <c r="C221" s="45" t="s">
        <v>267</v>
      </c>
      <c r="D221" s="44" t="s">
        <v>268</v>
      </c>
      <c r="E221" s="45" t="s">
        <v>267</v>
      </c>
      <c r="F221" s="44" t="s">
        <v>268</v>
      </c>
      <c r="G221" s="116"/>
      <c r="H221" s="116"/>
      <c r="I221" s="116"/>
      <c r="J221" s="116"/>
      <c r="K221" s="116"/>
      <c r="L221" s="295" t="s">
        <v>216</v>
      </c>
      <c r="M221" s="298"/>
      <c r="N221" s="298"/>
      <c r="O221" s="298"/>
      <c r="P221" s="116"/>
      <c r="Q221" s="116"/>
      <c r="R221" s="116"/>
      <c r="S221" s="116"/>
      <c r="T221" s="116"/>
      <c r="U221" s="116"/>
    </row>
    <row r="222" spans="2:21" ht="20.25">
      <c r="B222" s="62"/>
      <c r="C222" s="122">
        <v>87</v>
      </c>
      <c r="D222" s="122">
        <v>100</v>
      </c>
      <c r="E222" s="122">
        <v>70</v>
      </c>
      <c r="F222" s="122">
        <v>70</v>
      </c>
      <c r="G222" s="210"/>
      <c r="H222" s="210"/>
      <c r="I222" s="210"/>
      <c r="J222" s="210"/>
      <c r="K222" s="210"/>
      <c r="L222" s="295" t="s">
        <v>217</v>
      </c>
      <c r="M222" s="298"/>
      <c r="N222" s="298"/>
      <c r="O222" s="298"/>
      <c r="P222" s="210"/>
      <c r="Q222" s="210"/>
      <c r="R222" s="210"/>
      <c r="S222" s="210"/>
      <c r="T222" s="210"/>
      <c r="U222" s="210"/>
    </row>
    <row r="223" spans="2:21" ht="16.5">
      <c r="B223" s="44" t="s">
        <v>264</v>
      </c>
      <c r="C223" s="122"/>
      <c r="D223" s="122">
        <v>0</v>
      </c>
      <c r="E223" s="122">
        <v>0</v>
      </c>
      <c r="F223" s="122">
        <v>0</v>
      </c>
      <c r="G223" s="33"/>
      <c r="H223" s="33"/>
      <c r="I223" s="33"/>
      <c r="J223" s="33"/>
      <c r="K223" s="34"/>
      <c r="L223" s="34"/>
      <c r="M223" s="34"/>
      <c r="N223" s="34"/>
      <c r="O223" s="34"/>
      <c r="P223" s="33"/>
      <c r="Q223" s="33"/>
      <c r="R223" s="33"/>
      <c r="S223" s="33"/>
      <c r="T223" s="33"/>
      <c r="U223" s="33"/>
    </row>
    <row r="224" spans="2:21" ht="16.5">
      <c r="B224" s="44" t="s">
        <v>265</v>
      </c>
      <c r="C224" s="35">
        <v>87</v>
      </c>
      <c r="D224" s="35">
        <f>D222+D223</f>
        <v>100</v>
      </c>
      <c r="E224" s="35">
        <f>E222+E223</f>
        <v>70</v>
      </c>
      <c r="F224" s="35">
        <f>F222+F223</f>
        <v>70</v>
      </c>
      <c r="G224" s="267" t="s">
        <v>0</v>
      </c>
      <c r="H224" s="285"/>
      <c r="I224" s="285"/>
      <c r="J224" s="285"/>
      <c r="K224" s="285"/>
      <c r="L224" s="285"/>
      <c r="M224" s="285"/>
      <c r="N224" s="285"/>
      <c r="O224" s="285"/>
      <c r="P224" s="285"/>
      <c r="Q224" s="285"/>
      <c r="R224" s="285"/>
      <c r="S224" s="285"/>
      <c r="T224" s="285"/>
      <c r="U224" s="285"/>
    </row>
    <row r="225" spans="2:21" ht="16.5">
      <c r="B225" s="138" t="s">
        <v>28</v>
      </c>
      <c r="C225" s="293">
        <f>C224+D224+E224+F224</f>
        <v>327</v>
      </c>
      <c r="D225" s="293"/>
      <c r="E225" s="293"/>
      <c r="F225" s="293"/>
      <c r="G225" s="267"/>
      <c r="H225" s="285"/>
      <c r="I225" s="285"/>
      <c r="J225" s="285"/>
      <c r="K225" s="285"/>
      <c r="L225" s="285"/>
      <c r="M225" s="285"/>
      <c r="N225" s="285"/>
      <c r="O225" s="285"/>
      <c r="P225" s="285"/>
      <c r="Q225" s="285"/>
      <c r="R225" s="285"/>
      <c r="S225" s="285"/>
      <c r="T225" s="285"/>
      <c r="U225" s="285"/>
    </row>
    <row r="226" spans="2:21" ht="16.5">
      <c r="B226" s="138" t="s">
        <v>109</v>
      </c>
      <c r="C226" s="301"/>
      <c r="D226" s="301"/>
      <c r="E226" s="35"/>
      <c r="F226" s="35"/>
      <c r="G226" s="296"/>
      <c r="H226" s="297"/>
      <c r="I226" s="297"/>
      <c r="J226" s="297"/>
      <c r="K226" s="297"/>
      <c r="L226" s="297"/>
      <c r="M226" s="297"/>
      <c r="N226" s="297"/>
      <c r="O226" s="297"/>
      <c r="P226" s="297"/>
      <c r="Q226" s="297"/>
      <c r="R226" s="297"/>
      <c r="S226" s="297"/>
      <c r="T226" s="297"/>
      <c r="U226" s="297"/>
    </row>
    <row r="227" spans="1:21" ht="16.5">
      <c r="A227" s="269" t="s">
        <v>224</v>
      </c>
      <c r="B227" s="269"/>
      <c r="C227" s="269"/>
      <c r="D227" s="269"/>
      <c r="E227" s="269"/>
      <c r="F227" s="269"/>
      <c r="G227" s="269"/>
      <c r="H227" s="269"/>
      <c r="I227" s="269"/>
      <c r="J227" s="269"/>
      <c r="K227" s="269"/>
      <c r="L227" s="269"/>
      <c r="M227" s="269"/>
      <c r="N227" s="136"/>
      <c r="O227" s="136"/>
      <c r="P227" s="136"/>
      <c r="Q227" s="136"/>
      <c r="R227" s="136"/>
      <c r="S227" s="136"/>
      <c r="T227" s="136"/>
      <c r="U227" s="136"/>
    </row>
    <row r="228" ht="15.75">
      <c r="B228" s="44"/>
    </row>
    <row r="229" spans="3:21" ht="12.75"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</row>
    <row r="230" spans="1:24" ht="15.75">
      <c r="A230" s="36" t="s">
        <v>298</v>
      </c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</row>
    <row r="231" spans="1:21" ht="15.75">
      <c r="A231" s="166" t="s">
        <v>312</v>
      </c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</row>
    <row r="232" spans="1:21" ht="15.75">
      <c r="A232" s="167" t="s">
        <v>311</v>
      </c>
      <c r="B232" s="167"/>
      <c r="C232" s="167"/>
      <c r="D232" s="167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</row>
    <row r="233" spans="1:21" ht="16.5">
      <c r="A233" s="36" t="s">
        <v>269</v>
      </c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186"/>
      <c r="R233" s="186"/>
      <c r="S233" s="186"/>
      <c r="T233" s="186"/>
      <c r="U233" s="186"/>
    </row>
    <row r="234" spans="1:21" ht="15.75">
      <c r="A234" s="166" t="s">
        <v>302</v>
      </c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86"/>
      <c r="R234" s="186"/>
      <c r="S234" s="186"/>
      <c r="T234" s="186"/>
      <c r="U234" s="186"/>
    </row>
    <row r="235" spans="3:21" ht="15.75">
      <c r="C235" s="44"/>
      <c r="Q235" s="8"/>
      <c r="R235" s="8"/>
      <c r="S235" s="8"/>
      <c r="T235" s="8"/>
      <c r="U235" s="8"/>
    </row>
    <row r="236" spans="2:21" ht="16.5">
      <c r="B236" s="139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</row>
    <row r="237" spans="2:21" ht="19.5">
      <c r="B237" s="303"/>
      <c r="C237" s="303"/>
      <c r="D237" s="303"/>
      <c r="E237" s="303"/>
      <c r="F237" s="303"/>
      <c r="G237" s="303"/>
      <c r="H237" s="303"/>
      <c r="I237" s="303"/>
      <c r="J237" s="303"/>
      <c r="K237" s="303"/>
      <c r="L237" s="303"/>
      <c r="M237" s="303"/>
      <c r="N237" s="303"/>
      <c r="O237" s="303"/>
      <c r="P237" s="303"/>
      <c r="Q237" s="303"/>
      <c r="R237" s="303"/>
      <c r="S237" s="137"/>
      <c r="T237" s="137"/>
      <c r="U237" s="137"/>
    </row>
    <row r="238" spans="2:21" ht="19.5"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137"/>
      <c r="T238" s="137"/>
      <c r="U238" s="137"/>
    </row>
    <row r="239" spans="2:21" ht="19.5">
      <c r="B239" s="39"/>
      <c r="C239" s="39"/>
      <c r="D239" s="39"/>
      <c r="E239" s="39"/>
      <c r="F239" s="39"/>
      <c r="G239" s="39"/>
      <c r="H239" s="39"/>
      <c r="I239" s="39">
        <v>6</v>
      </c>
      <c r="J239" s="39"/>
      <c r="K239" s="39"/>
      <c r="L239" s="39"/>
      <c r="M239" s="39"/>
      <c r="N239" s="39"/>
      <c r="O239" s="39"/>
      <c r="P239" s="39"/>
      <c r="Q239" s="39"/>
      <c r="R239" s="39"/>
      <c r="S239" s="137"/>
      <c r="T239" s="137"/>
      <c r="U239" s="137"/>
    </row>
    <row r="240" spans="2:14" ht="18">
      <c r="B240" s="41"/>
      <c r="E240" s="120" t="s">
        <v>23</v>
      </c>
      <c r="N240" s="125" t="s">
        <v>316</v>
      </c>
    </row>
    <row r="241" spans="2:21" ht="23.25">
      <c r="B241" s="275" t="s">
        <v>153</v>
      </c>
      <c r="C241" s="284"/>
      <c r="D241" s="284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 s="284"/>
      <c r="U241" s="284"/>
    </row>
    <row r="242" spans="2:21" ht="19.5" customHeight="1">
      <c r="B242" s="283" t="s">
        <v>250</v>
      </c>
      <c r="C242" s="284"/>
      <c r="D242" s="284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 s="284"/>
      <c r="U242" s="284"/>
    </row>
    <row r="243" spans="2:21" ht="19.5" customHeight="1">
      <c r="B243" s="280" t="s">
        <v>212</v>
      </c>
      <c r="C243" s="281"/>
      <c r="D243" s="281"/>
      <c r="E243" s="281"/>
      <c r="F243" s="281"/>
      <c r="G243" s="281"/>
      <c r="H243" s="281"/>
      <c r="I243" s="281"/>
      <c r="J243" s="281"/>
      <c r="K243" s="281"/>
      <c r="L243" s="281"/>
      <c r="M243" s="281"/>
      <c r="N243" s="281"/>
      <c r="O243" s="281"/>
      <c r="P243" s="281"/>
      <c r="Q243" s="281"/>
      <c r="R243" s="281"/>
      <c r="S243" s="281"/>
      <c r="T243" s="281"/>
      <c r="U243" s="281"/>
    </row>
    <row r="244" spans="2:14" ht="19.5" customHeight="1">
      <c r="B244" s="41"/>
      <c r="E244" s="120" t="s">
        <v>23</v>
      </c>
      <c r="N244" s="125" t="s">
        <v>316</v>
      </c>
    </row>
    <row r="245" spans="1:21" ht="19.5" customHeight="1">
      <c r="A245" s="315" t="s">
        <v>350</v>
      </c>
      <c r="B245" s="315"/>
      <c r="C245" s="315"/>
      <c r="D245" s="315"/>
      <c r="E245" s="315"/>
      <c r="F245" s="275" t="s">
        <v>353</v>
      </c>
      <c r="G245" s="275"/>
      <c r="H245" s="275"/>
      <c r="I245" s="275"/>
      <c r="J245" s="275"/>
      <c r="K245" s="275"/>
      <c r="L245" s="275"/>
      <c r="M245" s="275"/>
      <c r="N245" s="275"/>
      <c r="O245" s="275"/>
      <c r="P245" s="275"/>
      <c r="Q245" s="275"/>
      <c r="R245" s="34"/>
      <c r="S245" s="34"/>
      <c r="T245" s="38"/>
      <c r="U245" s="38"/>
    </row>
    <row r="246" spans="2:14" ht="19.5" customHeight="1">
      <c r="B246" s="41"/>
      <c r="E246" s="120" t="s">
        <v>23</v>
      </c>
      <c r="N246" s="125" t="s">
        <v>316</v>
      </c>
    </row>
    <row r="247" spans="2:22" ht="19.5" customHeight="1">
      <c r="B247" s="72" t="s">
        <v>1</v>
      </c>
      <c r="C247" s="49" t="s">
        <v>1</v>
      </c>
      <c r="D247" s="49" t="s">
        <v>30</v>
      </c>
      <c r="E247" s="49" t="s">
        <v>5</v>
      </c>
      <c r="F247" s="50" t="s">
        <v>22</v>
      </c>
      <c r="G247" s="50" t="s">
        <v>13</v>
      </c>
      <c r="H247" s="50" t="s">
        <v>14</v>
      </c>
      <c r="I247" s="49" t="s">
        <v>0</v>
      </c>
      <c r="J247" s="50" t="s">
        <v>12</v>
      </c>
      <c r="K247" s="50" t="s">
        <v>13</v>
      </c>
      <c r="L247" s="50" t="s">
        <v>14</v>
      </c>
      <c r="M247" s="49" t="s">
        <v>0</v>
      </c>
      <c r="N247" s="50" t="s">
        <v>15</v>
      </c>
      <c r="O247" s="50" t="s">
        <v>16</v>
      </c>
      <c r="P247" s="50" t="s">
        <v>14</v>
      </c>
      <c r="Q247" s="49" t="s">
        <v>0</v>
      </c>
      <c r="R247" s="50" t="s">
        <v>24</v>
      </c>
      <c r="S247" s="50" t="s">
        <v>25</v>
      </c>
      <c r="T247" s="50" t="s">
        <v>14</v>
      </c>
      <c r="U247" s="49" t="s">
        <v>0</v>
      </c>
      <c r="V247" s="54"/>
    </row>
    <row r="248" spans="2:22" ht="19.5" customHeight="1">
      <c r="B248" s="72" t="s">
        <v>4</v>
      </c>
      <c r="C248" s="49" t="s">
        <v>3</v>
      </c>
      <c r="D248" s="49" t="s">
        <v>31</v>
      </c>
      <c r="E248" s="49" t="s">
        <v>6</v>
      </c>
      <c r="F248" s="49" t="s">
        <v>8</v>
      </c>
      <c r="G248" s="49" t="s">
        <v>9</v>
      </c>
      <c r="H248" s="49" t="s">
        <v>10</v>
      </c>
      <c r="I248" s="41" t="s">
        <v>11</v>
      </c>
      <c r="J248" s="49" t="s">
        <v>8</v>
      </c>
      <c r="K248" s="49" t="s">
        <v>9</v>
      </c>
      <c r="L248" s="49" t="s">
        <v>10</v>
      </c>
      <c r="M248" s="41" t="s">
        <v>11</v>
      </c>
      <c r="N248" s="49" t="s">
        <v>8</v>
      </c>
      <c r="O248" s="49" t="s">
        <v>9</v>
      </c>
      <c r="P248" s="49" t="s">
        <v>10</v>
      </c>
      <c r="Q248" s="41" t="s">
        <v>11</v>
      </c>
      <c r="R248" s="49" t="s">
        <v>8</v>
      </c>
      <c r="S248" s="49" t="s">
        <v>9</v>
      </c>
      <c r="T248" s="49" t="s">
        <v>10</v>
      </c>
      <c r="U248" s="41" t="s">
        <v>11</v>
      </c>
      <c r="V248" s="54"/>
    </row>
    <row r="249" spans="2:16" ht="21.75" customHeight="1">
      <c r="B249" s="204" t="s">
        <v>358</v>
      </c>
      <c r="C249" s="72" t="s">
        <v>309</v>
      </c>
      <c r="D249" s="49" t="s">
        <v>305</v>
      </c>
      <c r="E249" s="49" t="s">
        <v>7</v>
      </c>
      <c r="F249" s="49" t="s">
        <v>32</v>
      </c>
      <c r="G249" s="49" t="s">
        <v>32</v>
      </c>
      <c r="H249" s="7">
        <v>0.03</v>
      </c>
      <c r="L249" s="7">
        <v>0.01</v>
      </c>
      <c r="P249" s="7">
        <v>0.01</v>
      </c>
    </row>
    <row r="250" spans="2:21" ht="21.75" customHeight="1">
      <c r="B250" s="132"/>
      <c r="D250" s="2" t="s">
        <v>33</v>
      </c>
      <c r="E250" s="3"/>
      <c r="F250" s="2" t="s">
        <v>33</v>
      </c>
      <c r="G250" s="2" t="s">
        <v>33</v>
      </c>
      <c r="H250" s="2" t="s">
        <v>33</v>
      </c>
      <c r="I250" s="2" t="s">
        <v>33</v>
      </c>
      <c r="J250" s="2" t="s">
        <v>33</v>
      </c>
      <c r="K250" s="2" t="s">
        <v>33</v>
      </c>
      <c r="L250" s="2" t="s">
        <v>33</v>
      </c>
      <c r="N250" s="2" t="s">
        <v>33</v>
      </c>
      <c r="O250" s="2" t="s">
        <v>33</v>
      </c>
      <c r="P250" s="2" t="s">
        <v>33</v>
      </c>
      <c r="Q250" s="2" t="s">
        <v>33</v>
      </c>
      <c r="R250" s="2" t="s">
        <v>33</v>
      </c>
      <c r="S250" s="2" t="s">
        <v>33</v>
      </c>
      <c r="T250" s="2" t="s">
        <v>33</v>
      </c>
      <c r="U250" s="2" t="s">
        <v>33</v>
      </c>
    </row>
    <row r="251" spans="2:21" ht="21.75" customHeight="1">
      <c r="B251" s="132">
        <v>1</v>
      </c>
      <c r="C251" s="41">
        <v>2</v>
      </c>
      <c r="D251" s="41">
        <v>3</v>
      </c>
      <c r="E251" s="41">
        <v>4</v>
      </c>
      <c r="F251" s="41">
        <v>5</v>
      </c>
      <c r="G251" s="41">
        <v>6</v>
      </c>
      <c r="H251" s="42">
        <v>7</v>
      </c>
      <c r="I251" s="41">
        <v>8</v>
      </c>
      <c r="J251" s="41">
        <v>9</v>
      </c>
      <c r="K251" s="41">
        <v>10</v>
      </c>
      <c r="L251" s="42">
        <v>11</v>
      </c>
      <c r="M251" s="41">
        <v>12</v>
      </c>
      <c r="N251" s="41">
        <v>13</v>
      </c>
      <c r="O251" s="41">
        <v>14</v>
      </c>
      <c r="P251" s="42">
        <v>15</v>
      </c>
      <c r="Q251" s="41">
        <v>16</v>
      </c>
      <c r="R251" s="41">
        <v>17</v>
      </c>
      <c r="S251" s="41">
        <v>18</v>
      </c>
      <c r="T251" s="41">
        <v>19</v>
      </c>
      <c r="U251" s="41">
        <v>20</v>
      </c>
    </row>
    <row r="252" spans="2:14" ht="21.75" customHeight="1">
      <c r="B252" s="41"/>
      <c r="E252" s="120" t="s">
        <v>23</v>
      </c>
      <c r="N252" s="125" t="s">
        <v>316</v>
      </c>
    </row>
    <row r="253" spans="2:22" ht="21.75" customHeight="1">
      <c r="B253" s="60" t="s">
        <v>17</v>
      </c>
      <c r="C253" s="237">
        <v>141</v>
      </c>
      <c r="D253" s="128">
        <f>C253*15</f>
        <v>2115</v>
      </c>
      <c r="E253" s="128">
        <f>SUM(C253*32)</f>
        <v>4512</v>
      </c>
      <c r="F253" s="128">
        <f>SUM(C253*22)</f>
        <v>3102</v>
      </c>
      <c r="G253" s="128">
        <f>SUM(E253*8)</f>
        <v>36096</v>
      </c>
      <c r="H253" s="128" t="s">
        <v>21</v>
      </c>
      <c r="I253" s="129">
        <f>SUM(D253+F253+G253)</f>
        <v>41313</v>
      </c>
      <c r="J253" s="128">
        <f>SUM(C253*3)</f>
        <v>423</v>
      </c>
      <c r="K253" s="128">
        <f>SUM(E253*0.5)</f>
        <v>2256</v>
      </c>
      <c r="L253" s="128" t="str">
        <f>+L255</f>
        <v>+</v>
      </c>
      <c r="M253" s="129">
        <f>SUM(J253:L253)</f>
        <v>2679</v>
      </c>
      <c r="N253" s="128">
        <f>SUM(C253*3)</f>
        <v>423</v>
      </c>
      <c r="O253" s="128">
        <f>SUM(E253*1)</f>
        <v>4512</v>
      </c>
      <c r="P253" s="128" t="s">
        <v>21</v>
      </c>
      <c r="Q253" s="129">
        <f>SUM(N253:P253)</f>
        <v>4935</v>
      </c>
      <c r="R253" s="128">
        <f>SUM(C253*2)</f>
        <v>282</v>
      </c>
      <c r="S253" s="128">
        <f>SUM(E253*0.5)</f>
        <v>2256</v>
      </c>
      <c r="T253" s="128" t="s">
        <v>21</v>
      </c>
      <c r="U253" s="129">
        <f>SUM(R253:T253)</f>
        <v>2538</v>
      </c>
      <c r="V253" s="141"/>
    </row>
    <row r="254" spans="1:22" ht="21.75" customHeight="1">
      <c r="A254" s="126">
        <v>1</v>
      </c>
      <c r="B254" s="60" t="s">
        <v>18</v>
      </c>
      <c r="C254" s="237">
        <v>53</v>
      </c>
      <c r="D254" s="128">
        <f>SUM(C254*15)</f>
        <v>795</v>
      </c>
      <c r="E254" s="29">
        <f>SUM(C254*24)</f>
        <v>1272</v>
      </c>
      <c r="F254" s="128">
        <f>SUM(C254*32.5)</f>
        <v>1722.5</v>
      </c>
      <c r="G254" s="128">
        <f>SUM(E254*8)</f>
        <v>10176</v>
      </c>
      <c r="H254" s="128" t="s">
        <v>21</v>
      </c>
      <c r="I254" s="129">
        <f>SUM(D254+F254+G254)</f>
        <v>12693.5</v>
      </c>
      <c r="J254" s="128">
        <f>SUM(C254*2.5)</f>
        <v>132.5</v>
      </c>
      <c r="K254" s="128">
        <f>SUM(E254*0.5)</f>
        <v>636</v>
      </c>
      <c r="L254" s="128" t="s">
        <v>21</v>
      </c>
      <c r="M254" s="129">
        <f>SUM(J254:L254)</f>
        <v>768.5</v>
      </c>
      <c r="N254" s="128">
        <f>SUM(C254*3)</f>
        <v>159</v>
      </c>
      <c r="O254" s="128">
        <f>SUM(E254*1)</f>
        <v>1272</v>
      </c>
      <c r="P254" s="128" t="s">
        <v>21</v>
      </c>
      <c r="Q254" s="129">
        <f>SUM(N254:P254)</f>
        <v>1431</v>
      </c>
      <c r="R254" s="128">
        <f>SUM(C254*2)</f>
        <v>106</v>
      </c>
      <c r="S254" s="128">
        <f>SUM(E254*0.5)</f>
        <v>636</v>
      </c>
      <c r="T254" s="128" t="s">
        <v>21</v>
      </c>
      <c r="U254" s="129">
        <f>SUM(R254:T254)</f>
        <v>742</v>
      </c>
      <c r="V254" s="141"/>
    </row>
    <row r="255" spans="1:22" ht="21.75" customHeight="1">
      <c r="A255" s="126">
        <v>2</v>
      </c>
      <c r="B255" s="60" t="s">
        <v>19</v>
      </c>
      <c r="C255" s="237">
        <v>95</v>
      </c>
      <c r="D255" s="128">
        <f>SUM(C255*15)</f>
        <v>1425</v>
      </c>
      <c r="E255" s="128">
        <f>SUM(C255*32)</f>
        <v>3040</v>
      </c>
      <c r="F255" s="128">
        <f>SUM(C255*22)</f>
        <v>2090</v>
      </c>
      <c r="G255" s="128">
        <f>SUM(E255*8)</f>
        <v>24320</v>
      </c>
      <c r="H255" s="128" t="s">
        <v>21</v>
      </c>
      <c r="I255" s="129">
        <f>SUM(D255+F255+G255)</f>
        <v>27835</v>
      </c>
      <c r="J255" s="128">
        <f>SUM(C255*3)</f>
        <v>285</v>
      </c>
      <c r="K255" s="128">
        <f>SUM(E255*0.5)</f>
        <v>1520</v>
      </c>
      <c r="L255" s="128" t="s">
        <v>21</v>
      </c>
      <c r="M255" s="129">
        <f>SUM(J255:L255)</f>
        <v>1805</v>
      </c>
      <c r="N255" s="128">
        <f>SUM(C255*3)</f>
        <v>285</v>
      </c>
      <c r="O255" s="128">
        <f>SUM(E255*1)</f>
        <v>3040</v>
      </c>
      <c r="P255" s="128" t="s">
        <v>21</v>
      </c>
      <c r="Q255" s="129">
        <f>SUM(N255:P255)</f>
        <v>3325</v>
      </c>
      <c r="R255" s="128">
        <f>SUM(C255*2)</f>
        <v>190</v>
      </c>
      <c r="S255" s="128">
        <f>SUM(E255*0.5)</f>
        <v>1520</v>
      </c>
      <c r="T255" s="128" t="s">
        <v>21</v>
      </c>
      <c r="U255" s="129">
        <f>SUM(R255:T255)</f>
        <v>1710</v>
      </c>
      <c r="V255" s="141"/>
    </row>
    <row r="256" spans="1:22" ht="21.75" customHeight="1">
      <c r="A256" s="126">
        <v>3</v>
      </c>
      <c r="B256" s="60" t="s">
        <v>20</v>
      </c>
      <c r="C256" s="237">
        <v>36</v>
      </c>
      <c r="D256" s="128">
        <f>SUM(C256*15)</f>
        <v>540</v>
      </c>
      <c r="E256" s="128">
        <f>SUM(C256*24)</f>
        <v>864</v>
      </c>
      <c r="F256" s="128">
        <f>SUM(C256*32.5)</f>
        <v>1170</v>
      </c>
      <c r="G256" s="128">
        <f>SUM(E256*8)</f>
        <v>6912</v>
      </c>
      <c r="H256" s="128" t="s">
        <v>21</v>
      </c>
      <c r="I256" s="129">
        <f>SUM(D256+F256+G256)</f>
        <v>8622</v>
      </c>
      <c r="J256" s="128">
        <f>SUM(C256*2.5)</f>
        <v>90</v>
      </c>
      <c r="K256" s="128">
        <f>SUM(E256*0.5)</f>
        <v>432</v>
      </c>
      <c r="L256" s="128" t="s">
        <v>21</v>
      </c>
      <c r="M256" s="129">
        <f>SUM(J256:L256)</f>
        <v>522</v>
      </c>
      <c r="N256" s="128">
        <f>SUM(C256*3)</f>
        <v>108</v>
      </c>
      <c r="O256" s="128">
        <f>SUM(E256*1)</f>
        <v>864</v>
      </c>
      <c r="P256" s="128" t="s">
        <v>21</v>
      </c>
      <c r="Q256" s="129">
        <f>SUM(N256:P256)</f>
        <v>972</v>
      </c>
      <c r="R256" s="128">
        <f>SUM(C256*2)</f>
        <v>72</v>
      </c>
      <c r="S256" s="128">
        <f>SUM(E256*0.5)</f>
        <v>432</v>
      </c>
      <c r="T256" s="128" t="s">
        <v>21</v>
      </c>
      <c r="U256" s="129">
        <f>SUM(R256:T256)</f>
        <v>504</v>
      </c>
      <c r="V256" s="141"/>
    </row>
    <row r="257" spans="1:22" ht="21.75" customHeight="1">
      <c r="A257" s="126">
        <v>4</v>
      </c>
      <c r="B257" s="61" t="s">
        <v>28</v>
      </c>
      <c r="C257" s="238">
        <f>SUM(C253:C256)</f>
        <v>325</v>
      </c>
      <c r="D257" s="8">
        <f>D256+D255+D254+D253</f>
        <v>4875</v>
      </c>
      <c r="E257" s="8">
        <f aca="true" t="shared" si="6" ref="E257:U257">SUM(E253:E256)</f>
        <v>9688</v>
      </c>
      <c r="F257" s="8">
        <f t="shared" si="6"/>
        <v>8084.5</v>
      </c>
      <c r="G257" s="8">
        <f t="shared" si="6"/>
        <v>77504</v>
      </c>
      <c r="H257" s="8">
        <f t="shared" si="6"/>
        <v>0</v>
      </c>
      <c r="I257" s="8">
        <f t="shared" si="6"/>
        <v>90463.5</v>
      </c>
      <c r="J257" s="8">
        <f t="shared" si="6"/>
        <v>930.5</v>
      </c>
      <c r="K257" s="8">
        <f t="shared" si="6"/>
        <v>4844</v>
      </c>
      <c r="L257" s="8">
        <f t="shared" si="6"/>
        <v>0</v>
      </c>
      <c r="M257" s="8">
        <f t="shared" si="6"/>
        <v>5774.5</v>
      </c>
      <c r="N257" s="8">
        <f t="shared" si="6"/>
        <v>975</v>
      </c>
      <c r="O257" s="8">
        <f t="shared" si="6"/>
        <v>9688</v>
      </c>
      <c r="P257" s="8">
        <f t="shared" si="6"/>
        <v>0</v>
      </c>
      <c r="Q257" s="8">
        <f t="shared" si="6"/>
        <v>10663</v>
      </c>
      <c r="R257" s="8">
        <f t="shared" si="6"/>
        <v>650</v>
      </c>
      <c r="S257" s="8">
        <f t="shared" si="6"/>
        <v>4844</v>
      </c>
      <c r="T257" s="8">
        <f t="shared" si="6"/>
        <v>0</v>
      </c>
      <c r="U257" s="8">
        <f t="shared" si="6"/>
        <v>5494</v>
      </c>
      <c r="V257" s="141"/>
    </row>
    <row r="258" spans="2:14" ht="18">
      <c r="B258" s="41"/>
      <c r="E258" s="120" t="s">
        <v>23</v>
      </c>
      <c r="N258" s="125" t="s">
        <v>316</v>
      </c>
    </row>
    <row r="259" spans="2:21" ht="22.5" customHeight="1">
      <c r="B259" s="135" t="s">
        <v>337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2" ht="18" customHeight="1">
      <c r="A260" s="272" t="s">
        <v>75</v>
      </c>
      <c r="B260" s="272"/>
      <c r="C260" s="267" t="s">
        <v>318</v>
      </c>
      <c r="D260" s="267"/>
      <c r="E260" s="267" t="s">
        <v>266</v>
      </c>
      <c r="F260" s="267"/>
      <c r="G260" s="267" t="s">
        <v>270</v>
      </c>
      <c r="H260" s="285"/>
      <c r="I260" s="285"/>
      <c r="J260" s="285"/>
      <c r="K260" s="285"/>
      <c r="L260" s="267" t="s">
        <v>215</v>
      </c>
      <c r="M260" s="267"/>
      <c r="N260" s="267"/>
      <c r="O260" s="267"/>
      <c r="P260" s="136"/>
      <c r="Q260" s="44"/>
      <c r="R260" s="267" t="s">
        <v>214</v>
      </c>
      <c r="S260" s="285"/>
      <c r="T260" s="285"/>
      <c r="U260" s="285"/>
      <c r="V260" s="54"/>
    </row>
    <row r="261" spans="2:22" ht="15.75">
      <c r="B261" s="62"/>
      <c r="C261" s="45" t="s">
        <v>267</v>
      </c>
      <c r="D261" s="44" t="s">
        <v>268</v>
      </c>
      <c r="E261" s="45" t="s">
        <v>267</v>
      </c>
      <c r="F261" s="44" t="s">
        <v>268</v>
      </c>
      <c r="G261" s="136"/>
      <c r="H261" s="136"/>
      <c r="I261" s="136"/>
      <c r="J261" s="136"/>
      <c r="K261" s="136"/>
      <c r="L261" s="267" t="s">
        <v>216</v>
      </c>
      <c r="M261" s="285"/>
      <c r="N261" s="285"/>
      <c r="O261" s="285"/>
      <c r="P261" s="136"/>
      <c r="Q261" s="136"/>
      <c r="R261" s="136"/>
      <c r="S261" s="136"/>
      <c r="T261" s="136"/>
      <c r="U261" s="136"/>
      <c r="V261" s="54"/>
    </row>
    <row r="262" spans="2:22" ht="23.25">
      <c r="B262" s="44" t="s">
        <v>264</v>
      </c>
      <c r="C262" s="117">
        <v>149</v>
      </c>
      <c r="D262" s="117">
        <v>87</v>
      </c>
      <c r="E262" s="117">
        <v>40</v>
      </c>
      <c r="F262" s="117">
        <v>49</v>
      </c>
      <c r="G262" s="136"/>
      <c r="H262" s="136"/>
      <c r="I262" s="136"/>
      <c r="J262" s="136"/>
      <c r="K262" s="136"/>
      <c r="L262" s="267" t="s">
        <v>217</v>
      </c>
      <c r="M262" s="285"/>
      <c r="N262" s="285"/>
      <c r="O262" s="285"/>
      <c r="P262" s="136"/>
      <c r="Q262" s="136"/>
      <c r="R262" s="136"/>
      <c r="S262" s="136"/>
      <c r="T262" s="136"/>
      <c r="U262" s="136"/>
      <c r="V262" s="54"/>
    </row>
    <row r="263" spans="2:22" ht="16.5">
      <c r="B263" s="44" t="s">
        <v>265</v>
      </c>
      <c r="C263" s="62"/>
      <c r="D263" s="62"/>
      <c r="E263" s="62"/>
      <c r="F263" s="62"/>
      <c r="G263" s="46"/>
      <c r="H263" s="46"/>
      <c r="I263" s="46"/>
      <c r="J263" s="46"/>
      <c r="K263" s="62"/>
      <c r="L263" s="62"/>
      <c r="M263" s="62"/>
      <c r="N263" s="62"/>
      <c r="O263" s="62"/>
      <c r="P263" s="46"/>
      <c r="Q263" s="46"/>
      <c r="R263" s="46"/>
      <c r="S263" s="46"/>
      <c r="T263" s="46"/>
      <c r="U263" s="46"/>
      <c r="V263" s="54"/>
    </row>
    <row r="264" spans="2:21" ht="16.5">
      <c r="B264" s="138" t="s">
        <v>28</v>
      </c>
      <c r="C264" s="35">
        <v>149</v>
      </c>
      <c r="D264" s="35">
        <f>D262+D263</f>
        <v>87</v>
      </c>
      <c r="E264" s="35">
        <f>E262+E263</f>
        <v>40</v>
      </c>
      <c r="F264" s="35">
        <f>F262+F263</f>
        <v>49</v>
      </c>
      <c r="G264" s="267" t="s">
        <v>0</v>
      </c>
      <c r="H264" s="285"/>
      <c r="I264" s="285"/>
      <c r="J264" s="285"/>
      <c r="K264" s="285"/>
      <c r="L264" s="285"/>
      <c r="M264" s="285"/>
      <c r="N264" s="285"/>
      <c r="O264" s="285"/>
      <c r="P264" s="285"/>
      <c r="Q264" s="285"/>
      <c r="R264" s="285"/>
      <c r="S264" s="285"/>
      <c r="T264" s="285"/>
      <c r="U264" s="285"/>
    </row>
    <row r="265" spans="2:21" ht="16.5">
      <c r="B265" s="138" t="s">
        <v>109</v>
      </c>
      <c r="C265" s="293">
        <f>C264+D264+E264+F264</f>
        <v>325</v>
      </c>
      <c r="D265" s="293"/>
      <c r="E265" s="293"/>
      <c r="F265" s="293"/>
      <c r="G265" s="267"/>
      <c r="H265" s="285"/>
      <c r="I265" s="285"/>
      <c r="J265" s="285"/>
      <c r="K265" s="285"/>
      <c r="L265" s="285"/>
      <c r="M265" s="285"/>
      <c r="N265" s="285"/>
      <c r="O265" s="285"/>
      <c r="P265" s="285"/>
      <c r="Q265" s="285"/>
      <c r="R265" s="285"/>
      <c r="S265" s="285"/>
      <c r="T265" s="285"/>
      <c r="U265" s="285"/>
    </row>
    <row r="266" spans="2:21" ht="16.5">
      <c r="B266" s="138"/>
      <c r="C266" s="301"/>
      <c r="D266" s="301"/>
      <c r="E266" s="35"/>
      <c r="F266" s="35"/>
      <c r="G266" s="296"/>
      <c r="H266" s="297"/>
      <c r="I266" s="297"/>
      <c r="J266" s="297"/>
      <c r="K266" s="297"/>
      <c r="L266" s="297"/>
      <c r="M266" s="297"/>
      <c r="N266" s="297"/>
      <c r="O266" s="297"/>
      <c r="P266" s="297"/>
      <c r="Q266" s="297"/>
      <c r="R266" s="297"/>
      <c r="S266" s="297"/>
      <c r="T266" s="297"/>
      <c r="U266" s="297"/>
    </row>
    <row r="267" spans="4:21" ht="16.5">
      <c r="D267" s="65" t="s">
        <v>225</v>
      </c>
      <c r="E267" s="35"/>
      <c r="F267" s="35"/>
      <c r="G267" s="35"/>
      <c r="H267" s="35"/>
      <c r="I267" s="44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</row>
    <row r="268" ht="15.75">
      <c r="B268" s="44" t="s">
        <v>298</v>
      </c>
    </row>
    <row r="269" spans="3:21" ht="12.75"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</row>
    <row r="270" spans="2:24" ht="15.75"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</row>
    <row r="271" spans="1:21" ht="15.75">
      <c r="A271" s="36" t="s">
        <v>352</v>
      </c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</row>
    <row r="272" spans="1:21" ht="15.75">
      <c r="A272" s="166" t="s">
        <v>312</v>
      </c>
      <c r="B272" s="167"/>
      <c r="C272" s="167"/>
      <c r="D272" s="167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</row>
    <row r="273" spans="1:21" ht="15.75">
      <c r="A273" s="167" t="s">
        <v>311</v>
      </c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186"/>
      <c r="R273" s="186"/>
      <c r="S273" s="186"/>
      <c r="T273" s="186"/>
      <c r="U273" s="186"/>
    </row>
    <row r="274" spans="1:21" ht="16.5">
      <c r="A274" s="36" t="s">
        <v>269</v>
      </c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86"/>
      <c r="R274" s="186"/>
      <c r="S274" s="186"/>
      <c r="T274" s="186"/>
      <c r="U274" s="186"/>
    </row>
    <row r="275" spans="1:21" ht="15.75">
      <c r="A275" s="166" t="s">
        <v>302</v>
      </c>
      <c r="B275" s="142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2:21" ht="16.5">
      <c r="B276" s="139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</row>
    <row r="277" spans="2:21" ht="19.5">
      <c r="B277" s="139"/>
      <c r="C277" s="137"/>
      <c r="D277" s="137"/>
      <c r="E277" s="137"/>
      <c r="F277" s="137"/>
      <c r="G277" s="137"/>
      <c r="H277" s="137"/>
      <c r="I277" s="39">
        <v>7</v>
      </c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</row>
    <row r="278" spans="2:21" ht="16.5">
      <c r="B278" s="139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</row>
    <row r="279" spans="2:14" ht="18">
      <c r="B279" s="41"/>
      <c r="E279" s="120" t="s">
        <v>23</v>
      </c>
      <c r="N279" s="125" t="s">
        <v>316</v>
      </c>
    </row>
    <row r="280" spans="2:21" ht="23.25">
      <c r="B280" s="275" t="s">
        <v>153</v>
      </c>
      <c r="C280" s="284"/>
      <c r="D280" s="284"/>
      <c r="E280" s="284"/>
      <c r="F280" s="284"/>
      <c r="G280" s="284"/>
      <c r="H280" s="284"/>
      <c r="I280" s="284"/>
      <c r="J280" s="284"/>
      <c r="K280" s="284"/>
      <c r="L280" s="284"/>
      <c r="M280" s="284"/>
      <c r="N280" s="284"/>
      <c r="O280" s="284"/>
      <c r="P280" s="284"/>
      <c r="Q280" s="284"/>
      <c r="R280" s="284"/>
      <c r="S280" s="284"/>
      <c r="T280" s="284"/>
      <c r="U280" s="284"/>
    </row>
    <row r="281" spans="2:21" ht="19.5" customHeight="1">
      <c r="B281" s="283" t="s">
        <v>250</v>
      </c>
      <c r="C281" s="284"/>
      <c r="D281" s="284"/>
      <c r="E281" s="284"/>
      <c r="F281" s="284"/>
      <c r="G281" s="284"/>
      <c r="H281" s="284"/>
      <c r="I281" s="284"/>
      <c r="J281" s="284"/>
      <c r="K281" s="284"/>
      <c r="L281" s="284"/>
      <c r="M281" s="284"/>
      <c r="N281" s="284"/>
      <c r="O281" s="284"/>
      <c r="P281" s="284"/>
      <c r="Q281" s="284"/>
      <c r="R281" s="284"/>
      <c r="S281" s="284"/>
      <c r="T281" s="284"/>
      <c r="U281" s="284"/>
    </row>
    <row r="282" spans="2:21" ht="19.5" customHeight="1">
      <c r="B282" s="280" t="s">
        <v>212</v>
      </c>
      <c r="C282" s="281"/>
      <c r="D282" s="281"/>
      <c r="E282" s="281"/>
      <c r="F282" s="281"/>
      <c r="G282" s="281"/>
      <c r="H282" s="281"/>
      <c r="I282" s="281"/>
      <c r="J282" s="281"/>
      <c r="K282" s="281"/>
      <c r="L282" s="281"/>
      <c r="M282" s="281"/>
      <c r="N282" s="281"/>
      <c r="O282" s="281"/>
      <c r="P282" s="281"/>
      <c r="Q282" s="281"/>
      <c r="R282" s="281"/>
      <c r="S282" s="281"/>
      <c r="T282" s="281"/>
      <c r="U282" s="281"/>
    </row>
    <row r="283" spans="2:14" ht="19.5" customHeight="1">
      <c r="B283" s="41"/>
      <c r="E283" s="120" t="s">
        <v>23</v>
      </c>
      <c r="N283" s="125" t="s">
        <v>316</v>
      </c>
    </row>
    <row r="284" spans="1:17" ht="19.5" customHeight="1">
      <c r="A284" s="308" t="s">
        <v>168</v>
      </c>
      <c r="B284" s="308"/>
      <c r="C284" s="308"/>
      <c r="D284" s="308"/>
      <c r="E284" s="287" t="s">
        <v>353</v>
      </c>
      <c r="F284" s="287"/>
      <c r="G284" s="287"/>
      <c r="H284" s="287"/>
      <c r="I284" s="287"/>
      <c r="J284" s="287"/>
      <c r="K284" s="287"/>
      <c r="L284" s="287"/>
      <c r="M284" s="287"/>
      <c r="N284" s="287"/>
      <c r="O284" s="287"/>
      <c r="P284" s="287"/>
      <c r="Q284" s="287"/>
    </row>
    <row r="285" spans="2:14" ht="19.5" customHeight="1">
      <c r="B285" s="41"/>
      <c r="E285" s="120" t="s">
        <v>23</v>
      </c>
      <c r="N285" s="125" t="s">
        <v>316</v>
      </c>
    </row>
    <row r="286" spans="2:21" ht="19.5" customHeight="1">
      <c r="B286" s="72" t="s">
        <v>1</v>
      </c>
      <c r="C286" s="49" t="s">
        <v>1</v>
      </c>
      <c r="D286" s="49" t="s">
        <v>30</v>
      </c>
      <c r="E286" s="49" t="s">
        <v>5</v>
      </c>
      <c r="F286" s="50" t="s">
        <v>22</v>
      </c>
      <c r="G286" s="50" t="s">
        <v>13</v>
      </c>
      <c r="H286" s="50" t="s">
        <v>14</v>
      </c>
      <c r="I286" s="49" t="s">
        <v>0</v>
      </c>
      <c r="J286" s="50" t="s">
        <v>12</v>
      </c>
      <c r="K286" s="50" t="s">
        <v>13</v>
      </c>
      <c r="L286" s="50" t="s">
        <v>14</v>
      </c>
      <c r="M286" s="49" t="s">
        <v>0</v>
      </c>
      <c r="N286" s="50" t="s">
        <v>15</v>
      </c>
      <c r="O286" s="50" t="s">
        <v>16</v>
      </c>
      <c r="P286" s="50" t="s">
        <v>14</v>
      </c>
      <c r="Q286" s="49" t="s">
        <v>0</v>
      </c>
      <c r="R286" s="50" t="s">
        <v>24</v>
      </c>
      <c r="S286" s="50" t="s">
        <v>25</v>
      </c>
      <c r="T286" s="50" t="s">
        <v>14</v>
      </c>
      <c r="U286" s="49" t="s">
        <v>0</v>
      </c>
    </row>
    <row r="287" spans="2:21" ht="19.5" customHeight="1">
      <c r="B287" s="72" t="s">
        <v>4</v>
      </c>
      <c r="C287" s="49" t="s">
        <v>3</v>
      </c>
      <c r="D287" s="49" t="s">
        <v>31</v>
      </c>
      <c r="E287" s="49" t="s">
        <v>6</v>
      </c>
      <c r="F287" s="49" t="s">
        <v>8</v>
      </c>
      <c r="G287" s="49" t="s">
        <v>9</v>
      </c>
      <c r="H287" s="49" t="s">
        <v>10</v>
      </c>
      <c r="I287" s="41" t="s">
        <v>11</v>
      </c>
      <c r="J287" s="49" t="s">
        <v>8</v>
      </c>
      <c r="K287" s="49" t="s">
        <v>9</v>
      </c>
      <c r="L287" s="49" t="s">
        <v>10</v>
      </c>
      <c r="M287" s="41" t="s">
        <v>11</v>
      </c>
      <c r="N287" s="49" t="s">
        <v>8</v>
      </c>
      <c r="O287" s="49" t="s">
        <v>9</v>
      </c>
      <c r="P287" s="49" t="s">
        <v>10</v>
      </c>
      <c r="Q287" s="41" t="s">
        <v>11</v>
      </c>
      <c r="R287" s="49" t="s">
        <v>8</v>
      </c>
      <c r="S287" s="49" t="s">
        <v>9</v>
      </c>
      <c r="T287" s="49" t="s">
        <v>10</v>
      </c>
      <c r="U287" s="41" t="s">
        <v>11</v>
      </c>
    </row>
    <row r="288" spans="2:16" ht="21.75" customHeight="1">
      <c r="B288" s="204" t="s">
        <v>358</v>
      </c>
      <c r="C288" s="72" t="s">
        <v>309</v>
      </c>
      <c r="D288" s="49" t="s">
        <v>305</v>
      </c>
      <c r="E288" s="49" t="s">
        <v>7</v>
      </c>
      <c r="F288" s="49" t="s">
        <v>32</v>
      </c>
      <c r="G288" s="49" t="s">
        <v>32</v>
      </c>
      <c r="H288" s="7">
        <v>0.03</v>
      </c>
      <c r="L288" s="7">
        <v>0.01</v>
      </c>
      <c r="P288" s="7">
        <v>0.01</v>
      </c>
    </row>
    <row r="289" spans="2:21" ht="21.75" customHeight="1">
      <c r="B289" s="132"/>
      <c r="D289" s="2" t="s">
        <v>33</v>
      </c>
      <c r="E289" s="3"/>
      <c r="F289" s="2" t="s">
        <v>33</v>
      </c>
      <c r="G289" s="2" t="s">
        <v>33</v>
      </c>
      <c r="H289" s="2" t="s">
        <v>33</v>
      </c>
      <c r="I289" s="2" t="s">
        <v>33</v>
      </c>
      <c r="J289" s="2" t="s">
        <v>33</v>
      </c>
      <c r="K289" s="2" t="s">
        <v>33</v>
      </c>
      <c r="L289" s="2" t="s">
        <v>33</v>
      </c>
      <c r="N289" s="2" t="s">
        <v>33</v>
      </c>
      <c r="O289" s="2" t="s">
        <v>33</v>
      </c>
      <c r="P289" s="2" t="s">
        <v>33</v>
      </c>
      <c r="Q289" s="2" t="s">
        <v>33</v>
      </c>
      <c r="R289" s="2" t="s">
        <v>33</v>
      </c>
      <c r="S289" s="2" t="s">
        <v>33</v>
      </c>
      <c r="T289" s="2" t="s">
        <v>33</v>
      </c>
      <c r="U289" s="2" t="s">
        <v>33</v>
      </c>
    </row>
    <row r="290" spans="2:21" ht="21.75" customHeight="1">
      <c r="B290" s="41">
        <v>1</v>
      </c>
      <c r="C290" s="41"/>
      <c r="D290" s="41">
        <v>3</v>
      </c>
      <c r="E290" s="41">
        <v>4</v>
      </c>
      <c r="F290" s="41">
        <v>5</v>
      </c>
      <c r="G290" s="41">
        <v>6</v>
      </c>
      <c r="H290" s="42">
        <v>7</v>
      </c>
      <c r="I290" s="41">
        <v>8</v>
      </c>
      <c r="J290" s="41">
        <v>9</v>
      </c>
      <c r="K290" s="41">
        <v>10</v>
      </c>
      <c r="L290" s="42">
        <v>11</v>
      </c>
      <c r="M290" s="41">
        <v>12</v>
      </c>
      <c r="N290" s="41">
        <v>13</v>
      </c>
      <c r="O290" s="41">
        <v>14</v>
      </c>
      <c r="P290" s="42">
        <v>15</v>
      </c>
      <c r="Q290" s="41">
        <v>16</v>
      </c>
      <c r="R290" s="41">
        <v>17</v>
      </c>
      <c r="S290" s="41">
        <v>18</v>
      </c>
      <c r="T290" s="41">
        <v>19</v>
      </c>
      <c r="U290" s="41">
        <v>20</v>
      </c>
    </row>
    <row r="291" spans="2:21" ht="21.75" customHeight="1">
      <c r="B291" s="60" t="s">
        <v>17</v>
      </c>
      <c r="C291" s="128">
        <v>35</v>
      </c>
      <c r="D291" s="128">
        <f>C291*15</f>
        <v>525</v>
      </c>
      <c r="E291" s="128">
        <f>SUM(C291*32)</f>
        <v>1120</v>
      </c>
      <c r="F291" s="128">
        <f>SUM(C291*22)</f>
        <v>770</v>
      </c>
      <c r="G291" s="128">
        <f>SUM(E291*8)</f>
        <v>8960</v>
      </c>
      <c r="H291" s="128" t="s">
        <v>21</v>
      </c>
      <c r="I291" s="129">
        <f>SUM(D291+F291+G291)</f>
        <v>10255</v>
      </c>
      <c r="J291" s="128">
        <f>SUM(C291*3)</f>
        <v>105</v>
      </c>
      <c r="K291" s="128">
        <f>SUM(E291*0.5)</f>
        <v>560</v>
      </c>
      <c r="L291" s="128" t="str">
        <f>+L293</f>
        <v>+</v>
      </c>
      <c r="M291" s="129">
        <f>SUM(J291:L291)</f>
        <v>665</v>
      </c>
      <c r="N291" s="128">
        <f>SUM(C291*3)</f>
        <v>105</v>
      </c>
      <c r="O291" s="128">
        <f>SUM(E291*1)</f>
        <v>1120</v>
      </c>
      <c r="P291" s="128" t="s">
        <v>21</v>
      </c>
      <c r="Q291" s="129">
        <f>SUM(N291:P291)</f>
        <v>1225</v>
      </c>
      <c r="R291" s="128">
        <f>SUM(C291*2)</f>
        <v>70</v>
      </c>
      <c r="S291" s="128">
        <f>SUM(E291*0.5)</f>
        <v>560</v>
      </c>
      <c r="T291" s="128" t="s">
        <v>21</v>
      </c>
      <c r="U291" s="129">
        <f>SUM(R291:T291)</f>
        <v>630</v>
      </c>
    </row>
    <row r="292" spans="1:21" ht="21.75" customHeight="1">
      <c r="A292" s="126">
        <v>1</v>
      </c>
      <c r="B292" s="60" t="s">
        <v>18</v>
      </c>
      <c r="C292" s="128">
        <v>45</v>
      </c>
      <c r="D292" s="128">
        <f>SUM(C292*15)</f>
        <v>675</v>
      </c>
      <c r="E292" s="29">
        <f>SUM(C292*24)</f>
        <v>1080</v>
      </c>
      <c r="F292" s="128">
        <f>SUM(C292*32.5)</f>
        <v>1462.5</v>
      </c>
      <c r="G292" s="128">
        <f>SUM(E292*8)</f>
        <v>8640</v>
      </c>
      <c r="H292" s="128" t="s">
        <v>21</v>
      </c>
      <c r="I292" s="129">
        <f>SUM(D292+F292+G292)</f>
        <v>10777.5</v>
      </c>
      <c r="J292" s="128">
        <f>SUM(C292*2.5)</f>
        <v>112.5</v>
      </c>
      <c r="K292" s="128">
        <f>SUM(E292*0.5)</f>
        <v>540</v>
      </c>
      <c r="L292" s="128" t="s">
        <v>21</v>
      </c>
      <c r="M292" s="129">
        <f>SUM(J292:L292)</f>
        <v>652.5</v>
      </c>
      <c r="N292" s="128">
        <f>SUM(C292*3)</f>
        <v>135</v>
      </c>
      <c r="O292" s="128">
        <f>SUM(E292*1)</f>
        <v>1080</v>
      </c>
      <c r="P292" s="128" t="s">
        <v>21</v>
      </c>
      <c r="Q292" s="129">
        <f>SUM(N292:P292)</f>
        <v>1215</v>
      </c>
      <c r="R292" s="128">
        <f>SUM(C292*2)</f>
        <v>90</v>
      </c>
      <c r="S292" s="128">
        <f>SUM(E292*0.5)</f>
        <v>540</v>
      </c>
      <c r="T292" s="128" t="s">
        <v>21</v>
      </c>
      <c r="U292" s="129">
        <f>SUM(R292:T292)</f>
        <v>630</v>
      </c>
    </row>
    <row r="293" spans="1:21" ht="21.75" customHeight="1">
      <c r="A293" s="126">
        <v>2</v>
      </c>
      <c r="B293" s="60" t="s">
        <v>19</v>
      </c>
      <c r="C293" s="128">
        <v>24</v>
      </c>
      <c r="D293" s="128">
        <f>SUM(C293*15)</f>
        <v>360</v>
      </c>
      <c r="E293" s="128">
        <f>SUM(C293*32)</f>
        <v>768</v>
      </c>
      <c r="F293" s="128">
        <f>SUM(C293*22)</f>
        <v>528</v>
      </c>
      <c r="G293" s="128">
        <f>SUM(E293*8)</f>
        <v>6144</v>
      </c>
      <c r="H293" s="128" t="s">
        <v>21</v>
      </c>
      <c r="I293" s="129">
        <f>SUM(D293+F293+G293)</f>
        <v>7032</v>
      </c>
      <c r="J293" s="128">
        <f>SUM(C293*3)</f>
        <v>72</v>
      </c>
      <c r="K293" s="128">
        <f>SUM(E293*0.5)</f>
        <v>384</v>
      </c>
      <c r="L293" s="128" t="s">
        <v>21</v>
      </c>
      <c r="M293" s="129">
        <f>SUM(J293:L293)</f>
        <v>456</v>
      </c>
      <c r="N293" s="128">
        <f>SUM(C293*3)</f>
        <v>72</v>
      </c>
      <c r="O293" s="128">
        <f>SUM(E293*1)</f>
        <v>768</v>
      </c>
      <c r="P293" s="128" t="s">
        <v>21</v>
      </c>
      <c r="Q293" s="129">
        <f>SUM(N293:P293)</f>
        <v>840</v>
      </c>
      <c r="R293" s="128">
        <f>SUM(C293*2)</f>
        <v>48</v>
      </c>
      <c r="S293" s="128">
        <f>SUM(E293*0.5)</f>
        <v>384</v>
      </c>
      <c r="T293" s="128" t="s">
        <v>21</v>
      </c>
      <c r="U293" s="129">
        <f>SUM(R293:T293)</f>
        <v>432</v>
      </c>
    </row>
    <row r="294" spans="1:21" ht="21.75" customHeight="1">
      <c r="A294" s="126">
        <v>3</v>
      </c>
      <c r="B294" s="60" t="s">
        <v>20</v>
      </c>
      <c r="C294" s="128">
        <v>30</v>
      </c>
      <c r="D294" s="128">
        <f>SUM(C294*15)</f>
        <v>450</v>
      </c>
      <c r="E294" s="128">
        <f>SUM(C294*24)</f>
        <v>720</v>
      </c>
      <c r="F294" s="128">
        <f>SUM(C294*32.5)</f>
        <v>975</v>
      </c>
      <c r="G294" s="128">
        <f>SUM(E294*8)</f>
        <v>5760</v>
      </c>
      <c r="H294" s="128" t="s">
        <v>21</v>
      </c>
      <c r="I294" s="129">
        <f>SUM(D294+F294+G294)</f>
        <v>7185</v>
      </c>
      <c r="J294" s="128">
        <f>SUM(C294*2.5)</f>
        <v>75</v>
      </c>
      <c r="K294" s="128">
        <f>SUM(E294*0.5)</f>
        <v>360</v>
      </c>
      <c r="L294" s="128" t="s">
        <v>21</v>
      </c>
      <c r="M294" s="129">
        <f>SUM(J294:L294)</f>
        <v>435</v>
      </c>
      <c r="N294" s="128">
        <f>SUM(C294*3)</f>
        <v>90</v>
      </c>
      <c r="O294" s="128">
        <f>SUM(E294*1)</f>
        <v>720</v>
      </c>
      <c r="P294" s="128" t="s">
        <v>21</v>
      </c>
      <c r="Q294" s="129">
        <f>SUM(N294:P294)</f>
        <v>810</v>
      </c>
      <c r="R294" s="128">
        <f>SUM(C294*2)</f>
        <v>60</v>
      </c>
      <c r="S294" s="128">
        <f>SUM(E294*0.5)</f>
        <v>360</v>
      </c>
      <c r="T294" s="128" t="s">
        <v>21</v>
      </c>
      <c r="U294" s="129">
        <f>SUM(R294:T294)</f>
        <v>420</v>
      </c>
    </row>
    <row r="295" spans="1:21" ht="21.75" customHeight="1">
      <c r="A295" s="126">
        <v>4</v>
      </c>
      <c r="B295" s="61" t="s">
        <v>28</v>
      </c>
      <c r="C295" s="8">
        <f>C294+C293+C292+C291</f>
        <v>134</v>
      </c>
      <c r="D295" s="8">
        <f>D294+D293+D292+D291</f>
        <v>2010</v>
      </c>
      <c r="E295" s="8">
        <f aca="true" t="shared" si="7" ref="E295:U295">SUM(E291:E294)</f>
        <v>3688</v>
      </c>
      <c r="F295" s="8">
        <f t="shared" si="7"/>
        <v>3735.5</v>
      </c>
      <c r="G295" s="8">
        <f t="shared" si="7"/>
        <v>29504</v>
      </c>
      <c r="H295" s="8">
        <f t="shared" si="7"/>
        <v>0</v>
      </c>
      <c r="I295" s="8">
        <f t="shared" si="7"/>
        <v>35249.5</v>
      </c>
      <c r="J295" s="8">
        <f t="shared" si="7"/>
        <v>364.5</v>
      </c>
      <c r="K295" s="8">
        <f t="shared" si="7"/>
        <v>1844</v>
      </c>
      <c r="L295" s="8">
        <f t="shared" si="7"/>
        <v>0</v>
      </c>
      <c r="M295" s="8">
        <f t="shared" si="7"/>
        <v>2208.5</v>
      </c>
      <c r="N295" s="8">
        <f t="shared" si="7"/>
        <v>402</v>
      </c>
      <c r="O295" s="8">
        <f t="shared" si="7"/>
        <v>3688</v>
      </c>
      <c r="P295" s="8">
        <f t="shared" si="7"/>
        <v>0</v>
      </c>
      <c r="Q295" s="8">
        <f t="shared" si="7"/>
        <v>4090</v>
      </c>
      <c r="R295" s="8">
        <f t="shared" si="7"/>
        <v>268</v>
      </c>
      <c r="S295" s="8">
        <f t="shared" si="7"/>
        <v>1844</v>
      </c>
      <c r="T295" s="8">
        <f t="shared" si="7"/>
        <v>0</v>
      </c>
      <c r="U295" s="8">
        <f t="shared" si="7"/>
        <v>2112</v>
      </c>
    </row>
    <row r="296" spans="2:14" ht="18">
      <c r="B296" s="41"/>
      <c r="E296" s="120" t="s">
        <v>23</v>
      </c>
      <c r="N296" s="125" t="s">
        <v>316</v>
      </c>
    </row>
    <row r="297" spans="2:21" ht="19.5">
      <c r="B297" s="135" t="s">
        <v>330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2:22" ht="21" customHeight="1">
      <c r="B298" s="133" t="s">
        <v>115</v>
      </c>
      <c r="C298" s="46"/>
      <c r="D298" s="46"/>
      <c r="E298" s="46"/>
      <c r="F298" s="276"/>
      <c r="G298" s="276"/>
      <c r="H298" s="276"/>
      <c r="I298" s="276"/>
      <c r="J298" s="276"/>
      <c r="K298" s="276"/>
      <c r="L298" s="276"/>
      <c r="M298" s="276"/>
      <c r="N298" s="276"/>
      <c r="O298" s="276"/>
      <c r="P298" s="62"/>
      <c r="Q298" s="62"/>
      <c r="R298" s="276"/>
      <c r="S298" s="276"/>
      <c r="T298" s="276"/>
      <c r="U298" s="276"/>
      <c r="V298" s="54"/>
    </row>
    <row r="299" spans="1:22" ht="18.75" customHeight="1">
      <c r="A299" s="272" t="s">
        <v>75</v>
      </c>
      <c r="B299" s="272"/>
      <c r="C299" s="267" t="s">
        <v>317</v>
      </c>
      <c r="D299" s="267"/>
      <c r="E299" s="267" t="s">
        <v>266</v>
      </c>
      <c r="F299" s="267"/>
      <c r="G299" s="267" t="s">
        <v>270</v>
      </c>
      <c r="H299" s="285"/>
      <c r="I299" s="285"/>
      <c r="J299" s="285"/>
      <c r="K299" s="285"/>
      <c r="L299" s="267" t="s">
        <v>215</v>
      </c>
      <c r="M299" s="267"/>
      <c r="N299" s="267"/>
      <c r="O299" s="267"/>
      <c r="P299" s="136"/>
      <c r="Q299" s="44"/>
      <c r="R299" s="267" t="s">
        <v>214</v>
      </c>
      <c r="S299" s="285"/>
      <c r="T299" s="285"/>
      <c r="U299" s="285"/>
      <c r="V299" s="54"/>
    </row>
    <row r="300" spans="2:22" ht="15.75">
      <c r="B300" s="62"/>
      <c r="C300" s="45" t="s">
        <v>267</v>
      </c>
      <c r="D300" s="44" t="s">
        <v>268</v>
      </c>
      <c r="E300" s="44" t="s">
        <v>323</v>
      </c>
      <c r="F300" s="44" t="s">
        <v>268</v>
      </c>
      <c r="G300" s="136"/>
      <c r="H300" s="136"/>
      <c r="I300" s="136"/>
      <c r="J300" s="136"/>
      <c r="K300" s="136"/>
      <c r="L300" s="267" t="s">
        <v>216</v>
      </c>
      <c r="M300" s="285"/>
      <c r="N300" s="285"/>
      <c r="O300" s="285"/>
      <c r="P300" s="136"/>
      <c r="Q300" s="136"/>
      <c r="R300" s="136"/>
      <c r="S300" s="136"/>
      <c r="T300" s="136"/>
      <c r="U300" s="136"/>
      <c r="V300" s="54"/>
    </row>
    <row r="301" spans="2:22" ht="15.75">
      <c r="B301" s="62"/>
      <c r="C301" s="34">
        <v>40</v>
      </c>
      <c r="D301" s="34">
        <v>19</v>
      </c>
      <c r="E301" s="34">
        <v>24</v>
      </c>
      <c r="F301" s="34">
        <v>51</v>
      </c>
      <c r="G301" s="128"/>
      <c r="H301" s="128"/>
      <c r="I301" s="128"/>
      <c r="J301" s="128"/>
      <c r="K301" s="128"/>
      <c r="L301" s="267" t="s">
        <v>217</v>
      </c>
      <c r="M301" s="285"/>
      <c r="N301" s="285"/>
      <c r="O301" s="285"/>
      <c r="P301" s="136"/>
      <c r="Q301" s="136"/>
      <c r="R301" s="136"/>
      <c r="S301" s="136"/>
      <c r="T301" s="136"/>
      <c r="U301" s="136"/>
      <c r="V301" s="54"/>
    </row>
    <row r="302" spans="2:21" ht="15.75">
      <c r="B302" s="44" t="s">
        <v>264</v>
      </c>
      <c r="C302" s="34"/>
      <c r="D302" s="34"/>
      <c r="E302" s="34"/>
      <c r="F302" s="34"/>
      <c r="G302" s="267"/>
      <c r="H302" s="285"/>
      <c r="I302" s="285"/>
      <c r="J302" s="285"/>
      <c r="K302" s="285"/>
      <c r="L302" s="285"/>
      <c r="M302" s="285"/>
      <c r="N302" s="285"/>
      <c r="O302" s="285"/>
      <c r="P302" s="285"/>
      <c r="Q302" s="285"/>
      <c r="R302" s="285"/>
      <c r="S302" s="285"/>
      <c r="T302" s="285"/>
      <c r="U302" s="285"/>
    </row>
    <row r="303" spans="2:21" ht="16.5">
      <c r="B303" s="44" t="s">
        <v>265</v>
      </c>
      <c r="C303" s="35">
        <v>40</v>
      </c>
      <c r="D303" s="35">
        <f>D301+D302</f>
        <v>19</v>
      </c>
      <c r="E303" s="35">
        <f>E301+E302</f>
        <v>24</v>
      </c>
      <c r="F303" s="35">
        <f>F301+F302</f>
        <v>51</v>
      </c>
      <c r="G303" s="296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</row>
    <row r="304" spans="2:21" ht="16.5">
      <c r="B304" s="138" t="s">
        <v>28</v>
      </c>
      <c r="C304" s="293">
        <f>C303+D303+E303+F303</f>
        <v>134</v>
      </c>
      <c r="D304" s="293"/>
      <c r="E304" s="293"/>
      <c r="F304" s="293"/>
      <c r="G304" s="267" t="s">
        <v>0</v>
      </c>
      <c r="H304" s="285"/>
      <c r="I304" s="285"/>
      <c r="J304" s="285"/>
      <c r="K304" s="285"/>
      <c r="L304" s="285"/>
      <c r="M304" s="285"/>
      <c r="N304" s="285"/>
      <c r="O304" s="285"/>
      <c r="P304" s="285"/>
      <c r="Q304" s="285"/>
      <c r="R304" s="285"/>
      <c r="S304" s="285"/>
      <c r="T304" s="285"/>
      <c r="U304" s="285"/>
    </row>
    <row r="305" spans="2:21" ht="15.75">
      <c r="B305" s="138" t="s">
        <v>109</v>
      </c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</row>
    <row r="306" spans="2:10" ht="12.75" customHeight="1">
      <c r="B306" s="180"/>
      <c r="C306" s="180"/>
      <c r="D306" s="180"/>
      <c r="E306" s="180"/>
      <c r="F306" s="180"/>
      <c r="G306" s="180"/>
      <c r="H306" s="180"/>
      <c r="I306" s="180"/>
      <c r="J306" s="180"/>
    </row>
    <row r="307" spans="1:7" ht="16.5">
      <c r="A307" s="269" t="s">
        <v>226</v>
      </c>
      <c r="B307" s="269"/>
      <c r="C307" s="269"/>
      <c r="D307" s="269"/>
      <c r="E307" s="269"/>
      <c r="F307" s="269"/>
      <c r="G307" s="269"/>
    </row>
    <row r="308" spans="3:21" ht="12.75"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</row>
    <row r="309" spans="2:22" ht="15.75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</row>
    <row r="310" spans="1:21" ht="15.75">
      <c r="A310" s="36" t="s">
        <v>298</v>
      </c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</row>
    <row r="311" spans="1:21" s="94" customFormat="1" ht="15.75">
      <c r="A311" s="166" t="s">
        <v>312</v>
      </c>
      <c r="B311" s="167"/>
      <c r="C311" s="167"/>
      <c r="D311" s="167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96"/>
      <c r="U311" s="196"/>
    </row>
    <row r="312" spans="1:21" ht="13.5" customHeight="1">
      <c r="A312" s="167" t="s">
        <v>311</v>
      </c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186"/>
      <c r="R312" s="186"/>
      <c r="S312" s="186"/>
      <c r="T312" s="194"/>
      <c r="U312" s="194"/>
    </row>
    <row r="313" spans="1:21" ht="16.5">
      <c r="A313" s="36" t="s">
        <v>269</v>
      </c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87"/>
      <c r="P313" s="187"/>
      <c r="Q313" s="186"/>
      <c r="R313" s="186"/>
      <c r="S313" s="186"/>
      <c r="T313" s="194"/>
      <c r="U313" s="194"/>
    </row>
    <row r="314" spans="1:21" ht="16.5">
      <c r="A314" s="166" t="s">
        <v>302</v>
      </c>
      <c r="B314" s="139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</row>
    <row r="315" spans="2:21" ht="16.5">
      <c r="B315" s="139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</row>
    <row r="316" spans="2:21" ht="16.5">
      <c r="B316" s="139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</row>
    <row r="317" spans="2:21" ht="19.5">
      <c r="B317" s="1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</row>
    <row r="318" spans="3:21" ht="19.5">
      <c r="C318" s="34"/>
      <c r="D318" s="34"/>
      <c r="E318" s="34"/>
      <c r="F318" s="34"/>
      <c r="G318" s="34"/>
      <c r="H318" s="34"/>
      <c r="I318" s="39">
        <v>8</v>
      </c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</row>
    <row r="319" spans="2:14" ht="18">
      <c r="B319" s="41"/>
      <c r="E319" s="120" t="s">
        <v>23</v>
      </c>
      <c r="N319" s="125" t="s">
        <v>316</v>
      </c>
    </row>
    <row r="320" spans="2:21" ht="21.75" customHeight="1">
      <c r="B320" s="275" t="s">
        <v>153</v>
      </c>
      <c r="C320" s="284"/>
      <c r="D320" s="284"/>
      <c r="E320" s="284"/>
      <c r="F320" s="284"/>
      <c r="G320" s="284"/>
      <c r="H320" s="284"/>
      <c r="I320" s="284"/>
      <c r="J320" s="284"/>
      <c r="K320" s="284"/>
      <c r="L320" s="284"/>
      <c r="M320" s="284"/>
      <c r="N320" s="284"/>
      <c r="O320" s="284"/>
      <c r="P320" s="284"/>
      <c r="Q320" s="284"/>
      <c r="R320" s="284"/>
      <c r="S320" s="284"/>
      <c r="T320" s="284"/>
      <c r="U320" s="284"/>
    </row>
    <row r="321" spans="2:21" ht="21.75" customHeight="1">
      <c r="B321" s="283" t="s">
        <v>250</v>
      </c>
      <c r="C321" s="284"/>
      <c r="D321" s="284"/>
      <c r="E321" s="284"/>
      <c r="F321" s="284"/>
      <c r="G321" s="284"/>
      <c r="H321" s="284"/>
      <c r="I321" s="284"/>
      <c r="J321" s="284"/>
      <c r="K321" s="284"/>
      <c r="L321" s="284"/>
      <c r="M321" s="284"/>
      <c r="N321" s="284"/>
      <c r="O321" s="284"/>
      <c r="P321" s="284"/>
      <c r="Q321" s="284"/>
      <c r="R321" s="284"/>
      <c r="S321" s="284"/>
      <c r="T321" s="284"/>
      <c r="U321" s="284"/>
    </row>
    <row r="322" spans="2:21" ht="21.75" customHeight="1">
      <c r="B322" s="280" t="s">
        <v>212</v>
      </c>
      <c r="C322" s="281"/>
      <c r="D322" s="281"/>
      <c r="E322" s="281"/>
      <c r="F322" s="281"/>
      <c r="G322" s="281"/>
      <c r="H322" s="281"/>
      <c r="I322" s="281"/>
      <c r="J322" s="281"/>
      <c r="K322" s="281"/>
      <c r="L322" s="281"/>
      <c r="M322" s="281"/>
      <c r="N322" s="281"/>
      <c r="O322" s="281"/>
      <c r="P322" s="281"/>
      <c r="Q322" s="281"/>
      <c r="R322" s="281"/>
      <c r="S322" s="281"/>
      <c r="T322" s="281"/>
      <c r="U322" s="281"/>
    </row>
    <row r="323" spans="2:14" ht="21.75" customHeight="1">
      <c r="B323" s="41"/>
      <c r="E323" s="120" t="s">
        <v>23</v>
      </c>
      <c r="N323" s="125" t="s">
        <v>316</v>
      </c>
    </row>
    <row r="324" spans="1:17" ht="21.75" customHeight="1">
      <c r="A324" s="295" t="s">
        <v>167</v>
      </c>
      <c r="B324" s="295"/>
      <c r="C324" s="295"/>
      <c r="D324" s="295"/>
      <c r="E324" s="287" t="s">
        <v>353</v>
      </c>
      <c r="F324" s="287"/>
      <c r="G324" s="287"/>
      <c r="H324" s="287"/>
      <c r="I324" s="287"/>
      <c r="J324" s="287"/>
      <c r="K324" s="287"/>
      <c r="L324" s="287"/>
      <c r="M324" s="287"/>
      <c r="N324" s="287"/>
      <c r="O324" s="287"/>
      <c r="P324" s="287"/>
      <c r="Q324" s="287"/>
    </row>
    <row r="325" spans="2:14" ht="21.75" customHeight="1">
      <c r="B325" s="41"/>
      <c r="E325" s="120" t="s">
        <v>23</v>
      </c>
      <c r="N325" s="125" t="s">
        <v>316</v>
      </c>
    </row>
    <row r="326" spans="2:21" ht="21.75" customHeight="1">
      <c r="B326" s="72" t="s">
        <v>1</v>
      </c>
      <c r="C326" s="49" t="s">
        <v>1</v>
      </c>
      <c r="D326" s="49" t="s">
        <v>30</v>
      </c>
      <c r="E326" s="49" t="s">
        <v>5</v>
      </c>
      <c r="F326" s="50" t="s">
        <v>22</v>
      </c>
      <c r="G326" s="50" t="s">
        <v>13</v>
      </c>
      <c r="H326" s="50" t="s">
        <v>14</v>
      </c>
      <c r="I326" s="49" t="s">
        <v>0</v>
      </c>
      <c r="J326" s="50" t="s">
        <v>12</v>
      </c>
      <c r="K326" s="50" t="s">
        <v>13</v>
      </c>
      <c r="L326" s="50" t="s">
        <v>14</v>
      </c>
      <c r="M326" s="49" t="s">
        <v>0</v>
      </c>
      <c r="N326" s="50" t="s">
        <v>15</v>
      </c>
      <c r="O326" s="50" t="s">
        <v>16</v>
      </c>
      <c r="P326" s="50" t="s">
        <v>14</v>
      </c>
      <c r="Q326" s="49" t="s">
        <v>0</v>
      </c>
      <c r="R326" s="50" t="s">
        <v>24</v>
      </c>
      <c r="S326" s="50" t="s">
        <v>25</v>
      </c>
      <c r="T326" s="50" t="s">
        <v>14</v>
      </c>
      <c r="U326" s="49" t="s">
        <v>0</v>
      </c>
    </row>
    <row r="327" spans="2:21" ht="21.75" customHeight="1">
      <c r="B327" s="72" t="s">
        <v>4</v>
      </c>
      <c r="C327" s="49" t="s">
        <v>3</v>
      </c>
      <c r="D327" s="49" t="s">
        <v>31</v>
      </c>
      <c r="E327" s="49" t="s">
        <v>6</v>
      </c>
      <c r="F327" s="49" t="s">
        <v>8</v>
      </c>
      <c r="G327" s="49" t="s">
        <v>9</v>
      </c>
      <c r="H327" s="49" t="s">
        <v>10</v>
      </c>
      <c r="I327" s="41" t="s">
        <v>11</v>
      </c>
      <c r="J327" s="49" t="s">
        <v>8</v>
      </c>
      <c r="K327" s="49" t="s">
        <v>9</v>
      </c>
      <c r="L327" s="49" t="s">
        <v>10</v>
      </c>
      <c r="M327" s="41" t="s">
        <v>11</v>
      </c>
      <c r="N327" s="49" t="s">
        <v>8</v>
      </c>
      <c r="O327" s="49" t="s">
        <v>9</v>
      </c>
      <c r="P327" s="49" t="s">
        <v>10</v>
      </c>
      <c r="Q327" s="41" t="s">
        <v>11</v>
      </c>
      <c r="R327" s="49" t="s">
        <v>8</v>
      </c>
      <c r="S327" s="49" t="s">
        <v>9</v>
      </c>
      <c r="T327" s="49" t="s">
        <v>10</v>
      </c>
      <c r="U327" s="41" t="s">
        <v>11</v>
      </c>
    </row>
    <row r="328" spans="2:16" ht="21.75" customHeight="1">
      <c r="B328" s="204" t="s">
        <v>358</v>
      </c>
      <c r="C328" s="72" t="s">
        <v>309</v>
      </c>
      <c r="D328" s="49" t="s">
        <v>305</v>
      </c>
      <c r="E328" s="49" t="s">
        <v>7</v>
      </c>
      <c r="F328" s="49" t="s">
        <v>32</v>
      </c>
      <c r="G328" s="49" t="s">
        <v>32</v>
      </c>
      <c r="H328" s="7">
        <v>0.03</v>
      </c>
      <c r="L328" s="7">
        <v>0.01</v>
      </c>
      <c r="P328" s="7">
        <v>0.01</v>
      </c>
    </row>
    <row r="329" spans="2:21" ht="21.75" customHeight="1">
      <c r="B329" s="132"/>
      <c r="D329" s="2" t="s">
        <v>33</v>
      </c>
      <c r="E329" s="3"/>
      <c r="F329" s="2" t="s">
        <v>33</v>
      </c>
      <c r="G329" s="2" t="s">
        <v>33</v>
      </c>
      <c r="H329" s="2" t="s">
        <v>33</v>
      </c>
      <c r="I329" s="2" t="s">
        <v>33</v>
      </c>
      <c r="J329" s="2" t="s">
        <v>33</v>
      </c>
      <c r="K329" s="2" t="s">
        <v>33</v>
      </c>
      <c r="L329" s="2" t="s">
        <v>33</v>
      </c>
      <c r="N329" s="2" t="s">
        <v>33</v>
      </c>
      <c r="O329" s="2" t="s">
        <v>33</v>
      </c>
      <c r="P329" s="2" t="s">
        <v>33</v>
      </c>
      <c r="Q329" s="2" t="s">
        <v>33</v>
      </c>
      <c r="R329" s="2" t="s">
        <v>33</v>
      </c>
      <c r="S329" s="2" t="s">
        <v>33</v>
      </c>
      <c r="T329" s="2" t="s">
        <v>33</v>
      </c>
      <c r="U329" s="2" t="s">
        <v>33</v>
      </c>
    </row>
    <row r="330" spans="2:21" ht="21.75" customHeight="1">
      <c r="B330" s="132"/>
      <c r="C330" s="41"/>
      <c r="D330" s="41">
        <v>3</v>
      </c>
      <c r="E330" s="41">
        <v>4</v>
      </c>
      <c r="F330" s="41">
        <v>5</v>
      </c>
      <c r="G330" s="41">
        <v>6</v>
      </c>
      <c r="H330" s="42">
        <v>7</v>
      </c>
      <c r="I330" s="41">
        <v>8</v>
      </c>
      <c r="J330" s="41">
        <v>9</v>
      </c>
      <c r="K330" s="41">
        <v>10</v>
      </c>
      <c r="L330" s="42">
        <v>11</v>
      </c>
      <c r="M330" s="41">
        <v>12</v>
      </c>
      <c r="N330" s="41">
        <v>13</v>
      </c>
      <c r="O330" s="41">
        <v>14</v>
      </c>
      <c r="P330" s="42">
        <v>15</v>
      </c>
      <c r="Q330" s="41">
        <v>16</v>
      </c>
      <c r="R330" s="41">
        <v>17</v>
      </c>
      <c r="S330" s="41">
        <v>18</v>
      </c>
      <c r="T330" s="41">
        <v>19</v>
      </c>
      <c r="U330" s="41">
        <v>20</v>
      </c>
    </row>
    <row r="331" spans="2:14" ht="21.75" customHeight="1">
      <c r="B331" s="41"/>
      <c r="E331" s="120" t="s">
        <v>23</v>
      </c>
      <c r="N331" s="125" t="s">
        <v>316</v>
      </c>
    </row>
    <row r="332" spans="2:21" ht="21.75" customHeight="1">
      <c r="B332" s="60" t="s">
        <v>17</v>
      </c>
      <c r="C332" s="128">
        <v>209</v>
      </c>
      <c r="D332" s="128">
        <f>C332*15</f>
        <v>3135</v>
      </c>
      <c r="E332" s="128">
        <f>SUM(C332*32)</f>
        <v>6688</v>
      </c>
      <c r="F332" s="128">
        <f>SUM(C332*22)</f>
        <v>4598</v>
      </c>
      <c r="G332" s="128">
        <f>SUM(E332*8)</f>
        <v>53504</v>
      </c>
      <c r="H332" s="128" t="s">
        <v>21</v>
      </c>
      <c r="I332" s="129">
        <f>SUM(D332+F332+G332)</f>
        <v>61237</v>
      </c>
      <c r="J332" s="128">
        <f>SUM(C332*3)</f>
        <v>627</v>
      </c>
      <c r="K332" s="128">
        <f>SUM(E332*0.5)</f>
        <v>3344</v>
      </c>
      <c r="L332" s="128" t="str">
        <f>+L334</f>
        <v>+</v>
      </c>
      <c r="M332" s="129">
        <f>SUM(J332:L332)</f>
        <v>3971</v>
      </c>
      <c r="N332" s="128">
        <f>SUM(C332*3)</f>
        <v>627</v>
      </c>
      <c r="O332" s="128">
        <f>SUM(E332*1)</f>
        <v>6688</v>
      </c>
      <c r="P332" s="128" t="s">
        <v>21</v>
      </c>
      <c r="Q332" s="129">
        <f>SUM(N332:P332)</f>
        <v>7315</v>
      </c>
      <c r="R332" s="128">
        <f>SUM(C332*2)</f>
        <v>418</v>
      </c>
      <c r="S332" s="128">
        <f>SUM(E332*0.5)</f>
        <v>3344</v>
      </c>
      <c r="T332" s="128" t="s">
        <v>21</v>
      </c>
      <c r="U332" s="129">
        <f>SUM(R332:T332)</f>
        <v>3762</v>
      </c>
    </row>
    <row r="333" spans="1:21" ht="21.75" customHeight="1">
      <c r="A333" s="126">
        <v>1</v>
      </c>
      <c r="B333" s="60" t="s">
        <v>18</v>
      </c>
      <c r="C333" s="128">
        <v>20</v>
      </c>
      <c r="D333" s="128">
        <f>SUM(C333*15)</f>
        <v>300</v>
      </c>
      <c r="E333" s="29">
        <f>SUM(C333*24)</f>
        <v>480</v>
      </c>
      <c r="F333" s="128">
        <f>SUM(C333*32.5)</f>
        <v>650</v>
      </c>
      <c r="G333" s="128">
        <f>SUM(E333*8)</f>
        <v>3840</v>
      </c>
      <c r="H333" s="128" t="s">
        <v>21</v>
      </c>
      <c r="I333" s="129">
        <f>SUM(D333+F333+G333)</f>
        <v>4790</v>
      </c>
      <c r="J333" s="128">
        <f>SUM(C333*2.5)</f>
        <v>50</v>
      </c>
      <c r="K333" s="128">
        <f>SUM(E333*0.5)</f>
        <v>240</v>
      </c>
      <c r="L333" s="128" t="s">
        <v>21</v>
      </c>
      <c r="M333" s="129">
        <f>SUM(J333:L333)</f>
        <v>290</v>
      </c>
      <c r="N333" s="128">
        <f>SUM(C333*3)</f>
        <v>60</v>
      </c>
      <c r="O333" s="128">
        <f>SUM(E333*1)</f>
        <v>480</v>
      </c>
      <c r="P333" s="128" t="s">
        <v>21</v>
      </c>
      <c r="Q333" s="129">
        <f>SUM(N333:P333)</f>
        <v>540</v>
      </c>
      <c r="R333" s="128">
        <f>SUM(C333*2)</f>
        <v>40</v>
      </c>
      <c r="S333" s="128">
        <f>SUM(E333*0.5)</f>
        <v>240</v>
      </c>
      <c r="T333" s="128" t="s">
        <v>21</v>
      </c>
      <c r="U333" s="129">
        <f>SUM(R333:T333)</f>
        <v>280</v>
      </c>
    </row>
    <row r="334" spans="1:21" ht="21.75" customHeight="1">
      <c r="A334" s="126">
        <v>2</v>
      </c>
      <c r="B334" s="60" t="s">
        <v>19</v>
      </c>
      <c r="C334" s="128">
        <v>110</v>
      </c>
      <c r="D334" s="128">
        <f>SUM(C334*15)</f>
        <v>1650</v>
      </c>
      <c r="E334" s="128">
        <f>SUM(C334*32)</f>
        <v>3520</v>
      </c>
      <c r="F334" s="128">
        <f>SUM(C334*22)</f>
        <v>2420</v>
      </c>
      <c r="G334" s="128">
        <f>SUM(E334*8)</f>
        <v>28160</v>
      </c>
      <c r="H334" s="128" t="s">
        <v>21</v>
      </c>
      <c r="I334" s="129">
        <f>SUM(D334+F334+G334)</f>
        <v>32230</v>
      </c>
      <c r="J334" s="128">
        <f>SUM(C334*3)</f>
        <v>330</v>
      </c>
      <c r="K334" s="128">
        <f>SUM(E334*0.5)</f>
        <v>1760</v>
      </c>
      <c r="L334" s="128" t="s">
        <v>21</v>
      </c>
      <c r="M334" s="129">
        <f>SUM(J334:L334)</f>
        <v>2090</v>
      </c>
      <c r="N334" s="128">
        <f>SUM(C334*3)</f>
        <v>330</v>
      </c>
      <c r="O334" s="128">
        <f>SUM(E334*1)</f>
        <v>3520</v>
      </c>
      <c r="P334" s="128" t="s">
        <v>21</v>
      </c>
      <c r="Q334" s="129">
        <f>SUM(N334:P334)</f>
        <v>3850</v>
      </c>
      <c r="R334" s="128">
        <f>SUM(C334*2)</f>
        <v>220</v>
      </c>
      <c r="S334" s="128">
        <f>SUM(E334*0.5)</f>
        <v>1760</v>
      </c>
      <c r="T334" s="128" t="s">
        <v>21</v>
      </c>
      <c r="U334" s="129">
        <f>SUM(R334:T334)</f>
        <v>1980</v>
      </c>
    </row>
    <row r="335" spans="1:21" ht="21.75" customHeight="1">
      <c r="A335" s="126">
        <v>3</v>
      </c>
      <c r="B335" s="60" t="s">
        <v>20</v>
      </c>
      <c r="C335" s="128">
        <v>18</v>
      </c>
      <c r="D335" s="128">
        <f>SUM(C335*15)</f>
        <v>270</v>
      </c>
      <c r="E335" s="128">
        <f>SUM(C335*24)</f>
        <v>432</v>
      </c>
      <c r="F335" s="128">
        <f>SUM(C335*32.5)</f>
        <v>585</v>
      </c>
      <c r="G335" s="128">
        <f>SUM(E335*8)</f>
        <v>3456</v>
      </c>
      <c r="H335" s="128" t="s">
        <v>21</v>
      </c>
      <c r="I335" s="129">
        <f>SUM(D335+F335+G335)</f>
        <v>4311</v>
      </c>
      <c r="J335" s="128">
        <f>SUM(C335*2.5)</f>
        <v>45</v>
      </c>
      <c r="K335" s="128">
        <f>SUM(E335*0.5)</f>
        <v>216</v>
      </c>
      <c r="L335" s="128" t="s">
        <v>21</v>
      </c>
      <c r="M335" s="129">
        <f>SUM(J335:L335)</f>
        <v>261</v>
      </c>
      <c r="N335" s="128">
        <f>SUM(C335*3)</f>
        <v>54</v>
      </c>
      <c r="O335" s="128">
        <f>SUM(E335*1)</f>
        <v>432</v>
      </c>
      <c r="P335" s="128" t="s">
        <v>21</v>
      </c>
      <c r="Q335" s="129">
        <f>SUM(N335:P335)</f>
        <v>486</v>
      </c>
      <c r="R335" s="128">
        <f>SUM(C335*2)</f>
        <v>36</v>
      </c>
      <c r="S335" s="128">
        <f>SUM(E335*0.5)</f>
        <v>216</v>
      </c>
      <c r="T335" s="128" t="s">
        <v>21</v>
      </c>
      <c r="U335" s="129">
        <f>SUM(R335:T335)</f>
        <v>252</v>
      </c>
    </row>
    <row r="336" spans="1:21" ht="19.5">
      <c r="A336" s="126">
        <v>4</v>
      </c>
      <c r="B336" s="61" t="s">
        <v>28</v>
      </c>
      <c r="C336" s="61">
        <f>C335+C334+C333+C332</f>
        <v>357</v>
      </c>
      <c r="D336" s="8">
        <f>D335+D334+D333+D332</f>
        <v>5355</v>
      </c>
      <c r="E336" s="8">
        <f aca="true" t="shared" si="8" ref="E336:U336">SUM(E332:E335)</f>
        <v>11120</v>
      </c>
      <c r="F336" s="8">
        <f t="shared" si="8"/>
        <v>8253</v>
      </c>
      <c r="G336" s="8">
        <f t="shared" si="8"/>
        <v>88960</v>
      </c>
      <c r="H336" s="8">
        <f t="shared" si="8"/>
        <v>0</v>
      </c>
      <c r="I336" s="8">
        <f t="shared" si="8"/>
        <v>102568</v>
      </c>
      <c r="J336" s="8">
        <f t="shared" si="8"/>
        <v>1052</v>
      </c>
      <c r="K336" s="8">
        <f t="shared" si="8"/>
        <v>5560</v>
      </c>
      <c r="L336" s="8">
        <f t="shared" si="8"/>
        <v>0</v>
      </c>
      <c r="M336" s="8">
        <f t="shared" si="8"/>
        <v>6612</v>
      </c>
      <c r="N336" s="8">
        <f t="shared" si="8"/>
        <v>1071</v>
      </c>
      <c r="O336" s="8">
        <f t="shared" si="8"/>
        <v>11120</v>
      </c>
      <c r="P336" s="8">
        <f t="shared" si="8"/>
        <v>0</v>
      </c>
      <c r="Q336" s="8">
        <f t="shared" si="8"/>
        <v>12191</v>
      </c>
      <c r="R336" s="8">
        <f t="shared" si="8"/>
        <v>714</v>
      </c>
      <c r="S336" s="8">
        <f t="shared" si="8"/>
        <v>5560</v>
      </c>
      <c r="T336" s="8">
        <f t="shared" si="8"/>
        <v>0</v>
      </c>
      <c r="U336" s="8">
        <f t="shared" si="8"/>
        <v>6274</v>
      </c>
    </row>
    <row r="337" spans="2:14" ht="21.75" customHeight="1">
      <c r="B337" s="41"/>
      <c r="E337" s="120" t="s">
        <v>23</v>
      </c>
      <c r="N337" s="125" t="s">
        <v>316</v>
      </c>
    </row>
    <row r="338" spans="2:21" ht="19.5" customHeight="1">
      <c r="B338" s="135" t="s">
        <v>338</v>
      </c>
      <c r="C338" s="46"/>
      <c r="D338" s="46"/>
      <c r="E338" s="46"/>
      <c r="F338" s="59"/>
      <c r="G338" s="59"/>
      <c r="H338" s="59"/>
      <c r="I338" s="59"/>
      <c r="J338" s="59"/>
      <c r="K338" s="59"/>
      <c r="L338" s="276"/>
      <c r="M338" s="276"/>
      <c r="N338" s="276"/>
      <c r="O338" s="276"/>
      <c r="P338" s="62"/>
      <c r="Q338" s="62"/>
      <c r="R338" s="276"/>
      <c r="S338" s="276"/>
      <c r="T338" s="276"/>
      <c r="U338" s="276"/>
    </row>
    <row r="339" spans="1:21" ht="15.75" customHeight="1">
      <c r="A339" s="272" t="s">
        <v>75</v>
      </c>
      <c r="B339" s="272"/>
      <c r="C339" s="267" t="s">
        <v>318</v>
      </c>
      <c r="D339" s="267"/>
      <c r="E339" s="267" t="s">
        <v>266</v>
      </c>
      <c r="F339" s="267"/>
      <c r="G339" s="312" t="s">
        <v>270</v>
      </c>
      <c r="H339" s="313"/>
      <c r="I339" s="313"/>
      <c r="J339" s="313"/>
      <c r="K339" s="313"/>
      <c r="L339" s="312" t="s">
        <v>215</v>
      </c>
      <c r="M339" s="312"/>
      <c r="N339" s="312"/>
      <c r="O339" s="312"/>
      <c r="P339" s="66"/>
      <c r="Q339" s="91"/>
      <c r="R339" s="312" t="s">
        <v>214</v>
      </c>
      <c r="S339" s="313"/>
      <c r="T339" s="313"/>
      <c r="U339" s="313"/>
    </row>
    <row r="340" spans="2:21" ht="15.75">
      <c r="B340" s="62"/>
      <c r="C340" s="45" t="s">
        <v>267</v>
      </c>
      <c r="D340" s="44" t="s">
        <v>268</v>
      </c>
      <c r="E340" s="45" t="s">
        <v>267</v>
      </c>
      <c r="F340" s="44" t="s">
        <v>268</v>
      </c>
      <c r="G340" s="66"/>
      <c r="H340" s="66"/>
      <c r="I340" s="66"/>
      <c r="J340" s="66"/>
      <c r="K340" s="66"/>
      <c r="L340" s="312" t="s">
        <v>216</v>
      </c>
      <c r="M340" s="313"/>
      <c r="N340" s="313"/>
      <c r="O340" s="313"/>
      <c r="P340" s="66"/>
      <c r="Q340" s="66"/>
      <c r="R340" s="66"/>
      <c r="S340" s="66"/>
      <c r="T340" s="66"/>
      <c r="U340" s="66"/>
    </row>
    <row r="341" spans="2:21" ht="14.25">
      <c r="B341" s="62"/>
      <c r="C341" s="34">
        <v>69</v>
      </c>
      <c r="D341" s="34">
        <v>60</v>
      </c>
      <c r="E341" s="34">
        <v>56</v>
      </c>
      <c r="F341" s="34">
        <v>50</v>
      </c>
      <c r="G341" s="97"/>
      <c r="H341" s="97"/>
      <c r="I341" s="97"/>
      <c r="J341" s="97"/>
      <c r="K341" s="97"/>
      <c r="L341" s="312" t="s">
        <v>217</v>
      </c>
      <c r="M341" s="313"/>
      <c r="N341" s="313"/>
      <c r="O341" s="313"/>
      <c r="P341" s="66"/>
      <c r="Q341" s="66"/>
      <c r="R341" s="66"/>
      <c r="S341" s="66"/>
      <c r="T341" s="66"/>
      <c r="U341" s="66"/>
    </row>
    <row r="342" spans="2:21" ht="16.5">
      <c r="B342" s="44" t="s">
        <v>264</v>
      </c>
      <c r="C342" s="34"/>
      <c r="D342" s="34"/>
      <c r="E342" s="34"/>
      <c r="F342" s="34"/>
      <c r="G342" s="33"/>
      <c r="H342" s="33"/>
      <c r="I342" s="33"/>
      <c r="J342" s="33"/>
      <c r="K342" s="34"/>
      <c r="L342" s="62"/>
      <c r="M342" s="62"/>
      <c r="N342" s="62"/>
      <c r="O342" s="62"/>
      <c r="P342" s="46"/>
      <c r="Q342" s="46"/>
      <c r="R342" s="46"/>
      <c r="S342" s="46"/>
      <c r="T342" s="46"/>
      <c r="U342" s="46"/>
    </row>
    <row r="343" spans="2:21" ht="16.5">
      <c r="B343" s="44" t="s">
        <v>265</v>
      </c>
      <c r="C343" s="35">
        <v>69</v>
      </c>
      <c r="D343" s="35">
        <f>D341+D342</f>
        <v>60</v>
      </c>
      <c r="E343" s="35">
        <f>E341+E342</f>
        <v>56</v>
      </c>
      <c r="F343" s="35">
        <f>F341+F342</f>
        <v>50</v>
      </c>
      <c r="G343" s="267" t="s">
        <v>0</v>
      </c>
      <c r="H343" s="285"/>
      <c r="I343" s="285"/>
      <c r="J343" s="285"/>
      <c r="K343" s="285"/>
      <c r="L343" s="285"/>
      <c r="M343" s="285"/>
      <c r="N343" s="285"/>
      <c r="O343" s="285"/>
      <c r="P343" s="285"/>
      <c r="Q343" s="285"/>
      <c r="R343" s="285"/>
      <c r="S343" s="285"/>
      <c r="T343" s="285"/>
      <c r="U343" s="285"/>
    </row>
    <row r="344" spans="2:21" ht="16.5">
      <c r="B344" s="138" t="s">
        <v>28</v>
      </c>
      <c r="C344" s="293">
        <f>C343+D343+E343+F343</f>
        <v>235</v>
      </c>
      <c r="D344" s="293"/>
      <c r="E344" s="293"/>
      <c r="F344" s="293"/>
      <c r="G344" s="267" t="s">
        <v>269</v>
      </c>
      <c r="H344" s="285"/>
      <c r="I344" s="285"/>
      <c r="J344" s="285"/>
      <c r="K344" s="285"/>
      <c r="L344" s="285"/>
      <c r="M344" s="285"/>
      <c r="N344" s="285"/>
      <c r="O344" s="285"/>
      <c r="P344" s="285"/>
      <c r="Q344" s="285"/>
      <c r="R344" s="285"/>
      <c r="S344" s="285"/>
      <c r="T344" s="285"/>
      <c r="U344" s="285"/>
    </row>
    <row r="345" spans="2:21" ht="16.5">
      <c r="B345" s="138" t="s">
        <v>109</v>
      </c>
      <c r="C345" s="293"/>
      <c r="D345" s="293"/>
      <c r="E345" s="293"/>
      <c r="F345" s="293"/>
      <c r="G345" s="267" t="s">
        <v>303</v>
      </c>
      <c r="H345" s="267"/>
      <c r="I345" s="267"/>
      <c r="J345" s="267"/>
      <c r="K345" s="267"/>
      <c r="L345" s="267"/>
      <c r="M345" s="267"/>
      <c r="N345" s="267"/>
      <c r="O345" s="267"/>
      <c r="P345" s="267"/>
      <c r="Q345" s="267"/>
      <c r="R345" s="267"/>
      <c r="S345" s="267"/>
      <c r="T345" s="267"/>
      <c r="U345" s="267"/>
    </row>
    <row r="346" spans="2:21" ht="22.5" customHeight="1">
      <c r="B346" s="140"/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</row>
    <row r="347" spans="2:21" ht="16.5">
      <c r="B347" s="153"/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36"/>
      <c r="N347" s="136"/>
      <c r="O347" s="136"/>
      <c r="P347" s="136"/>
      <c r="Q347" s="136"/>
      <c r="R347" s="136"/>
      <c r="S347" s="136"/>
      <c r="T347" s="136"/>
      <c r="U347" s="136"/>
    </row>
    <row r="348" spans="1:25" ht="16.5">
      <c r="A348" s="269" t="s">
        <v>227</v>
      </c>
      <c r="B348" s="269"/>
      <c r="C348" s="269"/>
      <c r="D348" s="269"/>
      <c r="E348" s="269"/>
      <c r="F348" s="269"/>
      <c r="G348" s="269"/>
      <c r="H348" s="269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29"/>
      <c r="X348" s="29"/>
      <c r="Y348" s="29"/>
    </row>
    <row r="349" spans="1:25" ht="15.75">
      <c r="A349" s="36" t="s">
        <v>298</v>
      </c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29"/>
      <c r="W349" s="29"/>
      <c r="X349" s="29"/>
      <c r="Y349" s="29"/>
    </row>
    <row r="350" spans="1:25" ht="15.75">
      <c r="A350" s="166" t="s">
        <v>312</v>
      </c>
      <c r="B350" s="167"/>
      <c r="C350" s="167"/>
      <c r="D350" s="167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29"/>
      <c r="W350" s="29"/>
      <c r="X350" s="29"/>
      <c r="Y350" s="29"/>
    </row>
    <row r="351" spans="1:25" ht="15.75">
      <c r="A351" s="167" t="s">
        <v>311</v>
      </c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179"/>
      <c r="R351" s="179"/>
      <c r="S351" s="179"/>
      <c r="T351" s="179"/>
      <c r="U351" s="179"/>
      <c r="V351" s="29"/>
      <c r="W351" s="29"/>
      <c r="X351" s="29"/>
      <c r="Y351" s="29"/>
    </row>
    <row r="352" spans="1:25" ht="16.5">
      <c r="A352" s="36" t="s">
        <v>269</v>
      </c>
      <c r="B352" s="166"/>
      <c r="C352" s="166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79"/>
      <c r="R352" s="179"/>
      <c r="S352" s="179"/>
      <c r="T352" s="179"/>
      <c r="U352" s="179"/>
      <c r="V352" s="29"/>
      <c r="W352" s="29"/>
      <c r="X352" s="29"/>
      <c r="Y352" s="29"/>
    </row>
    <row r="353" spans="1:25" ht="15.75">
      <c r="A353" s="166" t="s">
        <v>302</v>
      </c>
      <c r="B353" s="142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29"/>
      <c r="W353" s="29"/>
      <c r="X353" s="29"/>
      <c r="Y353" s="29"/>
    </row>
    <row r="354" spans="1:21" ht="15">
      <c r="A354" s="29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</row>
    <row r="355" spans="2:21" ht="19.5">
      <c r="B355" s="39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</row>
    <row r="356" spans="2:21" ht="19.5">
      <c r="B356" s="39"/>
      <c r="C356" s="34"/>
      <c r="D356" s="34"/>
      <c r="E356" s="34"/>
      <c r="F356" s="34"/>
      <c r="G356" s="34"/>
      <c r="H356" s="34"/>
      <c r="I356" s="39">
        <v>9</v>
      </c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</row>
    <row r="357" spans="2:14" ht="18">
      <c r="B357" s="41"/>
      <c r="E357" s="120" t="s">
        <v>23</v>
      </c>
      <c r="N357" s="125" t="s">
        <v>316</v>
      </c>
    </row>
    <row r="358" spans="2:21" ht="23.25">
      <c r="B358" s="275" t="s">
        <v>153</v>
      </c>
      <c r="C358" s="284"/>
      <c r="D358" s="284"/>
      <c r="E358" s="284"/>
      <c r="F358" s="284"/>
      <c r="G358" s="284"/>
      <c r="H358" s="284"/>
      <c r="I358" s="284"/>
      <c r="J358" s="284"/>
      <c r="K358" s="284"/>
      <c r="L358" s="284"/>
      <c r="M358" s="284"/>
      <c r="N358" s="284"/>
      <c r="O358" s="284"/>
      <c r="P358" s="284"/>
      <c r="Q358" s="284"/>
      <c r="R358" s="284"/>
      <c r="S358" s="284"/>
      <c r="T358" s="284"/>
      <c r="U358" s="284"/>
    </row>
    <row r="359" spans="2:21" ht="21.75">
      <c r="B359" s="283" t="s">
        <v>250</v>
      </c>
      <c r="C359" s="284"/>
      <c r="D359" s="284"/>
      <c r="E359" s="284"/>
      <c r="F359" s="284"/>
      <c r="G359" s="284"/>
      <c r="H359" s="284"/>
      <c r="I359" s="284"/>
      <c r="J359" s="284"/>
      <c r="K359" s="284"/>
      <c r="L359" s="284"/>
      <c r="M359" s="284"/>
      <c r="N359" s="284"/>
      <c r="O359" s="284"/>
      <c r="P359" s="284"/>
      <c r="Q359" s="284"/>
      <c r="R359" s="284"/>
      <c r="S359" s="284"/>
      <c r="T359" s="284"/>
      <c r="U359" s="284"/>
    </row>
    <row r="360" spans="2:21" ht="15.75">
      <c r="B360" s="280" t="s">
        <v>212</v>
      </c>
      <c r="C360" s="281"/>
      <c r="D360" s="281"/>
      <c r="E360" s="281"/>
      <c r="F360" s="281"/>
      <c r="G360" s="281"/>
      <c r="H360" s="281"/>
      <c r="I360" s="281"/>
      <c r="J360" s="281"/>
      <c r="K360" s="281"/>
      <c r="L360" s="281"/>
      <c r="M360" s="281"/>
      <c r="N360" s="281"/>
      <c r="O360" s="281"/>
      <c r="P360" s="281"/>
      <c r="Q360" s="281"/>
      <c r="R360" s="281"/>
      <c r="S360" s="281"/>
      <c r="T360" s="281"/>
      <c r="U360" s="281"/>
    </row>
    <row r="361" spans="2:14" ht="18">
      <c r="B361" s="41"/>
      <c r="E361" s="120" t="s">
        <v>23</v>
      </c>
      <c r="N361" s="125" t="s">
        <v>316</v>
      </c>
    </row>
    <row r="362" spans="1:17" ht="21.75" customHeight="1">
      <c r="A362" s="300" t="s">
        <v>259</v>
      </c>
      <c r="B362" s="300"/>
      <c r="C362" s="300"/>
      <c r="D362" s="300"/>
      <c r="E362" s="287" t="s">
        <v>353</v>
      </c>
      <c r="F362" s="287"/>
      <c r="G362" s="287"/>
      <c r="H362" s="287"/>
      <c r="I362" s="287"/>
      <c r="J362" s="287"/>
      <c r="K362" s="287"/>
      <c r="L362" s="287"/>
      <c r="M362" s="287"/>
      <c r="N362" s="287"/>
      <c r="O362" s="287"/>
      <c r="P362" s="287"/>
      <c r="Q362" s="287"/>
    </row>
    <row r="363" spans="2:14" ht="21.75" customHeight="1">
      <c r="B363" s="41"/>
      <c r="E363" s="120" t="s">
        <v>23</v>
      </c>
      <c r="N363" s="125" t="s">
        <v>316</v>
      </c>
    </row>
    <row r="364" spans="2:22" ht="21.75" customHeight="1">
      <c r="B364" s="72" t="s">
        <v>1</v>
      </c>
      <c r="C364" s="49" t="s">
        <v>1</v>
      </c>
      <c r="D364" s="49" t="s">
        <v>30</v>
      </c>
      <c r="E364" s="49" t="s">
        <v>5</v>
      </c>
      <c r="F364" s="50" t="s">
        <v>22</v>
      </c>
      <c r="G364" s="50" t="s">
        <v>13</v>
      </c>
      <c r="H364" s="50" t="s">
        <v>14</v>
      </c>
      <c r="I364" s="49" t="s">
        <v>0</v>
      </c>
      <c r="J364" s="50" t="s">
        <v>12</v>
      </c>
      <c r="K364" s="50" t="s">
        <v>13</v>
      </c>
      <c r="L364" s="50" t="s">
        <v>14</v>
      </c>
      <c r="M364" s="49" t="s">
        <v>0</v>
      </c>
      <c r="N364" s="50" t="s">
        <v>15</v>
      </c>
      <c r="O364" s="50" t="s">
        <v>16</v>
      </c>
      <c r="P364" s="50" t="s">
        <v>14</v>
      </c>
      <c r="Q364" s="49" t="s">
        <v>0</v>
      </c>
      <c r="R364" s="50" t="s">
        <v>24</v>
      </c>
      <c r="S364" s="50" t="s">
        <v>25</v>
      </c>
      <c r="T364" s="50" t="s">
        <v>14</v>
      </c>
      <c r="U364" s="49" t="s">
        <v>0</v>
      </c>
      <c r="V364" s="54"/>
    </row>
    <row r="365" spans="2:22" ht="21.75" customHeight="1">
      <c r="B365" s="72" t="s">
        <v>4</v>
      </c>
      <c r="C365" s="49" t="s">
        <v>3</v>
      </c>
      <c r="D365" s="49" t="s">
        <v>31</v>
      </c>
      <c r="E365" s="49" t="s">
        <v>6</v>
      </c>
      <c r="F365" s="49" t="s">
        <v>8</v>
      </c>
      <c r="G365" s="49" t="s">
        <v>9</v>
      </c>
      <c r="H365" s="49" t="s">
        <v>10</v>
      </c>
      <c r="I365" s="41" t="s">
        <v>11</v>
      </c>
      <c r="J365" s="49" t="s">
        <v>8</v>
      </c>
      <c r="K365" s="49" t="s">
        <v>9</v>
      </c>
      <c r="L365" s="49" t="s">
        <v>10</v>
      </c>
      <c r="M365" s="41" t="s">
        <v>11</v>
      </c>
      <c r="N365" s="49" t="s">
        <v>8</v>
      </c>
      <c r="O365" s="49" t="s">
        <v>9</v>
      </c>
      <c r="P365" s="49" t="s">
        <v>10</v>
      </c>
      <c r="Q365" s="41" t="s">
        <v>11</v>
      </c>
      <c r="R365" s="49" t="s">
        <v>8</v>
      </c>
      <c r="S365" s="49" t="s">
        <v>9</v>
      </c>
      <c r="T365" s="49" t="s">
        <v>10</v>
      </c>
      <c r="U365" s="41" t="s">
        <v>11</v>
      </c>
      <c r="V365" s="54"/>
    </row>
    <row r="366" spans="2:22" ht="21.75" customHeight="1">
      <c r="B366" s="204" t="s">
        <v>358</v>
      </c>
      <c r="C366" s="72" t="s">
        <v>309</v>
      </c>
      <c r="D366" s="49" t="s">
        <v>305</v>
      </c>
      <c r="E366" s="49" t="s">
        <v>7</v>
      </c>
      <c r="F366" s="49" t="s">
        <v>32</v>
      </c>
      <c r="G366" s="49" t="s">
        <v>32</v>
      </c>
      <c r="H366" s="64">
        <v>0.03</v>
      </c>
      <c r="I366" s="54"/>
      <c r="J366" s="54"/>
      <c r="K366" s="54"/>
      <c r="L366" s="53">
        <v>0.01</v>
      </c>
      <c r="M366" s="54"/>
      <c r="N366" s="54"/>
      <c r="O366" s="54"/>
      <c r="P366" s="53">
        <v>0.01</v>
      </c>
      <c r="Q366" s="54"/>
      <c r="R366" s="54"/>
      <c r="S366" s="54"/>
      <c r="T366" s="54"/>
      <c r="U366" s="54"/>
      <c r="V366" s="54"/>
    </row>
    <row r="367" spans="2:21" ht="21.75" customHeight="1">
      <c r="B367" s="48"/>
      <c r="D367" s="2" t="s">
        <v>33</v>
      </c>
      <c r="E367" s="3"/>
      <c r="F367" s="2" t="s">
        <v>33</v>
      </c>
      <c r="G367" s="2" t="s">
        <v>33</v>
      </c>
      <c r="H367" s="2" t="s">
        <v>33</v>
      </c>
      <c r="I367" s="2" t="s">
        <v>33</v>
      </c>
      <c r="J367" s="2" t="s">
        <v>33</v>
      </c>
      <c r="K367" s="2" t="s">
        <v>33</v>
      </c>
      <c r="L367" s="2" t="s">
        <v>33</v>
      </c>
      <c r="N367" s="2" t="s">
        <v>33</v>
      </c>
      <c r="O367" s="2" t="s">
        <v>33</v>
      </c>
      <c r="P367" s="2" t="s">
        <v>33</v>
      </c>
      <c r="Q367" s="2" t="s">
        <v>33</v>
      </c>
      <c r="R367" s="2" t="s">
        <v>33</v>
      </c>
      <c r="S367" s="2" t="s">
        <v>33</v>
      </c>
      <c r="T367" s="2" t="s">
        <v>33</v>
      </c>
      <c r="U367" s="2" t="s">
        <v>33</v>
      </c>
    </row>
    <row r="368" spans="2:21" ht="21.75" customHeight="1">
      <c r="B368" s="132"/>
      <c r="C368" s="41"/>
      <c r="D368" s="41">
        <v>3</v>
      </c>
      <c r="E368" s="41">
        <v>4</v>
      </c>
      <c r="F368" s="41">
        <v>5</v>
      </c>
      <c r="G368" s="41">
        <v>6</v>
      </c>
      <c r="H368" s="42">
        <v>7</v>
      </c>
      <c r="I368" s="41">
        <v>8</v>
      </c>
      <c r="J368" s="41">
        <v>9</v>
      </c>
      <c r="K368" s="41">
        <v>10</v>
      </c>
      <c r="L368" s="42">
        <v>11</v>
      </c>
      <c r="M368" s="41">
        <v>12</v>
      </c>
      <c r="N368" s="41">
        <v>13</v>
      </c>
      <c r="O368" s="41">
        <v>14</v>
      </c>
      <c r="P368" s="42">
        <v>15</v>
      </c>
      <c r="Q368" s="41">
        <v>16</v>
      </c>
      <c r="R368" s="41">
        <v>17</v>
      </c>
      <c r="S368" s="41">
        <v>18</v>
      </c>
      <c r="T368" s="41">
        <v>19</v>
      </c>
      <c r="U368" s="41">
        <v>20</v>
      </c>
    </row>
    <row r="369" spans="1:36" ht="21.75" customHeight="1">
      <c r="A369" s="9"/>
      <c r="B369" s="41"/>
      <c r="C369" s="9"/>
      <c r="D369" s="9"/>
      <c r="E369" s="212" t="s">
        <v>23</v>
      </c>
      <c r="F369" s="9"/>
      <c r="G369" s="9"/>
      <c r="H369" s="9"/>
      <c r="I369" s="9"/>
      <c r="J369" s="9"/>
      <c r="K369" s="9"/>
      <c r="L369" s="9"/>
      <c r="M369" s="9"/>
      <c r="N369" s="212" t="s">
        <v>316</v>
      </c>
      <c r="O369" s="9"/>
      <c r="P369" s="9"/>
      <c r="Q369" s="9"/>
      <c r="R369" s="9"/>
      <c r="S369" s="9"/>
      <c r="T369" s="9"/>
      <c r="U369" s="9"/>
      <c r="V369" s="9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</row>
    <row r="370" spans="2:36" ht="21.75" customHeight="1">
      <c r="B370" s="57" t="s">
        <v>17</v>
      </c>
      <c r="C370" s="128">
        <v>52</v>
      </c>
      <c r="D370" s="128">
        <f>C370*15</f>
        <v>780</v>
      </c>
      <c r="E370" s="128">
        <f>SUM(C370*32)</f>
        <v>1664</v>
      </c>
      <c r="F370" s="128">
        <f>SUM(C370*22)</f>
        <v>1144</v>
      </c>
      <c r="G370" s="128">
        <f>SUM(E370*8)</f>
        <v>13312</v>
      </c>
      <c r="H370" s="128" t="s">
        <v>21</v>
      </c>
      <c r="I370" s="129">
        <f>SUM(D370+F370+G370)</f>
        <v>15236</v>
      </c>
      <c r="J370" s="128">
        <f>SUM(C370*3)</f>
        <v>156</v>
      </c>
      <c r="K370" s="128">
        <f>SUM(E370*0.5)</f>
        <v>832</v>
      </c>
      <c r="L370" s="128" t="str">
        <f>+L372</f>
        <v>+</v>
      </c>
      <c r="M370" s="129">
        <f>SUM(J370:L370)</f>
        <v>988</v>
      </c>
      <c r="N370" s="128">
        <f>SUM(C370*3)</f>
        <v>156</v>
      </c>
      <c r="O370" s="128">
        <f>SUM(E370*1)</f>
        <v>1664</v>
      </c>
      <c r="P370" s="128" t="s">
        <v>21</v>
      </c>
      <c r="Q370" s="129">
        <f>SUM(N370:P370)</f>
        <v>1820</v>
      </c>
      <c r="R370" s="128">
        <f>SUM(C370*2)</f>
        <v>104</v>
      </c>
      <c r="S370" s="128">
        <f>SUM(E370*0.5)</f>
        <v>832</v>
      </c>
      <c r="T370" s="128" t="s">
        <v>21</v>
      </c>
      <c r="U370" s="129">
        <f>SUM(R370:T370)</f>
        <v>936</v>
      </c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</row>
    <row r="371" spans="1:21" ht="21.75" customHeight="1">
      <c r="A371" s="126">
        <v>1</v>
      </c>
      <c r="B371" s="57" t="s">
        <v>18</v>
      </c>
      <c r="C371" s="128">
        <v>29</v>
      </c>
      <c r="D371" s="128">
        <f>SUM(C371*15)</f>
        <v>435</v>
      </c>
      <c r="E371" s="29">
        <f>SUM(C371*24)</f>
        <v>696</v>
      </c>
      <c r="F371" s="128">
        <f>SUM(C371*32.5)</f>
        <v>942.5</v>
      </c>
      <c r="G371" s="128">
        <f>SUM(E371*8)</f>
        <v>5568</v>
      </c>
      <c r="H371" s="128" t="s">
        <v>21</v>
      </c>
      <c r="I371" s="129">
        <f>SUM(D371+F371+G371)</f>
        <v>6945.5</v>
      </c>
      <c r="J371" s="128">
        <f>SUM(C371*2.5)</f>
        <v>72.5</v>
      </c>
      <c r="K371" s="128">
        <f>SUM(E371*0.5)</f>
        <v>348</v>
      </c>
      <c r="L371" s="128" t="s">
        <v>21</v>
      </c>
      <c r="M371" s="129">
        <f>SUM(J371:L371)</f>
        <v>420.5</v>
      </c>
      <c r="N371" s="128">
        <f>SUM(C371*3)</f>
        <v>87</v>
      </c>
      <c r="O371" s="128">
        <f>SUM(E371*1)</f>
        <v>696</v>
      </c>
      <c r="P371" s="128" t="s">
        <v>21</v>
      </c>
      <c r="Q371" s="129">
        <f>SUM(N371:P371)</f>
        <v>783</v>
      </c>
      <c r="R371" s="128">
        <f>SUM(C371*2)</f>
        <v>58</v>
      </c>
      <c r="S371" s="128">
        <f>SUM(E371*0.5)</f>
        <v>348</v>
      </c>
      <c r="T371" s="128" t="s">
        <v>21</v>
      </c>
      <c r="U371" s="129">
        <f>SUM(R371:T371)</f>
        <v>406</v>
      </c>
    </row>
    <row r="372" spans="1:21" ht="21.75" customHeight="1">
      <c r="A372" s="126">
        <v>2</v>
      </c>
      <c r="B372" s="57" t="s">
        <v>19</v>
      </c>
      <c r="C372" s="128">
        <v>34</v>
      </c>
      <c r="D372" s="128">
        <f>SUM(C372*15)</f>
        <v>510</v>
      </c>
      <c r="E372" s="128">
        <f>SUM(C372*32)</f>
        <v>1088</v>
      </c>
      <c r="F372" s="128">
        <f>SUM(C372*22)</f>
        <v>748</v>
      </c>
      <c r="G372" s="128">
        <f>SUM(E372*8)</f>
        <v>8704</v>
      </c>
      <c r="H372" s="128" t="s">
        <v>21</v>
      </c>
      <c r="I372" s="129">
        <f>SUM(D372+F372+G372)</f>
        <v>9962</v>
      </c>
      <c r="J372" s="128">
        <f>SUM(C372*3)</f>
        <v>102</v>
      </c>
      <c r="K372" s="128">
        <f>SUM(E372*0.5)</f>
        <v>544</v>
      </c>
      <c r="L372" s="128" t="s">
        <v>21</v>
      </c>
      <c r="M372" s="129">
        <f>SUM(J372:L372)</f>
        <v>646</v>
      </c>
      <c r="N372" s="128">
        <f>SUM(C372*3)</f>
        <v>102</v>
      </c>
      <c r="O372" s="128">
        <f>SUM(E372*1)</f>
        <v>1088</v>
      </c>
      <c r="P372" s="128" t="s">
        <v>21</v>
      </c>
      <c r="Q372" s="129">
        <f>SUM(N372:P372)</f>
        <v>1190</v>
      </c>
      <c r="R372" s="128">
        <f>SUM(C372*2)</f>
        <v>68</v>
      </c>
      <c r="S372" s="128">
        <f>SUM(E372*0.5)</f>
        <v>544</v>
      </c>
      <c r="T372" s="128" t="s">
        <v>21</v>
      </c>
      <c r="U372" s="129">
        <f>SUM(R372:T372)</f>
        <v>612</v>
      </c>
    </row>
    <row r="373" spans="1:21" ht="21.75" customHeight="1">
      <c r="A373" s="126">
        <v>3</v>
      </c>
      <c r="B373" s="57" t="s">
        <v>20</v>
      </c>
      <c r="C373" s="128">
        <v>19</v>
      </c>
      <c r="D373" s="128">
        <f>SUM(C373*15)</f>
        <v>285</v>
      </c>
      <c r="E373" s="128">
        <f>SUM(C373*24)</f>
        <v>456</v>
      </c>
      <c r="F373" s="128">
        <f>SUM(C373*32.5)</f>
        <v>617.5</v>
      </c>
      <c r="G373" s="128">
        <f>SUM(E373*8)</f>
        <v>3648</v>
      </c>
      <c r="H373" s="128" t="s">
        <v>21</v>
      </c>
      <c r="I373" s="129">
        <f>SUM(D373+F373+G373)</f>
        <v>4550.5</v>
      </c>
      <c r="J373" s="128">
        <f>SUM(C373*2.5)</f>
        <v>47.5</v>
      </c>
      <c r="K373" s="128">
        <f>SUM(E373*0.5)</f>
        <v>228</v>
      </c>
      <c r="L373" s="128" t="s">
        <v>21</v>
      </c>
      <c r="M373" s="129">
        <f>SUM(J373:L373)</f>
        <v>275.5</v>
      </c>
      <c r="N373" s="128">
        <f>SUM(C373*3)</f>
        <v>57</v>
      </c>
      <c r="O373" s="128">
        <f>SUM(E373*1)</f>
        <v>456</v>
      </c>
      <c r="P373" s="128" t="s">
        <v>21</v>
      </c>
      <c r="Q373" s="129">
        <f>SUM(N373:P373)</f>
        <v>513</v>
      </c>
      <c r="R373" s="128">
        <f>SUM(C373*2)</f>
        <v>38</v>
      </c>
      <c r="S373" s="128">
        <f>SUM(E373*0.5)</f>
        <v>228</v>
      </c>
      <c r="T373" s="128" t="s">
        <v>21</v>
      </c>
      <c r="U373" s="129">
        <f>SUM(R373:T373)</f>
        <v>266</v>
      </c>
    </row>
    <row r="374" spans="1:21" ht="26.25" customHeight="1">
      <c r="A374" s="126">
        <v>4</v>
      </c>
      <c r="B374" s="58" t="s">
        <v>28</v>
      </c>
      <c r="C374" s="8">
        <f>C373+C372+C371+C370</f>
        <v>134</v>
      </c>
      <c r="D374" s="8">
        <f>C374*185</f>
        <v>24790</v>
      </c>
      <c r="E374" s="8">
        <f aca="true" t="shared" si="9" ref="E374:U374">SUM(E370:E373)</f>
        <v>3904</v>
      </c>
      <c r="F374" s="8">
        <f t="shared" si="9"/>
        <v>3452</v>
      </c>
      <c r="G374" s="8">
        <f t="shared" si="9"/>
        <v>31232</v>
      </c>
      <c r="H374" s="8">
        <f t="shared" si="9"/>
        <v>0</v>
      </c>
      <c r="I374" s="8">
        <f t="shared" si="9"/>
        <v>36694</v>
      </c>
      <c r="J374" s="8">
        <f t="shared" si="9"/>
        <v>378</v>
      </c>
      <c r="K374" s="8">
        <f t="shared" si="9"/>
        <v>1952</v>
      </c>
      <c r="L374" s="8">
        <f t="shared" si="9"/>
        <v>0</v>
      </c>
      <c r="M374" s="8">
        <f t="shared" si="9"/>
        <v>2330</v>
      </c>
      <c r="N374" s="8">
        <f t="shared" si="9"/>
        <v>402</v>
      </c>
      <c r="O374" s="8">
        <f t="shared" si="9"/>
        <v>3904</v>
      </c>
      <c r="P374" s="8">
        <f t="shared" si="9"/>
        <v>0</v>
      </c>
      <c r="Q374" s="8">
        <f t="shared" si="9"/>
        <v>4306</v>
      </c>
      <c r="R374" s="8">
        <f t="shared" si="9"/>
        <v>268</v>
      </c>
      <c r="S374" s="8">
        <f t="shared" si="9"/>
        <v>1952</v>
      </c>
      <c r="T374" s="8">
        <f t="shared" si="9"/>
        <v>0</v>
      </c>
      <c r="U374" s="8">
        <f t="shared" si="9"/>
        <v>2220</v>
      </c>
    </row>
    <row r="375" spans="2:14" ht="18">
      <c r="B375" s="41"/>
      <c r="E375" s="120" t="s">
        <v>23</v>
      </c>
      <c r="N375" s="125" t="s">
        <v>316</v>
      </c>
    </row>
    <row r="376" spans="1:22" ht="18">
      <c r="A376" s="217" t="s">
        <v>334</v>
      </c>
      <c r="B376" s="217"/>
      <c r="C376" s="217"/>
      <c r="D376" s="217"/>
      <c r="E376" s="217"/>
      <c r="F376" s="217"/>
      <c r="G376" s="217"/>
      <c r="H376" s="217"/>
      <c r="I376" s="217"/>
      <c r="J376" s="217"/>
      <c r="K376" s="217"/>
      <c r="L376" s="59"/>
      <c r="M376" s="59"/>
      <c r="N376" s="59"/>
      <c r="O376" s="59"/>
      <c r="P376" s="62"/>
      <c r="Q376" s="62"/>
      <c r="R376" s="276"/>
      <c r="S376" s="276"/>
      <c r="T376" s="276"/>
      <c r="U376" s="276"/>
      <c r="V376" s="54"/>
    </row>
    <row r="377" spans="1:22" ht="18">
      <c r="A377" s="272" t="s">
        <v>75</v>
      </c>
      <c r="B377" s="272"/>
      <c r="C377" s="267"/>
      <c r="D377" s="267"/>
      <c r="E377" s="267" t="s">
        <v>266</v>
      </c>
      <c r="F377" s="267"/>
      <c r="G377" s="300" t="s">
        <v>270</v>
      </c>
      <c r="H377" s="310"/>
      <c r="I377" s="310"/>
      <c r="J377" s="310"/>
      <c r="K377" s="310"/>
      <c r="L377" s="300" t="s">
        <v>215</v>
      </c>
      <c r="M377" s="300"/>
      <c r="N377" s="300"/>
      <c r="O377" s="300"/>
      <c r="P377" s="57"/>
      <c r="Q377" s="58"/>
      <c r="R377" s="300" t="s">
        <v>214</v>
      </c>
      <c r="S377" s="310"/>
      <c r="T377" s="310"/>
      <c r="U377" s="310"/>
      <c r="V377" s="54"/>
    </row>
    <row r="378" spans="2:22" ht="18">
      <c r="B378" s="62"/>
      <c r="C378" s="45" t="s">
        <v>267</v>
      </c>
      <c r="D378" s="44" t="s">
        <v>268</v>
      </c>
      <c r="E378" s="45" t="s">
        <v>267</v>
      </c>
      <c r="F378" s="44" t="s">
        <v>268</v>
      </c>
      <c r="G378" s="57"/>
      <c r="H378" s="57"/>
      <c r="I378" s="57"/>
      <c r="J378" s="57"/>
      <c r="K378" s="57"/>
      <c r="L378" s="300" t="s">
        <v>216</v>
      </c>
      <c r="M378" s="310"/>
      <c r="N378" s="310"/>
      <c r="O378" s="310"/>
      <c r="P378" s="57"/>
      <c r="Q378" s="57"/>
      <c r="R378" s="57"/>
      <c r="S378" s="57"/>
      <c r="T378" s="57"/>
      <c r="U378" s="57"/>
      <c r="V378" s="54"/>
    </row>
    <row r="379" spans="2:22" ht="20.25">
      <c r="B379" s="62"/>
      <c r="C379" s="116"/>
      <c r="D379" s="116">
        <v>19</v>
      </c>
      <c r="E379" s="116">
        <v>39</v>
      </c>
      <c r="F379" s="116">
        <v>9</v>
      </c>
      <c r="G379" s="57"/>
      <c r="H379" s="57"/>
      <c r="I379" s="57"/>
      <c r="J379" s="57"/>
      <c r="K379" s="57"/>
      <c r="L379" s="300" t="s">
        <v>217</v>
      </c>
      <c r="M379" s="310"/>
      <c r="N379" s="310"/>
      <c r="O379" s="310"/>
      <c r="P379" s="57"/>
      <c r="Q379" s="57"/>
      <c r="R379" s="57"/>
      <c r="S379" s="57"/>
      <c r="T379" s="57"/>
      <c r="U379" s="57"/>
      <c r="V379" s="54"/>
    </row>
    <row r="380" spans="2:22" ht="16.5">
      <c r="B380" s="44" t="s">
        <v>264</v>
      </c>
      <c r="C380" s="62"/>
      <c r="D380" s="62"/>
      <c r="E380" s="62"/>
      <c r="F380" s="62"/>
      <c r="G380" s="46"/>
      <c r="H380" s="46"/>
      <c r="I380" s="46"/>
      <c r="J380" s="46"/>
      <c r="K380" s="62"/>
      <c r="L380" s="62"/>
      <c r="M380" s="62"/>
      <c r="N380" s="62"/>
      <c r="O380" s="62"/>
      <c r="P380" s="46"/>
      <c r="Q380" s="46"/>
      <c r="R380" s="46"/>
      <c r="S380" s="46"/>
      <c r="T380" s="46"/>
      <c r="U380" s="46"/>
      <c r="V380" s="54"/>
    </row>
    <row r="381" spans="2:23" ht="16.5">
      <c r="B381" s="44" t="s">
        <v>265</v>
      </c>
      <c r="C381" s="35"/>
      <c r="D381" s="35">
        <f>D379+D380</f>
        <v>19</v>
      </c>
      <c r="E381" s="35">
        <f>E379+E380</f>
        <v>39</v>
      </c>
      <c r="F381" s="35">
        <f>F379+F380</f>
        <v>9</v>
      </c>
      <c r="G381" s="267" t="s">
        <v>0</v>
      </c>
      <c r="H381" s="285"/>
      <c r="I381" s="285"/>
      <c r="J381" s="285"/>
      <c r="K381" s="285"/>
      <c r="L381" s="285"/>
      <c r="M381" s="285"/>
      <c r="N381" s="285"/>
      <c r="O381" s="285"/>
      <c r="P381" s="285"/>
      <c r="Q381" s="285"/>
      <c r="R381" s="285"/>
      <c r="S381" s="285"/>
      <c r="T381" s="285"/>
      <c r="U381" s="285"/>
      <c r="W381" s="54"/>
    </row>
    <row r="382" spans="2:23" ht="16.5">
      <c r="B382" s="138" t="s">
        <v>28</v>
      </c>
      <c r="C382" s="293"/>
      <c r="D382" s="293"/>
      <c r="E382" s="293"/>
      <c r="F382" s="293"/>
      <c r="G382" s="267"/>
      <c r="H382" s="285"/>
      <c r="I382" s="285"/>
      <c r="J382" s="285"/>
      <c r="K382" s="285"/>
      <c r="L382" s="285"/>
      <c r="M382" s="285"/>
      <c r="N382" s="285"/>
      <c r="O382" s="285"/>
      <c r="P382" s="285"/>
      <c r="Q382" s="285"/>
      <c r="R382" s="285"/>
      <c r="S382" s="285"/>
      <c r="T382" s="285"/>
      <c r="U382" s="285"/>
      <c r="W382" s="54"/>
    </row>
    <row r="383" spans="2:23" ht="16.5">
      <c r="B383" s="138" t="s">
        <v>109</v>
      </c>
      <c r="C383" s="35"/>
      <c r="D383" s="35"/>
      <c r="E383" s="35"/>
      <c r="F383" s="35"/>
      <c r="G383" s="267"/>
      <c r="H383" s="285"/>
      <c r="I383" s="285"/>
      <c r="J383" s="285"/>
      <c r="K383" s="285"/>
      <c r="L383" s="285"/>
      <c r="M383" s="285"/>
      <c r="N383" s="285"/>
      <c r="O383" s="285"/>
      <c r="P383" s="285"/>
      <c r="Q383" s="285"/>
      <c r="R383" s="285"/>
      <c r="S383" s="285"/>
      <c r="T383" s="285"/>
      <c r="U383" s="285"/>
      <c r="W383" s="54"/>
    </row>
    <row r="384" spans="2:23" ht="16.5">
      <c r="B384" s="65"/>
      <c r="C384" s="65"/>
      <c r="D384" s="65"/>
      <c r="E384" s="65"/>
      <c r="F384" s="65"/>
      <c r="G384" s="65"/>
      <c r="H384" s="65"/>
      <c r="I384" s="65"/>
      <c r="J384" s="65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W384" s="54"/>
    </row>
    <row r="385" spans="1:28" ht="16.5">
      <c r="A385" s="269" t="s">
        <v>304</v>
      </c>
      <c r="B385" s="269"/>
      <c r="C385" s="269"/>
      <c r="D385" s="269"/>
      <c r="E385" s="269"/>
      <c r="F385" s="269"/>
      <c r="G385" s="269"/>
      <c r="H385" s="269"/>
      <c r="I385" s="269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29"/>
      <c r="Z385" s="29"/>
      <c r="AA385" s="29"/>
      <c r="AB385" s="29"/>
    </row>
    <row r="386" spans="1:28" ht="15.75">
      <c r="A386" s="36" t="s">
        <v>351</v>
      </c>
      <c r="B386" s="166"/>
      <c r="C386" s="166"/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29"/>
      <c r="W386" s="29"/>
      <c r="X386" s="29"/>
      <c r="Y386" s="29"/>
      <c r="Z386" s="29"/>
      <c r="AA386" s="29"/>
      <c r="AB386" s="29"/>
    </row>
    <row r="387" spans="1:28" ht="15.75">
      <c r="A387" s="166" t="s">
        <v>312</v>
      </c>
      <c r="B387" s="167"/>
      <c r="C387" s="167"/>
      <c r="D387" s="167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29"/>
      <c r="W387" s="29"/>
      <c r="X387" s="29"/>
      <c r="Y387" s="29"/>
      <c r="Z387" s="29"/>
      <c r="AA387" s="29"/>
      <c r="AB387" s="29"/>
    </row>
    <row r="388" spans="1:28" ht="15.75">
      <c r="A388" s="167" t="s">
        <v>311</v>
      </c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197"/>
      <c r="R388" s="197"/>
      <c r="S388" s="197"/>
      <c r="T388" s="197"/>
      <c r="U388" s="197"/>
      <c r="V388" s="29"/>
      <c r="W388" s="29"/>
      <c r="X388" s="29"/>
      <c r="Y388" s="29"/>
      <c r="Z388" s="29"/>
      <c r="AA388" s="29"/>
      <c r="AB388" s="29"/>
    </row>
    <row r="389" spans="1:21" ht="16.5">
      <c r="A389" s="36" t="s">
        <v>269</v>
      </c>
      <c r="B389" s="166"/>
      <c r="C389" s="166"/>
      <c r="D389" s="166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94"/>
      <c r="R389" s="94"/>
      <c r="S389" s="94"/>
      <c r="T389" s="94"/>
      <c r="U389" s="94"/>
    </row>
    <row r="390" spans="1:21" ht="15.75">
      <c r="A390" s="166" t="s">
        <v>302</v>
      </c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1:21" ht="12.75">
      <c r="A391" s="94"/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1:21" ht="19.5">
      <c r="A392" s="94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</row>
    <row r="393" spans="2:21" ht="19.5">
      <c r="B393" s="39"/>
      <c r="C393" s="39"/>
      <c r="D393" s="39"/>
      <c r="E393" s="39"/>
      <c r="F393" s="39"/>
      <c r="G393" s="39"/>
      <c r="H393" s="39"/>
      <c r="I393" s="39">
        <v>10</v>
      </c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</row>
    <row r="394" spans="2:21" ht="19.5"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</row>
    <row r="395" spans="2:14" ht="18">
      <c r="B395" s="41"/>
      <c r="E395" s="120" t="s">
        <v>23</v>
      </c>
      <c r="N395" s="125" t="s">
        <v>316</v>
      </c>
    </row>
    <row r="396" spans="2:21" ht="23.25">
      <c r="B396" s="275" t="s">
        <v>153</v>
      </c>
      <c r="C396" s="284"/>
      <c r="D396" s="284"/>
      <c r="E396" s="284"/>
      <c r="F396" s="284"/>
      <c r="G396" s="284"/>
      <c r="H396" s="284"/>
      <c r="I396" s="284"/>
      <c r="J396" s="284"/>
      <c r="K396" s="284"/>
      <c r="L396" s="284"/>
      <c r="M396" s="284"/>
      <c r="N396" s="284"/>
      <c r="O396" s="284"/>
      <c r="P396" s="284"/>
      <c r="Q396" s="284"/>
      <c r="R396" s="284"/>
      <c r="S396" s="284"/>
      <c r="T396" s="284"/>
      <c r="U396" s="284"/>
    </row>
    <row r="397" spans="2:21" ht="21.75">
      <c r="B397" s="283" t="s">
        <v>250</v>
      </c>
      <c r="C397" s="284"/>
      <c r="D397" s="284"/>
      <c r="E397" s="284"/>
      <c r="F397" s="284"/>
      <c r="G397" s="284"/>
      <c r="H397" s="284"/>
      <c r="I397" s="284"/>
      <c r="J397" s="284"/>
      <c r="K397" s="284"/>
      <c r="L397" s="284"/>
      <c r="M397" s="284"/>
      <c r="N397" s="284"/>
      <c r="O397" s="284"/>
      <c r="P397" s="284"/>
      <c r="Q397" s="284"/>
      <c r="R397" s="284"/>
      <c r="S397" s="284"/>
      <c r="T397" s="284"/>
      <c r="U397" s="284"/>
    </row>
    <row r="398" spans="2:21" ht="21.75" customHeight="1">
      <c r="B398" s="280" t="s">
        <v>212</v>
      </c>
      <c r="C398" s="281"/>
      <c r="D398" s="281"/>
      <c r="E398" s="281"/>
      <c r="F398" s="281"/>
      <c r="G398" s="281"/>
      <c r="H398" s="281"/>
      <c r="I398" s="281"/>
      <c r="J398" s="281"/>
      <c r="K398" s="281"/>
      <c r="L398" s="281"/>
      <c r="M398" s="281"/>
      <c r="N398" s="281"/>
      <c r="O398" s="281"/>
      <c r="P398" s="281"/>
      <c r="Q398" s="281"/>
      <c r="R398" s="281"/>
      <c r="S398" s="281"/>
      <c r="T398" s="281"/>
      <c r="U398" s="281"/>
    </row>
    <row r="399" spans="2:14" ht="21.75" customHeight="1">
      <c r="B399" s="41"/>
      <c r="E399" s="120" t="s">
        <v>23</v>
      </c>
      <c r="N399" s="125" t="s">
        <v>316</v>
      </c>
    </row>
    <row r="400" spans="1:28" ht="21.75" customHeight="1">
      <c r="A400" s="300" t="s">
        <v>260</v>
      </c>
      <c r="B400" s="300"/>
      <c r="C400" s="300"/>
      <c r="D400" s="300"/>
      <c r="E400" s="299" t="s">
        <v>353</v>
      </c>
      <c r="F400" s="299"/>
      <c r="G400" s="299"/>
      <c r="H400" s="299"/>
      <c r="I400" s="299"/>
      <c r="J400" s="299"/>
      <c r="K400" s="299"/>
      <c r="L400" s="299"/>
      <c r="M400" s="299"/>
      <c r="N400" s="299"/>
      <c r="O400" s="239"/>
      <c r="P400" s="239"/>
      <c r="Q400" s="239"/>
      <c r="R400" s="239"/>
      <c r="S400" s="239"/>
      <c r="T400" s="239"/>
      <c r="U400" s="239"/>
      <c r="V400" s="239"/>
      <c r="W400" s="213"/>
      <c r="X400" s="213"/>
      <c r="Y400" s="213"/>
      <c r="Z400" s="213"/>
      <c r="AA400" s="213"/>
      <c r="AB400" s="214"/>
    </row>
    <row r="401" spans="2:28" ht="21.75" customHeight="1">
      <c r="B401" s="41"/>
      <c r="E401" s="120" t="s">
        <v>23</v>
      </c>
      <c r="N401" s="125" t="s">
        <v>316</v>
      </c>
      <c r="W401" s="206"/>
      <c r="X401" s="206"/>
      <c r="Y401" s="206"/>
      <c r="Z401" s="206"/>
      <c r="AA401" s="206"/>
      <c r="AB401" s="206"/>
    </row>
    <row r="402" spans="2:21" ht="21.75" customHeight="1">
      <c r="B402" s="72" t="s">
        <v>1</v>
      </c>
      <c r="C402" s="49" t="s">
        <v>1</v>
      </c>
      <c r="D402" s="49" t="s">
        <v>30</v>
      </c>
      <c r="E402" s="49" t="s">
        <v>5</v>
      </c>
      <c r="F402" s="50" t="s">
        <v>22</v>
      </c>
      <c r="G402" s="50" t="s">
        <v>13</v>
      </c>
      <c r="H402" s="50" t="s">
        <v>14</v>
      </c>
      <c r="I402" s="49" t="s">
        <v>0</v>
      </c>
      <c r="J402" s="50" t="s">
        <v>12</v>
      </c>
      <c r="K402" s="50" t="s">
        <v>13</v>
      </c>
      <c r="L402" s="50" t="s">
        <v>14</v>
      </c>
      <c r="M402" s="49" t="s">
        <v>0</v>
      </c>
      <c r="N402" s="50" t="s">
        <v>15</v>
      </c>
      <c r="O402" s="50" t="s">
        <v>16</v>
      </c>
      <c r="P402" s="50" t="s">
        <v>14</v>
      </c>
      <c r="Q402" s="49" t="s">
        <v>0</v>
      </c>
      <c r="R402" s="50" t="s">
        <v>24</v>
      </c>
      <c r="S402" s="5" t="s">
        <v>25</v>
      </c>
      <c r="T402" s="5" t="s">
        <v>14</v>
      </c>
      <c r="U402" s="3" t="s">
        <v>0</v>
      </c>
    </row>
    <row r="403" spans="2:21" ht="21.75" customHeight="1">
      <c r="B403" s="72" t="s">
        <v>4</v>
      </c>
      <c r="C403" s="49" t="s">
        <v>3</v>
      </c>
      <c r="D403" s="49" t="s">
        <v>31</v>
      </c>
      <c r="E403" s="49" t="s">
        <v>6</v>
      </c>
      <c r="F403" s="49" t="s">
        <v>8</v>
      </c>
      <c r="G403" s="49" t="s">
        <v>9</v>
      </c>
      <c r="H403" s="49" t="s">
        <v>10</v>
      </c>
      <c r="I403" s="41" t="s">
        <v>11</v>
      </c>
      <c r="J403" s="49" t="s">
        <v>8</v>
      </c>
      <c r="K403" s="49" t="s">
        <v>9</v>
      </c>
      <c r="L403" s="49" t="s">
        <v>10</v>
      </c>
      <c r="M403" s="41" t="s">
        <v>11</v>
      </c>
      <c r="N403" s="49" t="s">
        <v>8</v>
      </c>
      <c r="O403" s="49" t="s">
        <v>9</v>
      </c>
      <c r="P403" s="49" t="s">
        <v>10</v>
      </c>
      <c r="Q403" s="41" t="s">
        <v>11</v>
      </c>
      <c r="R403" s="49" t="s">
        <v>8</v>
      </c>
      <c r="S403" s="3" t="s">
        <v>9</v>
      </c>
      <c r="T403" s="3" t="s">
        <v>10</v>
      </c>
      <c r="U403" s="41" t="s">
        <v>11</v>
      </c>
    </row>
    <row r="404" spans="2:16" ht="21.75" customHeight="1">
      <c r="B404" s="204" t="s">
        <v>358</v>
      </c>
      <c r="C404" s="72" t="s">
        <v>309</v>
      </c>
      <c r="D404" s="49" t="s">
        <v>305</v>
      </c>
      <c r="E404" s="49" t="s">
        <v>7</v>
      </c>
      <c r="F404" s="49" t="s">
        <v>32</v>
      </c>
      <c r="G404" s="49" t="s">
        <v>32</v>
      </c>
      <c r="H404" s="7">
        <v>0.03</v>
      </c>
      <c r="L404" s="7">
        <v>0.01</v>
      </c>
      <c r="P404" s="7">
        <v>0.01</v>
      </c>
    </row>
    <row r="405" spans="2:21" ht="21.75" customHeight="1">
      <c r="B405" s="132"/>
      <c r="D405" s="2" t="s">
        <v>33</v>
      </c>
      <c r="E405" s="3"/>
      <c r="F405" s="2" t="s">
        <v>33</v>
      </c>
      <c r="G405" s="2" t="s">
        <v>33</v>
      </c>
      <c r="H405" s="2" t="s">
        <v>33</v>
      </c>
      <c r="I405" s="2" t="s">
        <v>33</v>
      </c>
      <c r="J405" s="2" t="s">
        <v>33</v>
      </c>
      <c r="K405" s="2" t="s">
        <v>33</v>
      </c>
      <c r="L405" s="2" t="s">
        <v>33</v>
      </c>
      <c r="N405" s="2" t="s">
        <v>33</v>
      </c>
      <c r="O405" s="2" t="s">
        <v>33</v>
      </c>
      <c r="P405" s="2" t="s">
        <v>33</v>
      </c>
      <c r="Q405" s="2" t="s">
        <v>33</v>
      </c>
      <c r="R405" s="2" t="s">
        <v>33</v>
      </c>
      <c r="S405" s="2" t="s">
        <v>33</v>
      </c>
      <c r="T405" s="2" t="s">
        <v>33</v>
      </c>
      <c r="U405" s="2" t="s">
        <v>33</v>
      </c>
    </row>
    <row r="406" spans="2:21" ht="21.75" customHeight="1">
      <c r="B406" s="41">
        <v>1</v>
      </c>
      <c r="C406" s="41">
        <v>2</v>
      </c>
      <c r="D406" s="41">
        <v>3</v>
      </c>
      <c r="E406" s="41">
        <v>4</v>
      </c>
      <c r="F406" s="41">
        <v>5</v>
      </c>
      <c r="G406" s="41">
        <v>6</v>
      </c>
      <c r="H406" s="42">
        <v>7</v>
      </c>
      <c r="I406" s="41">
        <v>8</v>
      </c>
      <c r="J406" s="41">
        <v>9</v>
      </c>
      <c r="K406" s="41">
        <v>10</v>
      </c>
      <c r="L406" s="42">
        <v>11</v>
      </c>
      <c r="M406" s="41">
        <v>12</v>
      </c>
      <c r="N406" s="41">
        <v>13</v>
      </c>
      <c r="O406" s="41">
        <v>14</v>
      </c>
      <c r="P406" s="42">
        <v>15</v>
      </c>
      <c r="Q406" s="41">
        <v>16</v>
      </c>
      <c r="R406" s="41">
        <v>17</v>
      </c>
      <c r="S406" s="41">
        <v>18</v>
      </c>
      <c r="T406" s="41">
        <v>19</v>
      </c>
      <c r="U406" s="41">
        <v>20</v>
      </c>
    </row>
    <row r="407" spans="2:14" ht="21.75" customHeight="1">
      <c r="B407" s="41"/>
      <c r="E407" s="120" t="s">
        <v>23</v>
      </c>
      <c r="N407" s="125" t="s">
        <v>316</v>
      </c>
    </row>
    <row r="408" spans="2:21" ht="21.75" customHeight="1">
      <c r="B408" s="57" t="s">
        <v>17</v>
      </c>
      <c r="C408" s="128">
        <v>67</v>
      </c>
      <c r="D408" s="128">
        <f>C408*15</f>
        <v>1005</v>
      </c>
      <c r="E408" s="128">
        <f>SUM(C408*32)</f>
        <v>2144</v>
      </c>
      <c r="F408" s="128">
        <f>SUM(C408*22)</f>
        <v>1474</v>
      </c>
      <c r="G408" s="128">
        <f>SUM(E408*8)</f>
        <v>17152</v>
      </c>
      <c r="H408" s="128" t="s">
        <v>21</v>
      </c>
      <c r="I408" s="129">
        <f>SUM(D408+F408+G408)</f>
        <v>19631</v>
      </c>
      <c r="J408" s="128">
        <f>SUM(C408*3)</f>
        <v>201</v>
      </c>
      <c r="K408" s="128">
        <f>SUM(E408*0.5)</f>
        <v>1072</v>
      </c>
      <c r="L408" s="128" t="str">
        <f>+L410</f>
        <v>+</v>
      </c>
      <c r="M408" s="129">
        <f>SUM(J408:L408)</f>
        <v>1273</v>
      </c>
      <c r="N408" s="128">
        <f>SUM(C408*3)</f>
        <v>201</v>
      </c>
      <c r="O408" s="128">
        <f>SUM(E408*1)</f>
        <v>2144</v>
      </c>
      <c r="P408" s="128" t="s">
        <v>21</v>
      </c>
      <c r="Q408" s="129">
        <f>SUM(N408:P408)</f>
        <v>2345</v>
      </c>
      <c r="R408" s="128">
        <f>SUM(C408*2)</f>
        <v>134</v>
      </c>
      <c r="S408" s="128">
        <f>SUM(E408*0.5)</f>
        <v>1072</v>
      </c>
      <c r="T408" s="128" t="s">
        <v>21</v>
      </c>
      <c r="U408" s="129">
        <f>SUM(R408:T408)</f>
        <v>1206</v>
      </c>
    </row>
    <row r="409" spans="1:21" ht="21.75" customHeight="1">
      <c r="A409" s="126">
        <v>1</v>
      </c>
      <c r="B409" s="57" t="s">
        <v>18</v>
      </c>
      <c r="C409" s="128">
        <v>47</v>
      </c>
      <c r="D409" s="128">
        <f>SUM(C409*15)</f>
        <v>705</v>
      </c>
      <c r="E409" s="29">
        <f>SUM(C409*24)</f>
        <v>1128</v>
      </c>
      <c r="F409" s="128">
        <f>SUM(C409*32.5)</f>
        <v>1527.5</v>
      </c>
      <c r="G409" s="128">
        <f>SUM(E409*8)</f>
        <v>9024</v>
      </c>
      <c r="H409" s="128" t="s">
        <v>21</v>
      </c>
      <c r="I409" s="129">
        <f>SUM(D409+F409+G409)</f>
        <v>11256.5</v>
      </c>
      <c r="J409" s="128">
        <f>SUM(C409*2.5)</f>
        <v>117.5</v>
      </c>
      <c r="K409" s="128">
        <f>SUM(E409*0.5)</f>
        <v>564</v>
      </c>
      <c r="L409" s="128" t="s">
        <v>21</v>
      </c>
      <c r="M409" s="129">
        <f>SUM(J409:L409)</f>
        <v>681.5</v>
      </c>
      <c r="N409" s="128">
        <f>SUM(C409*3)</f>
        <v>141</v>
      </c>
      <c r="O409" s="128">
        <f>SUM(E409*1)</f>
        <v>1128</v>
      </c>
      <c r="P409" s="128" t="s">
        <v>21</v>
      </c>
      <c r="Q409" s="129">
        <f>SUM(N409:P409)</f>
        <v>1269</v>
      </c>
      <c r="R409" s="128">
        <f>SUM(C409*2)</f>
        <v>94</v>
      </c>
      <c r="S409" s="128">
        <f>SUM(E409*0.5)</f>
        <v>564</v>
      </c>
      <c r="T409" s="128" t="s">
        <v>21</v>
      </c>
      <c r="U409" s="129">
        <f>SUM(R409:T409)</f>
        <v>658</v>
      </c>
    </row>
    <row r="410" spans="1:21" ht="21.75" customHeight="1">
      <c r="A410" s="126">
        <v>2</v>
      </c>
      <c r="B410" s="57" t="s">
        <v>19</v>
      </c>
      <c r="C410" s="128">
        <v>44</v>
      </c>
      <c r="D410" s="128">
        <f>SUM(C410*15)</f>
        <v>660</v>
      </c>
      <c r="E410" s="128">
        <f>SUM(C410*32)</f>
        <v>1408</v>
      </c>
      <c r="F410" s="128">
        <f>SUM(C410*22)</f>
        <v>968</v>
      </c>
      <c r="G410" s="128">
        <f>SUM(E410*8)</f>
        <v>11264</v>
      </c>
      <c r="H410" s="128" t="s">
        <v>21</v>
      </c>
      <c r="I410" s="129">
        <f>SUM(D410+F410+G410)</f>
        <v>12892</v>
      </c>
      <c r="J410" s="128">
        <f>SUM(C410*3)</f>
        <v>132</v>
      </c>
      <c r="K410" s="128">
        <f>SUM(E410*0.5)</f>
        <v>704</v>
      </c>
      <c r="L410" s="128" t="s">
        <v>21</v>
      </c>
      <c r="M410" s="129">
        <f>SUM(J410:L410)</f>
        <v>836</v>
      </c>
      <c r="N410" s="128">
        <f>SUM(C410*3)</f>
        <v>132</v>
      </c>
      <c r="O410" s="128">
        <f>SUM(E410*1)</f>
        <v>1408</v>
      </c>
      <c r="P410" s="128" t="s">
        <v>21</v>
      </c>
      <c r="Q410" s="129">
        <f>SUM(N410:P410)</f>
        <v>1540</v>
      </c>
      <c r="R410" s="128">
        <f>SUM(C410*2)</f>
        <v>88</v>
      </c>
      <c r="S410" s="128">
        <f>SUM(E410*0.5)</f>
        <v>704</v>
      </c>
      <c r="T410" s="128" t="s">
        <v>21</v>
      </c>
      <c r="U410" s="129">
        <f>SUM(R410:T410)</f>
        <v>792</v>
      </c>
    </row>
    <row r="411" spans="1:21" ht="24" customHeight="1">
      <c r="A411" s="126">
        <v>3</v>
      </c>
      <c r="B411" s="57" t="s">
        <v>20</v>
      </c>
      <c r="C411" s="128">
        <v>55</v>
      </c>
      <c r="D411" s="128">
        <f>SUM(C411*15)</f>
        <v>825</v>
      </c>
      <c r="E411" s="128">
        <f>SUM(C411*24)</f>
        <v>1320</v>
      </c>
      <c r="F411" s="128">
        <f>SUM(C411*32.5)</f>
        <v>1787.5</v>
      </c>
      <c r="G411" s="128">
        <f>SUM(E411*8)</f>
        <v>10560</v>
      </c>
      <c r="H411" s="128" t="s">
        <v>21</v>
      </c>
      <c r="I411" s="129">
        <f>SUM(D411+F411+G411)</f>
        <v>13172.5</v>
      </c>
      <c r="J411" s="128">
        <f>SUM(C411*2.5)</f>
        <v>137.5</v>
      </c>
      <c r="K411" s="128">
        <f>SUM(E411*0.5)</f>
        <v>660</v>
      </c>
      <c r="L411" s="128" t="s">
        <v>21</v>
      </c>
      <c r="M411" s="129">
        <f>SUM(J411:L411)</f>
        <v>797.5</v>
      </c>
      <c r="N411" s="128">
        <f>SUM(C411*3)</f>
        <v>165</v>
      </c>
      <c r="O411" s="128">
        <f>SUM(E411*1)</f>
        <v>1320</v>
      </c>
      <c r="P411" s="128" t="s">
        <v>21</v>
      </c>
      <c r="Q411" s="129">
        <f>SUM(N411:P411)</f>
        <v>1485</v>
      </c>
      <c r="R411" s="128">
        <f>SUM(C411*2)</f>
        <v>110</v>
      </c>
      <c r="S411" s="128">
        <f>SUM(E411*0.5)</f>
        <v>660</v>
      </c>
      <c r="T411" s="128" t="s">
        <v>21</v>
      </c>
      <c r="U411" s="129">
        <f>SUM(R411:T411)</f>
        <v>770</v>
      </c>
    </row>
    <row r="412" spans="1:21" ht="18">
      <c r="A412" s="126">
        <v>4</v>
      </c>
      <c r="B412" s="58" t="s">
        <v>28</v>
      </c>
      <c r="C412" s="8">
        <f>C411+C410+C409+C408</f>
        <v>213</v>
      </c>
      <c r="D412" s="8">
        <f>D411+D410+D409+D408</f>
        <v>3195</v>
      </c>
      <c r="E412" s="8">
        <f>SUM(E407:E411)</f>
        <v>6000</v>
      </c>
      <c r="F412" s="8">
        <f>SUM(F407:F411)</f>
        <v>5757</v>
      </c>
      <c r="G412" s="8">
        <f>SUM(G407:G411)</f>
        <v>48000</v>
      </c>
      <c r="H412" s="8">
        <f>SUM(H408:H411)</f>
        <v>0</v>
      </c>
      <c r="I412" s="8">
        <f>SUM(I407:I411)</f>
        <v>56952</v>
      </c>
      <c r="J412" s="8">
        <f>SUM(J407:J411)</f>
        <v>588</v>
      </c>
      <c r="K412" s="8">
        <f>SUM(K407:K411)</f>
        <v>3000</v>
      </c>
      <c r="L412" s="8">
        <f>SUM(L408:L411)</f>
        <v>0</v>
      </c>
      <c r="M412" s="8">
        <f>SUM(M407:M411)</f>
        <v>3588</v>
      </c>
      <c r="N412" s="8">
        <f>SUM(N407:N411)</f>
        <v>639</v>
      </c>
      <c r="O412" s="8">
        <f>SUM(O407:O411)</f>
        <v>6000</v>
      </c>
      <c r="P412" s="8">
        <f>SUM(P408:P411)</f>
        <v>0</v>
      </c>
      <c r="Q412" s="8">
        <f>SUM(Q407:Q411)</f>
        <v>6639</v>
      </c>
      <c r="R412" s="8">
        <f>SUM(R407:R411)</f>
        <v>426</v>
      </c>
      <c r="S412" s="8">
        <f>SUM(S407:S411)</f>
        <v>3000</v>
      </c>
      <c r="T412" s="8">
        <f>SUM(T408:T411)</f>
        <v>0</v>
      </c>
      <c r="U412" s="8">
        <f>SUM(U407:U411)</f>
        <v>3426</v>
      </c>
    </row>
    <row r="413" spans="2:14" ht="24" customHeight="1">
      <c r="B413" s="41"/>
      <c r="E413" s="120" t="s">
        <v>23</v>
      </c>
      <c r="N413" s="125" t="s">
        <v>316</v>
      </c>
    </row>
    <row r="414" spans="1:21" ht="12.75" customHeight="1">
      <c r="A414" s="273" t="s">
        <v>297</v>
      </c>
      <c r="B414" s="273"/>
      <c r="C414" s="273"/>
      <c r="D414" s="273"/>
      <c r="E414" s="273"/>
      <c r="F414" s="273"/>
      <c r="G414" s="273"/>
      <c r="H414" s="273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133"/>
      <c r="T414" s="34"/>
      <c r="U414" s="34"/>
    </row>
    <row r="415" spans="1:22" ht="18">
      <c r="A415" s="272" t="s">
        <v>75</v>
      </c>
      <c r="B415" s="272"/>
      <c r="C415" s="267"/>
      <c r="D415" s="267"/>
      <c r="E415" s="267" t="s">
        <v>266</v>
      </c>
      <c r="F415" s="267"/>
      <c r="G415" s="300" t="s">
        <v>270</v>
      </c>
      <c r="H415" s="310"/>
      <c r="I415" s="310"/>
      <c r="J415" s="310"/>
      <c r="K415" s="310"/>
      <c r="L415" s="300" t="s">
        <v>215</v>
      </c>
      <c r="M415" s="300"/>
      <c r="N415" s="300"/>
      <c r="O415" s="300"/>
      <c r="P415" s="57"/>
      <c r="Q415" s="58"/>
      <c r="R415" s="300" t="s">
        <v>214</v>
      </c>
      <c r="S415" s="310"/>
      <c r="T415" s="310"/>
      <c r="U415" s="310"/>
      <c r="V415" s="54"/>
    </row>
    <row r="416" spans="2:22" ht="18">
      <c r="B416" s="62"/>
      <c r="C416" s="45"/>
      <c r="D416" s="44" t="s">
        <v>268</v>
      </c>
      <c r="E416" s="45" t="s">
        <v>267</v>
      </c>
      <c r="F416" s="44" t="s">
        <v>268</v>
      </c>
      <c r="G416" s="57"/>
      <c r="H416" s="57"/>
      <c r="I416" s="57"/>
      <c r="J416" s="57"/>
      <c r="K416" s="57"/>
      <c r="L416" s="300" t="s">
        <v>216</v>
      </c>
      <c r="M416" s="310"/>
      <c r="N416" s="310"/>
      <c r="O416" s="310"/>
      <c r="P416" s="57"/>
      <c r="Q416" s="57"/>
      <c r="R416" s="57"/>
      <c r="S416" s="57"/>
      <c r="T416" s="57"/>
      <c r="U416" s="57"/>
      <c r="V416" s="54"/>
    </row>
    <row r="417" spans="2:22" ht="18">
      <c r="B417" s="62"/>
      <c r="C417" s="57"/>
      <c r="D417" s="57">
        <v>40</v>
      </c>
      <c r="E417" s="57">
        <v>60</v>
      </c>
      <c r="F417" s="57">
        <v>19</v>
      </c>
      <c r="G417" s="58"/>
      <c r="H417" s="57"/>
      <c r="I417" s="57"/>
      <c r="J417" s="57"/>
      <c r="K417" s="57"/>
      <c r="L417" s="300" t="s">
        <v>217</v>
      </c>
      <c r="M417" s="310"/>
      <c r="N417" s="310"/>
      <c r="O417" s="310"/>
      <c r="P417" s="57"/>
      <c r="Q417" s="57"/>
      <c r="R417" s="57"/>
      <c r="S417" s="57"/>
      <c r="T417" s="57"/>
      <c r="U417" s="57"/>
      <c r="V417" s="54"/>
    </row>
    <row r="418" spans="2:21" ht="16.5">
      <c r="B418" s="44" t="s">
        <v>264</v>
      </c>
      <c r="C418" s="62"/>
      <c r="D418" s="62"/>
      <c r="E418" s="62"/>
      <c r="F418" s="62"/>
      <c r="G418" s="46"/>
      <c r="H418" s="46"/>
      <c r="I418" s="46"/>
      <c r="J418" s="46"/>
      <c r="K418" s="62"/>
      <c r="L418" s="62"/>
      <c r="M418" s="62"/>
      <c r="N418" s="62"/>
      <c r="O418" s="62"/>
      <c r="P418" s="46"/>
      <c r="Q418" s="46"/>
      <c r="R418" s="46"/>
      <c r="S418" s="46"/>
      <c r="T418" s="46"/>
      <c r="U418" s="46"/>
    </row>
    <row r="419" spans="2:21" ht="16.5">
      <c r="B419" s="44" t="s">
        <v>265</v>
      </c>
      <c r="C419" s="65"/>
      <c r="D419" s="65">
        <f>D417+D418</f>
        <v>40</v>
      </c>
      <c r="E419" s="65">
        <f>E417+E418</f>
        <v>60</v>
      </c>
      <c r="F419" s="65">
        <f>F417+F418</f>
        <v>19</v>
      </c>
      <c r="G419" s="267"/>
      <c r="H419" s="285"/>
      <c r="I419" s="285"/>
      <c r="J419" s="285"/>
      <c r="K419" s="285"/>
      <c r="L419" s="285"/>
      <c r="M419" s="285"/>
      <c r="N419" s="285"/>
      <c r="O419" s="285"/>
      <c r="P419" s="285"/>
      <c r="Q419" s="285"/>
      <c r="R419" s="285"/>
      <c r="S419" s="285"/>
      <c r="T419" s="285"/>
      <c r="U419" s="285"/>
    </row>
    <row r="420" spans="2:21" ht="16.5">
      <c r="B420" s="138" t="s">
        <v>28</v>
      </c>
      <c r="C420" s="269"/>
      <c r="D420" s="269"/>
      <c r="E420" s="269"/>
      <c r="F420" s="269"/>
      <c r="G420" s="267"/>
      <c r="H420" s="285"/>
      <c r="I420" s="285"/>
      <c r="J420" s="285"/>
      <c r="K420" s="285"/>
      <c r="L420" s="285"/>
      <c r="M420" s="285"/>
      <c r="N420" s="285"/>
      <c r="O420" s="285"/>
      <c r="P420" s="285"/>
      <c r="Q420" s="285"/>
      <c r="R420" s="285"/>
      <c r="S420" s="285"/>
      <c r="T420" s="285"/>
      <c r="U420" s="285"/>
    </row>
    <row r="421" spans="2:21" ht="15.75">
      <c r="B421" s="138" t="s">
        <v>109</v>
      </c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</row>
    <row r="422" spans="2:21" ht="16.5">
      <c r="B422" s="65"/>
      <c r="C422" s="65"/>
      <c r="D422" s="65"/>
      <c r="E422" s="65"/>
      <c r="F422" s="65"/>
      <c r="G422" s="65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</row>
    <row r="423" spans="1:21" ht="16.5">
      <c r="A423" s="269" t="s">
        <v>273</v>
      </c>
      <c r="B423" s="269"/>
      <c r="C423" s="269"/>
      <c r="D423" s="269"/>
      <c r="E423" s="269"/>
      <c r="F423" s="269"/>
      <c r="G423" s="269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</row>
    <row r="424" spans="2:26" ht="18">
      <c r="B424" s="182"/>
      <c r="C424" s="182"/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</row>
    <row r="425" spans="1:29" ht="15.75">
      <c r="A425" s="36" t="s">
        <v>298</v>
      </c>
      <c r="B425" s="166"/>
      <c r="C425" s="166"/>
      <c r="D425" s="166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29"/>
      <c r="W425" s="29"/>
      <c r="X425" s="29"/>
      <c r="Y425" s="29"/>
      <c r="Z425" s="29"/>
      <c r="AA425" s="29"/>
      <c r="AB425" s="29"/>
      <c r="AC425" s="29"/>
    </row>
    <row r="426" spans="1:29" ht="15.75">
      <c r="A426" s="166" t="s">
        <v>312</v>
      </c>
      <c r="B426" s="167"/>
      <c r="C426" s="167"/>
      <c r="D426" s="167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29"/>
      <c r="W426" s="29"/>
      <c r="X426" s="29"/>
      <c r="Y426" s="29"/>
      <c r="Z426" s="29"/>
      <c r="AA426" s="29"/>
      <c r="AB426" s="29"/>
      <c r="AC426" s="29"/>
    </row>
    <row r="427" spans="1:29" ht="15.75">
      <c r="A427" s="167" t="s">
        <v>311</v>
      </c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193"/>
      <c r="R427" s="193"/>
      <c r="S427" s="193"/>
      <c r="T427" s="193"/>
      <c r="U427" s="193"/>
      <c r="V427" s="29"/>
      <c r="W427" s="29"/>
      <c r="X427" s="29"/>
      <c r="Y427" s="29"/>
      <c r="Z427" s="29"/>
      <c r="AA427" s="29"/>
      <c r="AB427" s="29"/>
      <c r="AC427" s="29"/>
    </row>
    <row r="428" spans="1:29" ht="16.5">
      <c r="A428" s="36" t="s">
        <v>269</v>
      </c>
      <c r="B428" s="166"/>
      <c r="C428" s="166"/>
      <c r="D428" s="166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93"/>
      <c r="R428" s="193"/>
      <c r="S428" s="193"/>
      <c r="T428" s="193"/>
      <c r="U428" s="193"/>
      <c r="V428" s="29"/>
      <c r="W428" s="29"/>
      <c r="X428" s="29"/>
      <c r="Y428" s="29"/>
      <c r="Z428" s="29"/>
      <c r="AA428" s="29"/>
      <c r="AB428" s="29"/>
      <c r="AC428" s="29"/>
    </row>
    <row r="429" ht="15.75">
      <c r="A429" s="166" t="s">
        <v>302</v>
      </c>
    </row>
    <row r="430" spans="3:21" ht="19.5"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</row>
    <row r="431" spans="3:21" ht="19.5">
      <c r="C431" s="34"/>
      <c r="D431" s="34"/>
      <c r="E431" s="34"/>
      <c r="F431" s="34"/>
      <c r="G431" s="34"/>
      <c r="H431" s="34"/>
      <c r="I431" s="34"/>
      <c r="J431" s="39">
        <v>11</v>
      </c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</row>
    <row r="432" spans="2:14" ht="18">
      <c r="B432" s="41"/>
      <c r="E432" s="120" t="s">
        <v>23</v>
      </c>
      <c r="N432" s="125" t="s">
        <v>316</v>
      </c>
    </row>
    <row r="433" spans="2:21" ht="23.25">
      <c r="B433" s="275" t="s">
        <v>153</v>
      </c>
      <c r="C433" s="284"/>
      <c r="D433" s="284"/>
      <c r="E433" s="284"/>
      <c r="F433" s="284"/>
      <c r="G433" s="284"/>
      <c r="H433" s="284"/>
      <c r="I433" s="284"/>
      <c r="J433" s="284"/>
      <c r="K433" s="284"/>
      <c r="L433" s="284"/>
      <c r="M433" s="284"/>
      <c r="N433" s="284"/>
      <c r="O433" s="284"/>
      <c r="P433" s="284"/>
      <c r="Q433" s="284"/>
      <c r="R433" s="284"/>
      <c r="S433" s="284"/>
      <c r="T433" s="284"/>
      <c r="U433" s="284"/>
    </row>
    <row r="434" spans="2:21" ht="21.75">
      <c r="B434" s="283" t="s">
        <v>250</v>
      </c>
      <c r="C434" s="284"/>
      <c r="D434" s="284"/>
      <c r="E434" s="284"/>
      <c r="F434" s="284"/>
      <c r="G434" s="284"/>
      <c r="H434" s="284"/>
      <c r="I434" s="284"/>
      <c r="J434" s="284"/>
      <c r="K434" s="284"/>
      <c r="L434" s="284"/>
      <c r="M434" s="284"/>
      <c r="N434" s="284"/>
      <c r="O434" s="284"/>
      <c r="P434" s="284"/>
      <c r="Q434" s="284"/>
      <c r="R434" s="284"/>
      <c r="S434" s="284"/>
      <c r="T434" s="284"/>
      <c r="U434" s="284"/>
    </row>
    <row r="435" spans="2:21" ht="15.75">
      <c r="B435" s="280" t="s">
        <v>212</v>
      </c>
      <c r="C435" s="281"/>
      <c r="D435" s="281"/>
      <c r="E435" s="281"/>
      <c r="F435" s="281"/>
      <c r="G435" s="281"/>
      <c r="H435" s="281"/>
      <c r="I435" s="281"/>
      <c r="J435" s="281"/>
      <c r="K435" s="281"/>
      <c r="L435" s="281"/>
      <c r="M435" s="281"/>
      <c r="N435" s="281"/>
      <c r="O435" s="281"/>
      <c r="P435" s="281"/>
      <c r="Q435" s="281"/>
      <c r="R435" s="281"/>
      <c r="S435" s="281"/>
      <c r="T435" s="281"/>
      <c r="U435" s="281"/>
    </row>
    <row r="436" spans="2:14" ht="18">
      <c r="B436" s="41"/>
      <c r="E436" s="120" t="s">
        <v>23</v>
      </c>
      <c r="N436" s="125" t="s">
        <v>316</v>
      </c>
    </row>
    <row r="437" spans="1:21" ht="26.25" customHeight="1">
      <c r="A437" s="205"/>
      <c r="B437" s="204" t="s">
        <v>359</v>
      </c>
      <c r="C437" s="204"/>
      <c r="D437" s="204"/>
      <c r="E437" s="150"/>
      <c r="F437" s="277" t="s">
        <v>353</v>
      </c>
      <c r="G437" s="277"/>
      <c r="H437" s="277"/>
      <c r="I437" s="277"/>
      <c r="J437" s="277"/>
      <c r="K437" s="277"/>
      <c r="L437" s="277"/>
      <c r="M437" s="277"/>
      <c r="N437" s="277"/>
      <c r="O437" s="277"/>
      <c r="P437" s="277"/>
      <c r="Q437" s="277"/>
      <c r="R437" s="34"/>
      <c r="S437" s="34"/>
      <c r="T437" s="34"/>
      <c r="U437" s="34"/>
    </row>
    <row r="438" spans="2:14" ht="26.25" customHeight="1">
      <c r="B438" s="41"/>
      <c r="E438" s="120" t="s">
        <v>23</v>
      </c>
      <c r="N438" s="125" t="s">
        <v>316</v>
      </c>
    </row>
    <row r="439" spans="1:22" ht="21.75" customHeight="1">
      <c r="A439" s="202"/>
      <c r="B439" s="72" t="s">
        <v>1</v>
      </c>
      <c r="C439" s="49" t="s">
        <v>1</v>
      </c>
      <c r="D439" s="49" t="s">
        <v>30</v>
      </c>
      <c r="E439" s="49" t="s">
        <v>5</v>
      </c>
      <c r="F439" s="50" t="s">
        <v>22</v>
      </c>
      <c r="G439" s="50" t="s">
        <v>13</v>
      </c>
      <c r="H439" s="50" t="s">
        <v>14</v>
      </c>
      <c r="I439" s="49" t="s">
        <v>0</v>
      </c>
      <c r="J439" s="50" t="s">
        <v>12</v>
      </c>
      <c r="K439" s="50" t="s">
        <v>13</v>
      </c>
      <c r="L439" s="50" t="s">
        <v>14</v>
      </c>
      <c r="M439" s="49" t="s">
        <v>0</v>
      </c>
      <c r="N439" s="50" t="s">
        <v>15</v>
      </c>
      <c r="O439" s="50" t="s">
        <v>16</v>
      </c>
      <c r="P439" s="50" t="s">
        <v>14</v>
      </c>
      <c r="Q439" s="49" t="s">
        <v>0</v>
      </c>
      <c r="R439" s="50" t="s">
        <v>24</v>
      </c>
      <c r="S439" s="50" t="s">
        <v>25</v>
      </c>
      <c r="T439" s="50" t="s">
        <v>14</v>
      </c>
      <c r="U439" s="49" t="s">
        <v>0</v>
      </c>
      <c r="V439" s="54"/>
    </row>
    <row r="440" spans="2:22" ht="21.75" customHeight="1">
      <c r="B440" s="72" t="s">
        <v>4</v>
      </c>
      <c r="C440" s="49" t="s">
        <v>3</v>
      </c>
      <c r="D440" s="49" t="s">
        <v>31</v>
      </c>
      <c r="E440" s="49" t="s">
        <v>6</v>
      </c>
      <c r="F440" s="49" t="s">
        <v>8</v>
      </c>
      <c r="G440" s="49" t="s">
        <v>9</v>
      </c>
      <c r="H440" s="49" t="s">
        <v>10</v>
      </c>
      <c r="I440" s="41" t="s">
        <v>11</v>
      </c>
      <c r="J440" s="49" t="s">
        <v>8</v>
      </c>
      <c r="K440" s="49" t="s">
        <v>9</v>
      </c>
      <c r="L440" s="49" t="s">
        <v>10</v>
      </c>
      <c r="M440" s="41" t="s">
        <v>11</v>
      </c>
      <c r="N440" s="49" t="s">
        <v>8</v>
      </c>
      <c r="O440" s="49" t="s">
        <v>9</v>
      </c>
      <c r="P440" s="49" t="s">
        <v>10</v>
      </c>
      <c r="Q440" s="41" t="s">
        <v>11</v>
      </c>
      <c r="R440" s="49" t="s">
        <v>8</v>
      </c>
      <c r="S440" s="49" t="s">
        <v>9</v>
      </c>
      <c r="T440" s="49" t="s">
        <v>10</v>
      </c>
      <c r="U440" s="41" t="s">
        <v>11</v>
      </c>
      <c r="V440" s="54"/>
    </row>
    <row r="441" spans="2:16" ht="21.75" customHeight="1">
      <c r="B441" s="204" t="s">
        <v>358</v>
      </c>
      <c r="C441" s="72" t="s">
        <v>309</v>
      </c>
      <c r="D441" s="49" t="s">
        <v>305</v>
      </c>
      <c r="E441" s="49" t="s">
        <v>7</v>
      </c>
      <c r="F441" s="49" t="s">
        <v>32</v>
      </c>
      <c r="G441" s="49" t="s">
        <v>32</v>
      </c>
      <c r="H441" s="7">
        <v>0.03</v>
      </c>
      <c r="L441" s="7">
        <v>0.01</v>
      </c>
      <c r="P441" s="7">
        <v>0.01</v>
      </c>
    </row>
    <row r="442" spans="2:21" ht="21.75" customHeight="1">
      <c r="B442" s="132"/>
      <c r="D442" s="2" t="s">
        <v>33</v>
      </c>
      <c r="E442" s="3"/>
      <c r="F442" s="2" t="s">
        <v>33</v>
      </c>
      <c r="G442" s="2" t="s">
        <v>33</v>
      </c>
      <c r="H442" s="2" t="s">
        <v>33</v>
      </c>
      <c r="I442" s="2" t="s">
        <v>33</v>
      </c>
      <c r="J442" s="2" t="s">
        <v>33</v>
      </c>
      <c r="K442" s="2" t="s">
        <v>33</v>
      </c>
      <c r="L442" s="2" t="s">
        <v>33</v>
      </c>
      <c r="N442" s="2" t="s">
        <v>33</v>
      </c>
      <c r="O442" s="2" t="s">
        <v>33</v>
      </c>
      <c r="P442" s="2" t="s">
        <v>33</v>
      </c>
      <c r="Q442" s="2" t="s">
        <v>33</v>
      </c>
      <c r="R442" s="2" t="s">
        <v>33</v>
      </c>
      <c r="S442" s="2" t="s">
        <v>33</v>
      </c>
      <c r="T442" s="2" t="s">
        <v>33</v>
      </c>
      <c r="U442" s="2" t="s">
        <v>33</v>
      </c>
    </row>
    <row r="443" spans="2:21" ht="21.75" customHeight="1">
      <c r="B443" s="41">
        <v>1</v>
      </c>
      <c r="C443" s="41"/>
      <c r="D443" s="41">
        <v>3</v>
      </c>
      <c r="E443" s="41">
        <v>4</v>
      </c>
      <c r="F443" s="41">
        <v>5</v>
      </c>
      <c r="G443" s="41">
        <v>6</v>
      </c>
      <c r="H443" s="42">
        <v>7</v>
      </c>
      <c r="I443" s="41">
        <v>8</v>
      </c>
      <c r="J443" s="41">
        <v>9</v>
      </c>
      <c r="K443" s="41">
        <v>10</v>
      </c>
      <c r="L443" s="42">
        <v>11</v>
      </c>
      <c r="M443" s="41">
        <v>12</v>
      </c>
      <c r="N443" s="41">
        <v>13</v>
      </c>
      <c r="O443" s="41">
        <v>14</v>
      </c>
      <c r="P443" s="42">
        <v>15</v>
      </c>
      <c r="Q443" s="41">
        <v>16</v>
      </c>
      <c r="R443" s="41">
        <v>17</v>
      </c>
      <c r="S443" s="41">
        <v>18</v>
      </c>
      <c r="T443" s="41">
        <v>19</v>
      </c>
      <c r="U443" s="41">
        <v>20</v>
      </c>
    </row>
    <row r="444" spans="2:14" ht="21.75" customHeight="1">
      <c r="B444" s="41"/>
      <c r="E444" s="120" t="s">
        <v>23</v>
      </c>
      <c r="N444" s="125" t="s">
        <v>316</v>
      </c>
    </row>
    <row r="445" spans="1:21" ht="21.75" customHeight="1">
      <c r="A445" s="126">
        <v>1</v>
      </c>
      <c r="B445" s="57" t="s">
        <v>17</v>
      </c>
      <c r="C445" s="128">
        <v>71</v>
      </c>
      <c r="D445" s="128">
        <f>C445*15</f>
        <v>1065</v>
      </c>
      <c r="E445" s="128">
        <f>SUM(C445*32)</f>
        <v>2272</v>
      </c>
      <c r="F445" s="128">
        <f>SUM(C445*22)</f>
        <v>1562</v>
      </c>
      <c r="G445" s="128">
        <f>SUM(E445*8)</f>
        <v>18176</v>
      </c>
      <c r="H445" s="128" t="s">
        <v>21</v>
      </c>
      <c r="I445" s="129">
        <f>SUM(D445+F445+G445)</f>
        <v>20803</v>
      </c>
      <c r="J445" s="128">
        <f>SUM(C445*3)</f>
        <v>213</v>
      </c>
      <c r="K445" s="128">
        <f>SUM(E445*0.5)</f>
        <v>1136</v>
      </c>
      <c r="L445" s="128" t="str">
        <f>+L447</f>
        <v>+</v>
      </c>
      <c r="M445" s="129">
        <f>SUM(J445:L445)</f>
        <v>1349</v>
      </c>
      <c r="N445" s="128">
        <f>SUM(C445*3)</f>
        <v>213</v>
      </c>
      <c r="O445" s="128">
        <f>SUM(E445*1)</f>
        <v>2272</v>
      </c>
      <c r="P445" s="128" t="s">
        <v>21</v>
      </c>
      <c r="Q445" s="129">
        <f>SUM(N445:P445)</f>
        <v>2485</v>
      </c>
      <c r="R445" s="128">
        <f>SUM(C445*2)</f>
        <v>142</v>
      </c>
      <c r="S445" s="128">
        <f>SUM(E445*0.5)</f>
        <v>1136</v>
      </c>
      <c r="T445" s="128" t="s">
        <v>21</v>
      </c>
      <c r="U445" s="129">
        <f>SUM(R445:T445)</f>
        <v>1278</v>
      </c>
    </row>
    <row r="446" spans="1:21" ht="21.75" customHeight="1">
      <c r="A446" s="126">
        <v>2</v>
      </c>
      <c r="B446" s="57" t="s">
        <v>18</v>
      </c>
      <c r="C446" s="128">
        <v>55</v>
      </c>
      <c r="D446" s="128">
        <f>SUM(C446*15)</f>
        <v>825</v>
      </c>
      <c r="E446" s="29">
        <f>SUM(C446*24)</f>
        <v>1320</v>
      </c>
      <c r="F446" s="128">
        <f>SUM(C446*32.5)</f>
        <v>1787.5</v>
      </c>
      <c r="G446" s="128">
        <f>SUM(E446*8)</f>
        <v>10560</v>
      </c>
      <c r="H446" s="128" t="s">
        <v>21</v>
      </c>
      <c r="I446" s="129">
        <f>SUM(D446+F446+G446)</f>
        <v>13172.5</v>
      </c>
      <c r="J446" s="128">
        <f>SUM(C446*2.5)</f>
        <v>137.5</v>
      </c>
      <c r="K446" s="128">
        <f>SUM(E446*0.5)</f>
        <v>660</v>
      </c>
      <c r="L446" s="128" t="s">
        <v>21</v>
      </c>
      <c r="M446" s="129">
        <f>SUM(J446:L446)</f>
        <v>797.5</v>
      </c>
      <c r="N446" s="128">
        <f>SUM(C446*3)</f>
        <v>165</v>
      </c>
      <c r="O446" s="128">
        <f>SUM(E446*1)</f>
        <v>1320</v>
      </c>
      <c r="P446" s="128" t="s">
        <v>21</v>
      </c>
      <c r="Q446" s="129">
        <f>SUM(N446:P446)</f>
        <v>1485</v>
      </c>
      <c r="R446" s="128">
        <f>SUM(C446*2)</f>
        <v>110</v>
      </c>
      <c r="S446" s="128">
        <f>SUM(E446*0.5)</f>
        <v>660</v>
      </c>
      <c r="T446" s="128" t="s">
        <v>21</v>
      </c>
      <c r="U446" s="129">
        <f>SUM(R446:T446)</f>
        <v>770</v>
      </c>
    </row>
    <row r="447" spans="1:21" ht="21.75" customHeight="1">
      <c r="A447" s="126">
        <v>3</v>
      </c>
      <c r="B447" s="57" t="s">
        <v>19</v>
      </c>
      <c r="C447" s="128">
        <v>48</v>
      </c>
      <c r="D447" s="128">
        <f>SUM(C447*15)</f>
        <v>720</v>
      </c>
      <c r="E447" s="128">
        <f>SUM(C447*32)</f>
        <v>1536</v>
      </c>
      <c r="F447" s="128">
        <f>SUM(C447*22)</f>
        <v>1056</v>
      </c>
      <c r="G447" s="128">
        <f>SUM(E447*8)</f>
        <v>12288</v>
      </c>
      <c r="H447" s="128" t="s">
        <v>21</v>
      </c>
      <c r="I447" s="129">
        <f>SUM(D447+F447+G447)</f>
        <v>14064</v>
      </c>
      <c r="J447" s="128">
        <f>SUM(C447*3)</f>
        <v>144</v>
      </c>
      <c r="K447" s="128">
        <f>SUM(E447*0.5)</f>
        <v>768</v>
      </c>
      <c r="L447" s="128" t="s">
        <v>21</v>
      </c>
      <c r="M447" s="129">
        <f>SUM(J447:L447)</f>
        <v>912</v>
      </c>
      <c r="N447" s="128">
        <f>SUM(C447*3)</f>
        <v>144</v>
      </c>
      <c r="O447" s="128">
        <f>SUM(E447*1)</f>
        <v>1536</v>
      </c>
      <c r="P447" s="128" t="s">
        <v>21</v>
      </c>
      <c r="Q447" s="129">
        <f>SUM(N447:P447)</f>
        <v>1680</v>
      </c>
      <c r="R447" s="128">
        <f>SUM(C447*2)</f>
        <v>96</v>
      </c>
      <c r="S447" s="128">
        <f>SUM(E447*0.5)</f>
        <v>768</v>
      </c>
      <c r="T447" s="128" t="s">
        <v>21</v>
      </c>
      <c r="U447" s="129">
        <f>SUM(R447:T447)</f>
        <v>864</v>
      </c>
    </row>
    <row r="448" spans="1:21" ht="21.75" customHeight="1">
      <c r="A448" s="126">
        <v>4</v>
      </c>
      <c r="B448" s="57" t="s">
        <v>20</v>
      </c>
      <c r="C448" s="128">
        <v>36</v>
      </c>
      <c r="D448" s="128">
        <f>SUM(C448*15)</f>
        <v>540</v>
      </c>
      <c r="E448" s="128">
        <f>SUM(C448*24)</f>
        <v>864</v>
      </c>
      <c r="F448" s="128">
        <f>SUM(C448*32.5)</f>
        <v>1170</v>
      </c>
      <c r="G448" s="128">
        <f>SUM(E448*8)</f>
        <v>6912</v>
      </c>
      <c r="H448" s="128" t="s">
        <v>21</v>
      </c>
      <c r="I448" s="129">
        <f>SUM(D448+F448+G448)</f>
        <v>8622</v>
      </c>
      <c r="J448" s="128">
        <f>SUM(C448*2.5)</f>
        <v>90</v>
      </c>
      <c r="K448" s="128">
        <f>SUM(E448*0.5)</f>
        <v>432</v>
      </c>
      <c r="L448" s="128" t="s">
        <v>21</v>
      </c>
      <c r="M448" s="129">
        <f>SUM(J448:L448)</f>
        <v>522</v>
      </c>
      <c r="N448" s="128">
        <f>SUM(C448*3)</f>
        <v>108</v>
      </c>
      <c r="O448" s="128">
        <f>SUM(E448*1)</f>
        <v>864</v>
      </c>
      <c r="P448" s="128" t="s">
        <v>21</v>
      </c>
      <c r="Q448" s="129">
        <f>SUM(N448:P448)</f>
        <v>972</v>
      </c>
      <c r="R448" s="128">
        <f>SUM(C448*2)</f>
        <v>72</v>
      </c>
      <c r="S448" s="128">
        <f>SUM(E448*0.5)</f>
        <v>432</v>
      </c>
      <c r="T448" s="128" t="s">
        <v>21</v>
      </c>
      <c r="U448" s="129">
        <f>SUM(R448:T448)</f>
        <v>504</v>
      </c>
    </row>
    <row r="449" spans="1:21" ht="21.75" customHeight="1">
      <c r="A449" s="126">
        <v>4</v>
      </c>
      <c r="B449" s="58" t="s">
        <v>28</v>
      </c>
      <c r="C449" s="58">
        <f>C448+C447+C446+C445</f>
        <v>210</v>
      </c>
      <c r="D449" s="8">
        <f>C449*15</f>
        <v>3150</v>
      </c>
      <c r="E449" s="8">
        <f aca="true" t="shared" si="10" ref="E449:U449">SUM(E445:E448)</f>
        <v>5992</v>
      </c>
      <c r="F449" s="8">
        <f t="shared" si="10"/>
        <v>5575.5</v>
      </c>
      <c r="G449" s="8">
        <f t="shared" si="10"/>
        <v>47936</v>
      </c>
      <c r="H449" s="8">
        <f t="shared" si="10"/>
        <v>0</v>
      </c>
      <c r="I449" s="8">
        <f t="shared" si="10"/>
        <v>56661.5</v>
      </c>
      <c r="J449" s="8">
        <f t="shared" si="10"/>
        <v>584.5</v>
      </c>
      <c r="K449" s="8">
        <f t="shared" si="10"/>
        <v>2996</v>
      </c>
      <c r="L449" s="8">
        <f t="shared" si="10"/>
        <v>0</v>
      </c>
      <c r="M449" s="8">
        <f t="shared" si="10"/>
        <v>3580.5</v>
      </c>
      <c r="N449" s="8">
        <f t="shared" si="10"/>
        <v>630</v>
      </c>
      <c r="O449" s="8">
        <f t="shared" si="10"/>
        <v>5992</v>
      </c>
      <c r="P449" s="8">
        <f t="shared" si="10"/>
        <v>0</v>
      </c>
      <c r="Q449" s="8">
        <f t="shared" si="10"/>
        <v>6622</v>
      </c>
      <c r="R449" s="8">
        <f t="shared" si="10"/>
        <v>420</v>
      </c>
      <c r="S449" s="8">
        <f t="shared" si="10"/>
        <v>2996</v>
      </c>
      <c r="T449" s="8">
        <f t="shared" si="10"/>
        <v>0</v>
      </c>
      <c r="U449" s="8">
        <f t="shared" si="10"/>
        <v>3416</v>
      </c>
    </row>
    <row r="450" spans="2:14" ht="23.25" customHeight="1">
      <c r="B450" s="41"/>
      <c r="E450" s="120" t="s">
        <v>23</v>
      </c>
      <c r="N450" s="125" t="s">
        <v>316</v>
      </c>
    </row>
    <row r="451" spans="2:21" ht="19.5">
      <c r="B451" s="135" t="s">
        <v>349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2:22" ht="18">
      <c r="B452" s="25"/>
      <c r="C452" s="46"/>
      <c r="D452" s="46"/>
      <c r="E452" s="46"/>
      <c r="F452" s="276"/>
      <c r="G452" s="276"/>
      <c r="H452" s="276"/>
      <c r="I452" s="276"/>
      <c r="J452" s="276"/>
      <c r="K452" s="276"/>
      <c r="L452" s="276"/>
      <c r="M452" s="276"/>
      <c r="N452" s="276"/>
      <c r="O452" s="276"/>
      <c r="P452" s="62"/>
      <c r="Q452" s="62"/>
      <c r="R452" s="276"/>
      <c r="S452" s="276"/>
      <c r="T452" s="276"/>
      <c r="U452" s="276"/>
      <c r="V452" s="54"/>
    </row>
    <row r="453" spans="1:22" ht="18">
      <c r="A453" s="272" t="s">
        <v>75</v>
      </c>
      <c r="B453" s="272"/>
      <c r="C453" s="267"/>
      <c r="D453" s="267"/>
      <c r="E453" s="267" t="s">
        <v>266</v>
      </c>
      <c r="F453" s="267"/>
      <c r="G453" s="300" t="s">
        <v>270</v>
      </c>
      <c r="H453" s="310"/>
      <c r="I453" s="310"/>
      <c r="J453" s="310"/>
      <c r="K453" s="310"/>
      <c r="L453" s="300" t="s">
        <v>215</v>
      </c>
      <c r="M453" s="300"/>
      <c r="N453" s="300"/>
      <c r="O453" s="300"/>
      <c r="P453" s="57"/>
      <c r="Q453" s="58"/>
      <c r="R453" s="300" t="s">
        <v>214</v>
      </c>
      <c r="S453" s="310"/>
      <c r="T453" s="310"/>
      <c r="U453" s="310"/>
      <c r="V453" s="54"/>
    </row>
    <row r="454" spans="2:22" ht="18">
      <c r="B454" s="62"/>
      <c r="C454" s="45"/>
      <c r="D454" s="44" t="s">
        <v>268</v>
      </c>
      <c r="E454" s="45" t="s">
        <v>267</v>
      </c>
      <c r="F454" s="44" t="s">
        <v>268</v>
      </c>
      <c r="G454" s="57"/>
      <c r="H454" s="57"/>
      <c r="I454" s="57"/>
      <c r="J454" s="57"/>
      <c r="K454" s="57"/>
      <c r="L454" s="300" t="s">
        <v>216</v>
      </c>
      <c r="M454" s="310"/>
      <c r="N454" s="310"/>
      <c r="O454" s="310"/>
      <c r="P454" s="57"/>
      <c r="Q454" s="57"/>
      <c r="R454" s="57"/>
      <c r="S454" s="57"/>
      <c r="T454" s="57"/>
      <c r="U454" s="57"/>
      <c r="V454" s="54"/>
    </row>
    <row r="455" spans="2:22" ht="20.25">
      <c r="B455" s="62"/>
      <c r="C455" s="116"/>
      <c r="D455" s="116">
        <v>17</v>
      </c>
      <c r="E455" s="116">
        <v>81</v>
      </c>
      <c r="F455" s="116">
        <v>10</v>
      </c>
      <c r="G455" s="57"/>
      <c r="H455" s="57"/>
      <c r="I455" s="57"/>
      <c r="J455" s="57"/>
      <c r="K455" s="57"/>
      <c r="L455" s="300" t="s">
        <v>217</v>
      </c>
      <c r="M455" s="310"/>
      <c r="N455" s="310"/>
      <c r="O455" s="310"/>
      <c r="P455" s="57"/>
      <c r="Q455" s="57"/>
      <c r="R455" s="57"/>
      <c r="S455" s="57"/>
      <c r="T455" s="57"/>
      <c r="U455" s="57"/>
      <c r="V455" s="54"/>
    </row>
    <row r="456" spans="2:21" ht="16.5">
      <c r="B456" s="44" t="s">
        <v>264</v>
      </c>
      <c r="C456" s="34"/>
      <c r="D456" s="34"/>
      <c r="E456" s="34"/>
      <c r="F456" s="34"/>
      <c r="G456" s="33"/>
      <c r="H456" s="33"/>
      <c r="I456" s="33"/>
      <c r="J456" s="33"/>
      <c r="K456" s="34"/>
      <c r="L456" s="34"/>
      <c r="M456" s="34"/>
      <c r="N456" s="34"/>
      <c r="O456" s="34"/>
      <c r="P456" s="33"/>
      <c r="Q456" s="33"/>
      <c r="R456" s="33"/>
      <c r="S456" s="33"/>
      <c r="T456" s="33"/>
      <c r="U456" s="33"/>
    </row>
    <row r="457" spans="2:31" ht="16.5">
      <c r="B457" s="44" t="s">
        <v>265</v>
      </c>
      <c r="C457" s="35"/>
      <c r="D457" s="35">
        <f>D455+D456</f>
        <v>17</v>
      </c>
      <c r="E457" s="35">
        <f>E455+E456</f>
        <v>81</v>
      </c>
      <c r="F457" s="35">
        <f>F455+F456</f>
        <v>10</v>
      </c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W457" s="54"/>
      <c r="X457" s="54"/>
      <c r="Y457" s="54"/>
      <c r="Z457" s="54"/>
      <c r="AA457" s="54"/>
      <c r="AB457" s="54"/>
      <c r="AC457" s="54"/>
      <c r="AD457" s="54"/>
      <c r="AE457" s="54"/>
    </row>
    <row r="458" spans="2:31" ht="16.5">
      <c r="B458" s="138" t="s">
        <v>28</v>
      </c>
      <c r="C458" s="293"/>
      <c r="D458" s="293"/>
      <c r="E458" s="293"/>
      <c r="F458" s="293"/>
      <c r="G458" s="267"/>
      <c r="H458" s="267"/>
      <c r="I458" s="267"/>
      <c r="J458" s="267"/>
      <c r="K458" s="267"/>
      <c r="L458" s="267"/>
      <c r="M458" s="267"/>
      <c r="N458" s="267"/>
      <c r="O458" s="267"/>
      <c r="P458" s="267"/>
      <c r="Q458" s="267"/>
      <c r="R458" s="267"/>
      <c r="S458" s="267"/>
      <c r="T458" s="267"/>
      <c r="U458" s="267"/>
      <c r="W458" s="54"/>
      <c r="X458" s="54"/>
      <c r="Y458" s="54"/>
      <c r="Z458" s="54"/>
      <c r="AA458" s="54"/>
      <c r="AB458" s="54"/>
      <c r="AC458" s="54"/>
      <c r="AD458" s="54"/>
      <c r="AE458" s="54"/>
    </row>
    <row r="459" spans="2:31" ht="16.5">
      <c r="B459" s="138" t="s">
        <v>109</v>
      </c>
      <c r="C459" s="267"/>
      <c r="D459" s="267"/>
      <c r="E459" s="35"/>
      <c r="F459" s="35"/>
      <c r="G459" s="267"/>
      <c r="H459" s="285"/>
      <c r="I459" s="285"/>
      <c r="J459" s="285"/>
      <c r="K459" s="285"/>
      <c r="L459" s="285"/>
      <c r="M459" s="285"/>
      <c r="N459" s="285"/>
      <c r="O459" s="285"/>
      <c r="P459" s="285"/>
      <c r="Q459" s="285"/>
      <c r="R459" s="285"/>
      <c r="S459" s="285"/>
      <c r="T459" s="285"/>
      <c r="U459" s="285"/>
      <c r="W459" s="54"/>
      <c r="X459" s="54"/>
      <c r="Y459" s="54"/>
      <c r="Z459" s="54"/>
      <c r="AA459" s="54"/>
      <c r="AB459" s="54"/>
      <c r="AC459" s="54"/>
      <c r="AD459" s="54"/>
      <c r="AE459" s="54"/>
    </row>
    <row r="460" spans="2:31" ht="16.5">
      <c r="B460" s="138" t="s">
        <v>274</v>
      </c>
      <c r="C460" s="35"/>
      <c r="D460" s="35"/>
      <c r="E460" s="35"/>
      <c r="F460" s="35"/>
      <c r="G460" s="44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W460" s="54"/>
      <c r="X460" s="54"/>
      <c r="Y460" s="54"/>
      <c r="Z460" s="54"/>
      <c r="AA460" s="54"/>
      <c r="AB460" s="54"/>
      <c r="AC460" s="54"/>
      <c r="AD460" s="54"/>
      <c r="AE460" s="54"/>
    </row>
    <row r="461" spans="2:27" ht="18"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182"/>
    </row>
    <row r="462" spans="1:26" ht="15.75">
      <c r="A462" s="36" t="s">
        <v>298</v>
      </c>
      <c r="B462" s="166"/>
      <c r="C462" s="166"/>
      <c r="D462" s="166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29"/>
      <c r="W462" s="29"/>
      <c r="X462" s="29"/>
      <c r="Y462" s="29"/>
      <c r="Z462" s="29"/>
    </row>
    <row r="463" spans="1:26" ht="15.75">
      <c r="A463" s="166" t="s">
        <v>312</v>
      </c>
      <c r="B463" s="167"/>
      <c r="C463" s="167"/>
      <c r="D463" s="167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29"/>
      <c r="W463" s="29"/>
      <c r="X463" s="29"/>
      <c r="Y463" s="29"/>
      <c r="Z463" s="29"/>
    </row>
    <row r="464" spans="1:26" ht="15.75">
      <c r="A464" s="167" t="s">
        <v>311</v>
      </c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8"/>
      <c r="S464" s="8"/>
      <c r="T464" s="8"/>
      <c r="U464" s="8"/>
      <c r="V464" s="29"/>
      <c r="W464" s="29"/>
      <c r="X464" s="29"/>
      <c r="Y464" s="29"/>
      <c r="Z464" s="29"/>
    </row>
    <row r="465" spans="1:26" ht="16.5">
      <c r="A465" s="36" t="s">
        <v>269</v>
      </c>
      <c r="B465" s="166"/>
      <c r="C465" s="166"/>
      <c r="D465" s="166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8"/>
      <c r="R465" s="8"/>
      <c r="S465" s="8"/>
      <c r="T465" s="8"/>
      <c r="U465" s="8"/>
      <c r="V465" s="29"/>
      <c r="W465" s="29"/>
      <c r="X465" s="29"/>
      <c r="Y465" s="29"/>
      <c r="Z465" s="29"/>
    </row>
    <row r="466" spans="1:21" ht="16.5">
      <c r="A466" s="166" t="s">
        <v>302</v>
      </c>
      <c r="B466" s="139"/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</row>
    <row r="467" spans="2:21" ht="16.5">
      <c r="B467" s="139"/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</row>
    <row r="468" spans="2:21" ht="19.5">
      <c r="B468" s="139"/>
      <c r="C468" s="137"/>
      <c r="D468" s="137"/>
      <c r="E468" s="137"/>
      <c r="F468" s="137"/>
      <c r="G468" s="137"/>
      <c r="H468" s="137"/>
      <c r="I468" s="137"/>
      <c r="J468" s="39">
        <v>12</v>
      </c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</row>
    <row r="469" spans="2:14" ht="18">
      <c r="B469" s="41"/>
      <c r="E469" s="120" t="s">
        <v>23</v>
      </c>
      <c r="N469" s="125" t="s">
        <v>316</v>
      </c>
    </row>
    <row r="470" spans="2:21" ht="23.25">
      <c r="B470" s="275" t="s">
        <v>153</v>
      </c>
      <c r="C470" s="284"/>
      <c r="D470" s="284"/>
      <c r="E470" s="284"/>
      <c r="F470" s="284"/>
      <c r="G470" s="284"/>
      <c r="H470" s="284"/>
      <c r="I470" s="284"/>
      <c r="J470" s="284"/>
      <c r="K470" s="284"/>
      <c r="L470" s="284"/>
      <c r="M470" s="284"/>
      <c r="N470" s="284"/>
      <c r="O470" s="284"/>
      <c r="P470" s="284"/>
      <c r="Q470" s="284"/>
      <c r="R470" s="284"/>
      <c r="S470" s="284"/>
      <c r="T470" s="284"/>
      <c r="U470" s="284"/>
    </row>
    <row r="471" spans="2:21" ht="21.75">
      <c r="B471" s="283" t="s">
        <v>250</v>
      </c>
      <c r="C471" s="284"/>
      <c r="D471" s="284"/>
      <c r="E471" s="284"/>
      <c r="F471" s="284"/>
      <c r="G471" s="284"/>
      <c r="H471" s="284"/>
      <c r="I471" s="284"/>
      <c r="J471" s="284"/>
      <c r="K471" s="284"/>
      <c r="L471" s="284"/>
      <c r="M471" s="284"/>
      <c r="N471" s="284"/>
      <c r="O471" s="284"/>
      <c r="P471" s="284"/>
      <c r="Q471" s="284"/>
      <c r="R471" s="284"/>
      <c r="S471" s="284"/>
      <c r="T471" s="284"/>
      <c r="U471" s="284"/>
    </row>
    <row r="472" spans="2:21" ht="15.75">
      <c r="B472" s="280" t="s">
        <v>212</v>
      </c>
      <c r="C472" s="281"/>
      <c r="D472" s="281"/>
      <c r="E472" s="281"/>
      <c r="F472" s="281"/>
      <c r="G472" s="281"/>
      <c r="H472" s="281"/>
      <c r="I472" s="281"/>
      <c r="J472" s="281"/>
      <c r="K472" s="281"/>
      <c r="L472" s="281"/>
      <c r="M472" s="281"/>
      <c r="N472" s="281"/>
      <c r="O472" s="281"/>
      <c r="P472" s="281"/>
      <c r="Q472" s="281"/>
      <c r="R472" s="281"/>
      <c r="S472" s="281"/>
      <c r="T472" s="281"/>
      <c r="U472" s="281"/>
    </row>
    <row r="473" spans="2:14" ht="18">
      <c r="B473" s="41"/>
      <c r="E473" s="120" t="s">
        <v>23</v>
      </c>
      <c r="N473" s="125" t="s">
        <v>316</v>
      </c>
    </row>
    <row r="474" spans="1:21" ht="29.25">
      <c r="A474" s="300" t="s">
        <v>185</v>
      </c>
      <c r="B474" s="300"/>
      <c r="C474" s="300"/>
      <c r="D474" s="300"/>
      <c r="E474" s="277" t="s">
        <v>353</v>
      </c>
      <c r="F474" s="277"/>
      <c r="G474" s="277"/>
      <c r="H474" s="277"/>
      <c r="I474" s="277"/>
      <c r="J474" s="277"/>
      <c r="K474" s="277"/>
      <c r="L474" s="277"/>
      <c r="M474" s="277"/>
      <c r="N474" s="277"/>
      <c r="O474" s="277"/>
      <c r="P474" s="277"/>
      <c r="Q474" s="34"/>
      <c r="R474" s="34"/>
      <c r="S474" s="34"/>
      <c r="T474" s="38"/>
      <c r="U474" s="38"/>
    </row>
    <row r="475" spans="2:14" ht="18">
      <c r="B475" s="41"/>
      <c r="E475" s="120" t="s">
        <v>23</v>
      </c>
      <c r="N475" s="125" t="s">
        <v>316</v>
      </c>
    </row>
    <row r="476" spans="2:22" ht="19.5" customHeight="1">
      <c r="B476" s="72" t="s">
        <v>1</v>
      </c>
      <c r="C476" s="49" t="s">
        <v>1</v>
      </c>
      <c r="D476" s="49" t="s">
        <v>30</v>
      </c>
      <c r="E476" s="49" t="s">
        <v>5</v>
      </c>
      <c r="F476" s="50" t="s">
        <v>22</v>
      </c>
      <c r="G476" s="50" t="s">
        <v>13</v>
      </c>
      <c r="H476" s="50" t="s">
        <v>14</v>
      </c>
      <c r="I476" s="49" t="s">
        <v>0</v>
      </c>
      <c r="J476" s="50" t="s">
        <v>12</v>
      </c>
      <c r="K476" s="50" t="s">
        <v>13</v>
      </c>
      <c r="L476" s="50" t="s">
        <v>14</v>
      </c>
      <c r="M476" s="49" t="s">
        <v>0</v>
      </c>
      <c r="N476" s="50" t="s">
        <v>15</v>
      </c>
      <c r="O476" s="50" t="s">
        <v>16</v>
      </c>
      <c r="P476" s="50" t="s">
        <v>14</v>
      </c>
      <c r="Q476" s="49" t="s">
        <v>0</v>
      </c>
      <c r="R476" s="50" t="s">
        <v>24</v>
      </c>
      <c r="S476" s="50" t="s">
        <v>25</v>
      </c>
      <c r="T476" s="50" t="s">
        <v>14</v>
      </c>
      <c r="U476" s="49" t="s">
        <v>0</v>
      </c>
      <c r="V476" s="54"/>
    </row>
    <row r="477" spans="2:22" ht="19.5" customHeight="1">
      <c r="B477" s="72" t="s">
        <v>4</v>
      </c>
      <c r="C477" s="49" t="s">
        <v>3</v>
      </c>
      <c r="D477" s="49" t="s">
        <v>31</v>
      </c>
      <c r="E477" s="49" t="s">
        <v>6</v>
      </c>
      <c r="F477" s="49" t="s">
        <v>8</v>
      </c>
      <c r="G477" s="49" t="s">
        <v>9</v>
      </c>
      <c r="H477" s="49" t="s">
        <v>10</v>
      </c>
      <c r="I477" s="41" t="s">
        <v>11</v>
      </c>
      <c r="J477" s="49" t="s">
        <v>8</v>
      </c>
      <c r="K477" s="49" t="s">
        <v>9</v>
      </c>
      <c r="L477" s="49" t="s">
        <v>10</v>
      </c>
      <c r="M477" s="41" t="s">
        <v>11</v>
      </c>
      <c r="N477" s="49" t="s">
        <v>8</v>
      </c>
      <c r="O477" s="49" t="s">
        <v>9</v>
      </c>
      <c r="P477" s="49" t="s">
        <v>10</v>
      </c>
      <c r="Q477" s="41" t="s">
        <v>11</v>
      </c>
      <c r="R477" s="49" t="s">
        <v>8</v>
      </c>
      <c r="S477" s="49" t="s">
        <v>9</v>
      </c>
      <c r="T477" s="49" t="s">
        <v>10</v>
      </c>
      <c r="U477" s="41" t="s">
        <v>11</v>
      </c>
      <c r="V477" s="54"/>
    </row>
    <row r="478" spans="2:16" ht="19.5" customHeight="1">
      <c r="B478" s="204" t="s">
        <v>358</v>
      </c>
      <c r="C478" s="72" t="s">
        <v>309</v>
      </c>
      <c r="D478" s="49" t="s">
        <v>305</v>
      </c>
      <c r="E478" s="49" t="s">
        <v>7</v>
      </c>
      <c r="F478" s="49" t="s">
        <v>32</v>
      </c>
      <c r="G478" s="49" t="s">
        <v>32</v>
      </c>
      <c r="H478" s="7">
        <v>0.03</v>
      </c>
      <c r="L478" s="7">
        <v>0.01</v>
      </c>
      <c r="P478" s="7">
        <v>0.01</v>
      </c>
    </row>
    <row r="479" spans="2:21" ht="19.5" customHeight="1">
      <c r="B479" s="132"/>
      <c r="D479" s="2" t="s">
        <v>33</v>
      </c>
      <c r="E479" s="3"/>
      <c r="F479" s="2" t="s">
        <v>33</v>
      </c>
      <c r="G479" s="2" t="s">
        <v>33</v>
      </c>
      <c r="H479" s="2" t="s">
        <v>33</v>
      </c>
      <c r="I479" s="2" t="s">
        <v>33</v>
      </c>
      <c r="J479" s="2" t="s">
        <v>33</v>
      </c>
      <c r="K479" s="2" t="s">
        <v>33</v>
      </c>
      <c r="L479" s="2" t="s">
        <v>33</v>
      </c>
      <c r="N479" s="2" t="s">
        <v>33</v>
      </c>
      <c r="O479" s="2" t="s">
        <v>33</v>
      </c>
      <c r="P479" s="2" t="s">
        <v>33</v>
      </c>
      <c r="Q479" s="2" t="s">
        <v>33</v>
      </c>
      <c r="R479" s="2" t="s">
        <v>33</v>
      </c>
      <c r="S479" s="2" t="s">
        <v>33</v>
      </c>
      <c r="T479" s="2" t="s">
        <v>33</v>
      </c>
      <c r="U479" s="2" t="s">
        <v>33</v>
      </c>
    </row>
    <row r="480" spans="2:21" ht="19.5" customHeight="1">
      <c r="B480" s="41">
        <v>1</v>
      </c>
      <c r="C480" s="41"/>
      <c r="D480" s="41">
        <v>3</v>
      </c>
      <c r="E480" s="41">
        <v>4</v>
      </c>
      <c r="F480" s="41">
        <v>5</v>
      </c>
      <c r="G480" s="41">
        <v>6</v>
      </c>
      <c r="H480" s="42">
        <v>7</v>
      </c>
      <c r="I480" s="41">
        <v>8</v>
      </c>
      <c r="J480" s="41">
        <v>9</v>
      </c>
      <c r="K480" s="41">
        <v>10</v>
      </c>
      <c r="L480" s="42">
        <v>11</v>
      </c>
      <c r="M480" s="41">
        <v>12</v>
      </c>
      <c r="N480" s="41">
        <v>13</v>
      </c>
      <c r="O480" s="41">
        <v>14</v>
      </c>
      <c r="P480" s="42">
        <v>15</v>
      </c>
      <c r="Q480" s="41">
        <v>16</v>
      </c>
      <c r="R480" s="41">
        <v>17</v>
      </c>
      <c r="S480" s="41">
        <v>18</v>
      </c>
      <c r="T480" s="41">
        <v>19</v>
      </c>
      <c r="U480" s="41">
        <v>20</v>
      </c>
    </row>
    <row r="481" spans="2:23" ht="19.5" customHeight="1">
      <c r="B481" s="41"/>
      <c r="E481" s="120" t="s">
        <v>23</v>
      </c>
      <c r="N481" s="125" t="s">
        <v>316</v>
      </c>
      <c r="W481" s="211"/>
    </row>
    <row r="482" spans="1:21" ht="19.5" customHeight="1">
      <c r="A482" s="126">
        <v>1</v>
      </c>
      <c r="B482" s="57" t="s">
        <v>17</v>
      </c>
      <c r="C482" s="128">
        <v>102</v>
      </c>
      <c r="D482" s="128">
        <f>C482*15</f>
        <v>1530</v>
      </c>
      <c r="E482" s="128">
        <f>SUM(C482*32)</f>
        <v>3264</v>
      </c>
      <c r="F482" s="128">
        <f>SUM(C482*22)</f>
        <v>2244</v>
      </c>
      <c r="G482" s="128">
        <f>SUM(E482*8)</f>
        <v>26112</v>
      </c>
      <c r="H482" s="128" t="s">
        <v>21</v>
      </c>
      <c r="I482" s="129">
        <f>SUM(D482+F482+G482)</f>
        <v>29886</v>
      </c>
      <c r="J482" s="128">
        <f>SUM(C482*3)</f>
        <v>306</v>
      </c>
      <c r="K482" s="128">
        <f>SUM(E482*0.5)</f>
        <v>1632</v>
      </c>
      <c r="L482" s="128" t="str">
        <f>+L484</f>
        <v>+</v>
      </c>
      <c r="M482" s="129">
        <f>SUM(J482:L482)</f>
        <v>1938</v>
      </c>
      <c r="N482" s="128">
        <f>SUM(C482*3)</f>
        <v>306</v>
      </c>
      <c r="O482" s="128">
        <f>SUM(E482*1)</f>
        <v>3264</v>
      </c>
      <c r="P482" s="128" t="s">
        <v>21</v>
      </c>
      <c r="Q482" s="129">
        <f>SUM(N482:P482)</f>
        <v>3570</v>
      </c>
      <c r="R482" s="128">
        <f>SUM(C482*2)</f>
        <v>204</v>
      </c>
      <c r="S482" s="128">
        <f>SUM(E482*0.5)</f>
        <v>1632</v>
      </c>
      <c r="T482" s="128" t="s">
        <v>21</v>
      </c>
      <c r="U482" s="129">
        <f>SUM(R482:T482)</f>
        <v>1836</v>
      </c>
    </row>
    <row r="483" spans="1:21" ht="19.5" customHeight="1">
      <c r="A483" s="126">
        <v>2</v>
      </c>
      <c r="B483" s="57" t="s">
        <v>18</v>
      </c>
      <c r="C483" s="128">
        <v>52</v>
      </c>
      <c r="D483" s="128">
        <f>SUM(C483*15)</f>
        <v>780</v>
      </c>
      <c r="E483" s="29">
        <f>SUM(C483*24)</f>
        <v>1248</v>
      </c>
      <c r="F483" s="128">
        <f>SUM(C483*32.5)</f>
        <v>1690</v>
      </c>
      <c r="G483" s="128">
        <f>SUM(E483*8)</f>
        <v>9984</v>
      </c>
      <c r="H483" s="128" t="s">
        <v>21</v>
      </c>
      <c r="I483" s="129">
        <f>SUM(D483+F483+G483)</f>
        <v>12454</v>
      </c>
      <c r="J483" s="128">
        <f>SUM(C483*2.5)</f>
        <v>130</v>
      </c>
      <c r="K483" s="128">
        <f>SUM(E483*0.5)</f>
        <v>624</v>
      </c>
      <c r="L483" s="128" t="s">
        <v>21</v>
      </c>
      <c r="M483" s="129">
        <f>SUM(J483:L483)</f>
        <v>754</v>
      </c>
      <c r="N483" s="128">
        <f>SUM(C483*3)</f>
        <v>156</v>
      </c>
      <c r="O483" s="128">
        <f>SUM(E483*1)</f>
        <v>1248</v>
      </c>
      <c r="P483" s="128" t="s">
        <v>21</v>
      </c>
      <c r="Q483" s="129">
        <f>SUM(N483:P483)</f>
        <v>1404</v>
      </c>
      <c r="R483" s="128">
        <f>SUM(C483*2)</f>
        <v>104</v>
      </c>
      <c r="S483" s="128">
        <f>SUM(E483*0.5)</f>
        <v>624</v>
      </c>
      <c r="T483" s="128" t="s">
        <v>21</v>
      </c>
      <c r="U483" s="129">
        <f>SUM(R483:T483)</f>
        <v>728</v>
      </c>
    </row>
    <row r="484" spans="1:21" ht="19.5" customHeight="1">
      <c r="A484" s="126">
        <v>3</v>
      </c>
      <c r="B484" s="57" t="s">
        <v>19</v>
      </c>
      <c r="C484" s="128">
        <v>68</v>
      </c>
      <c r="D484" s="128">
        <f>SUM(C484*15)</f>
        <v>1020</v>
      </c>
      <c r="E484" s="128">
        <f>SUM(C484*32)</f>
        <v>2176</v>
      </c>
      <c r="F484" s="128">
        <f>SUM(C484*22)</f>
        <v>1496</v>
      </c>
      <c r="G484" s="128">
        <f>SUM(E484*8)</f>
        <v>17408</v>
      </c>
      <c r="H484" s="128" t="s">
        <v>21</v>
      </c>
      <c r="I484" s="129">
        <f>SUM(D484+F484+G484)</f>
        <v>19924</v>
      </c>
      <c r="J484" s="128">
        <f>SUM(C484*3)</f>
        <v>204</v>
      </c>
      <c r="K484" s="128">
        <f>SUM(E484*0.5)</f>
        <v>1088</v>
      </c>
      <c r="L484" s="128" t="s">
        <v>21</v>
      </c>
      <c r="M484" s="129">
        <f>SUM(J484:L484)</f>
        <v>1292</v>
      </c>
      <c r="N484" s="128">
        <f>SUM(C484*3)</f>
        <v>204</v>
      </c>
      <c r="O484" s="128">
        <f>SUM(E484*1)</f>
        <v>2176</v>
      </c>
      <c r="P484" s="128" t="s">
        <v>21</v>
      </c>
      <c r="Q484" s="129">
        <f>SUM(N484:P484)</f>
        <v>2380</v>
      </c>
      <c r="R484" s="128">
        <f>SUM(C484*2)</f>
        <v>136</v>
      </c>
      <c r="S484" s="128">
        <f>SUM(E484*0.5)</f>
        <v>1088</v>
      </c>
      <c r="T484" s="128" t="s">
        <v>21</v>
      </c>
      <c r="U484" s="129">
        <f>SUM(R484:T484)</f>
        <v>1224</v>
      </c>
    </row>
    <row r="485" spans="1:21" ht="19.5" customHeight="1">
      <c r="A485" s="126">
        <v>4</v>
      </c>
      <c r="B485" s="57" t="s">
        <v>20</v>
      </c>
      <c r="C485" s="128">
        <v>34</v>
      </c>
      <c r="D485" s="128">
        <f>SUM(C485*15)</f>
        <v>510</v>
      </c>
      <c r="E485" s="128">
        <f>SUM(C485*24)</f>
        <v>816</v>
      </c>
      <c r="F485" s="128">
        <f>SUM(C485*32.5)</f>
        <v>1105</v>
      </c>
      <c r="G485" s="128">
        <f>SUM(E485*8)</f>
        <v>6528</v>
      </c>
      <c r="H485" s="128" t="s">
        <v>21</v>
      </c>
      <c r="I485" s="129">
        <f>SUM(D485+F485+G485)</f>
        <v>8143</v>
      </c>
      <c r="J485" s="128">
        <f>SUM(C485*2.5)</f>
        <v>85</v>
      </c>
      <c r="K485" s="128">
        <f>SUM(E485*0.5)</f>
        <v>408</v>
      </c>
      <c r="L485" s="128" t="s">
        <v>21</v>
      </c>
      <c r="M485" s="129">
        <f>SUM(J485:L485)</f>
        <v>493</v>
      </c>
      <c r="N485" s="128">
        <f>SUM(C485*3)</f>
        <v>102</v>
      </c>
      <c r="O485" s="128">
        <f>SUM(E485*1)</f>
        <v>816</v>
      </c>
      <c r="P485" s="128" t="s">
        <v>21</v>
      </c>
      <c r="Q485" s="129">
        <f>SUM(N485:P485)</f>
        <v>918</v>
      </c>
      <c r="R485" s="128">
        <f>SUM(C485*2)</f>
        <v>68</v>
      </c>
      <c r="S485" s="128">
        <f>SUM(E485*0.5)</f>
        <v>408</v>
      </c>
      <c r="T485" s="128" t="s">
        <v>21</v>
      </c>
      <c r="U485" s="129">
        <f>SUM(R485:T485)</f>
        <v>476</v>
      </c>
    </row>
    <row r="486" spans="1:21" ht="18.75">
      <c r="A486" s="126">
        <v>4</v>
      </c>
      <c r="B486" s="58" t="s">
        <v>28</v>
      </c>
      <c r="C486" s="58">
        <f>C485+C484+C483+C482</f>
        <v>256</v>
      </c>
      <c r="D486" s="8">
        <f>D485+D484+D483+D482</f>
        <v>3840</v>
      </c>
      <c r="E486" s="8">
        <f aca="true" t="shared" si="11" ref="E486:U486">SUM(E482:E485)</f>
        <v>7504</v>
      </c>
      <c r="F486" s="8">
        <f t="shared" si="11"/>
        <v>6535</v>
      </c>
      <c r="G486" s="8">
        <f t="shared" si="11"/>
        <v>60032</v>
      </c>
      <c r="H486" s="8">
        <f t="shared" si="11"/>
        <v>0</v>
      </c>
      <c r="I486" s="8">
        <f t="shared" si="11"/>
        <v>70407</v>
      </c>
      <c r="J486" s="8">
        <f t="shared" si="11"/>
        <v>725</v>
      </c>
      <c r="K486" s="8">
        <f t="shared" si="11"/>
        <v>3752</v>
      </c>
      <c r="L486" s="8">
        <f t="shared" si="11"/>
        <v>0</v>
      </c>
      <c r="M486" s="8">
        <f t="shared" si="11"/>
        <v>4477</v>
      </c>
      <c r="N486" s="8">
        <f t="shared" si="11"/>
        <v>768</v>
      </c>
      <c r="O486" s="8">
        <f t="shared" si="11"/>
        <v>7504</v>
      </c>
      <c r="P486" s="8">
        <f t="shared" si="11"/>
        <v>0</v>
      </c>
      <c r="Q486" s="8">
        <f t="shared" si="11"/>
        <v>8272</v>
      </c>
      <c r="R486" s="8">
        <f t="shared" si="11"/>
        <v>512</v>
      </c>
      <c r="S486" s="8">
        <f t="shared" si="11"/>
        <v>3752</v>
      </c>
      <c r="T486" s="8">
        <f t="shared" si="11"/>
        <v>0</v>
      </c>
      <c r="U486" s="8">
        <f t="shared" si="11"/>
        <v>4264</v>
      </c>
    </row>
    <row r="487" spans="2:14" ht="19.5" customHeight="1">
      <c r="B487" s="41"/>
      <c r="E487" s="120" t="s">
        <v>23</v>
      </c>
      <c r="N487" s="125" t="s">
        <v>316</v>
      </c>
    </row>
    <row r="488" spans="2:21" ht="19.5">
      <c r="B488" s="135" t="s">
        <v>348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2:22" ht="16.5">
      <c r="B489" s="133"/>
      <c r="C489" s="46"/>
      <c r="D489" s="46"/>
      <c r="E489" s="46"/>
      <c r="F489" s="276"/>
      <c r="G489" s="276"/>
      <c r="H489" s="276"/>
      <c r="I489" s="276"/>
      <c r="J489" s="276"/>
      <c r="K489" s="276"/>
      <c r="L489" s="276"/>
      <c r="M489" s="276"/>
      <c r="N489" s="276"/>
      <c r="O489" s="276"/>
      <c r="P489" s="62"/>
      <c r="Q489" s="62"/>
      <c r="R489" s="276"/>
      <c r="S489" s="276"/>
      <c r="T489" s="276"/>
      <c r="U489" s="276"/>
      <c r="V489" s="54"/>
    </row>
    <row r="490" spans="1:22" ht="15.75" customHeight="1">
      <c r="A490" s="272" t="s">
        <v>75</v>
      </c>
      <c r="B490" s="272"/>
      <c r="C490" s="267"/>
      <c r="D490" s="267"/>
      <c r="E490" s="267" t="s">
        <v>266</v>
      </c>
      <c r="F490" s="267"/>
      <c r="G490" s="267" t="s">
        <v>270</v>
      </c>
      <c r="H490" s="285"/>
      <c r="I490" s="285"/>
      <c r="J490" s="285"/>
      <c r="K490" s="285"/>
      <c r="L490" s="267" t="s">
        <v>215</v>
      </c>
      <c r="M490" s="267"/>
      <c r="N490" s="267"/>
      <c r="O490" s="267"/>
      <c r="P490" s="136"/>
      <c r="Q490" s="44"/>
      <c r="R490" s="267" t="s">
        <v>214</v>
      </c>
      <c r="S490" s="285"/>
      <c r="T490" s="285"/>
      <c r="U490" s="285"/>
      <c r="V490" s="54"/>
    </row>
    <row r="491" spans="2:22" ht="15.75">
      <c r="B491" s="62"/>
      <c r="C491" s="45"/>
      <c r="D491" s="44" t="s">
        <v>268</v>
      </c>
      <c r="E491" s="45" t="s">
        <v>267</v>
      </c>
      <c r="F491" s="44" t="s">
        <v>268</v>
      </c>
      <c r="G491" s="136"/>
      <c r="H491" s="136"/>
      <c r="I491" s="136"/>
      <c r="J491" s="136"/>
      <c r="K491" s="136"/>
      <c r="L491" s="267" t="s">
        <v>216</v>
      </c>
      <c r="M491" s="267"/>
      <c r="N491" s="267"/>
      <c r="O491" s="267"/>
      <c r="P491" s="136"/>
      <c r="Q491" s="136"/>
      <c r="R491" s="136"/>
      <c r="S491" s="136"/>
      <c r="T491" s="136"/>
      <c r="U491" s="136"/>
      <c r="V491" s="54"/>
    </row>
    <row r="492" spans="2:22" ht="23.25">
      <c r="B492" s="62"/>
      <c r="C492" s="117"/>
      <c r="D492" s="117">
        <v>45</v>
      </c>
      <c r="E492" s="117">
        <v>75</v>
      </c>
      <c r="F492" s="117">
        <v>11</v>
      </c>
      <c r="G492" s="136"/>
      <c r="H492" s="136"/>
      <c r="I492" s="136"/>
      <c r="J492" s="136"/>
      <c r="K492" s="136"/>
      <c r="L492" s="267" t="s">
        <v>217</v>
      </c>
      <c r="M492" s="267"/>
      <c r="N492" s="267"/>
      <c r="O492" s="267"/>
      <c r="P492" s="136"/>
      <c r="Q492" s="136"/>
      <c r="R492" s="136"/>
      <c r="S492" s="136"/>
      <c r="T492" s="136"/>
      <c r="U492" s="136"/>
      <c r="V492" s="54"/>
    </row>
    <row r="493" spans="2:22" ht="15.75">
      <c r="B493" s="44" t="s">
        <v>264</v>
      </c>
      <c r="C493" s="62"/>
      <c r="D493" s="62"/>
      <c r="E493" s="62"/>
      <c r="F493" s="62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  <c r="U493" s="136"/>
      <c r="V493" s="54"/>
    </row>
    <row r="494" spans="2:32" ht="16.5">
      <c r="B494" s="44" t="s">
        <v>265</v>
      </c>
      <c r="C494" s="35"/>
      <c r="D494" s="35">
        <f>D492+D493</f>
        <v>45</v>
      </c>
      <c r="E494" s="35">
        <f>E492+E493</f>
        <v>75</v>
      </c>
      <c r="F494" s="35">
        <f>F492+F493</f>
        <v>11</v>
      </c>
      <c r="G494" s="267" t="s">
        <v>0</v>
      </c>
      <c r="H494" s="267"/>
      <c r="I494" s="267"/>
      <c r="J494" s="267"/>
      <c r="K494" s="267"/>
      <c r="L494" s="267"/>
      <c r="M494" s="267"/>
      <c r="N494" s="267"/>
      <c r="O494" s="267"/>
      <c r="P494" s="267"/>
      <c r="Q494" s="267"/>
      <c r="R494" s="267"/>
      <c r="S494" s="267"/>
      <c r="T494" s="267"/>
      <c r="U494" s="267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</row>
    <row r="495" spans="2:32" ht="16.5">
      <c r="B495" s="138" t="s">
        <v>28</v>
      </c>
      <c r="C495" s="293"/>
      <c r="D495" s="293"/>
      <c r="E495" s="293"/>
      <c r="F495" s="293"/>
      <c r="G495" s="267"/>
      <c r="H495" s="267"/>
      <c r="I495" s="267"/>
      <c r="J495" s="267"/>
      <c r="K495" s="267"/>
      <c r="L495" s="267"/>
      <c r="M495" s="267"/>
      <c r="N495" s="267"/>
      <c r="O495" s="267"/>
      <c r="P495" s="267"/>
      <c r="Q495" s="267"/>
      <c r="R495" s="267"/>
      <c r="S495" s="267"/>
      <c r="T495" s="267"/>
      <c r="U495" s="267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</row>
    <row r="496" spans="2:32" ht="17.25">
      <c r="B496" s="138" t="s">
        <v>109</v>
      </c>
      <c r="C496" s="301"/>
      <c r="D496" s="301"/>
      <c r="E496" s="35"/>
      <c r="F496" s="35"/>
      <c r="G496" s="267"/>
      <c r="H496" s="267"/>
      <c r="I496" s="267"/>
      <c r="J496" s="267"/>
      <c r="K496" s="267"/>
      <c r="L496" s="267"/>
      <c r="M496" s="267"/>
      <c r="N496" s="267"/>
      <c r="O496" s="267"/>
      <c r="P496" s="267"/>
      <c r="Q496" s="267"/>
      <c r="R496" s="267"/>
      <c r="S496" s="267"/>
      <c r="T496" s="267"/>
      <c r="U496" s="267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</row>
    <row r="497" spans="2:32" ht="16.5">
      <c r="B497" s="142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</row>
    <row r="498" spans="2:32" ht="16.5">
      <c r="B498" s="65" t="s">
        <v>275</v>
      </c>
      <c r="C498" s="35"/>
      <c r="D498" s="35"/>
      <c r="E498" s="35"/>
      <c r="F498" s="35"/>
      <c r="G498" s="44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</row>
    <row r="499" spans="2:29" ht="15.75" customHeight="1"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29"/>
      <c r="AA499" s="29"/>
      <c r="AB499" s="29"/>
      <c r="AC499" s="29"/>
    </row>
    <row r="500" spans="1:29" ht="15.75" customHeight="1">
      <c r="A500" s="36" t="s">
        <v>298</v>
      </c>
      <c r="B500" s="166"/>
      <c r="C500" s="166"/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29"/>
      <c r="W500" s="29"/>
      <c r="X500" s="29"/>
      <c r="Y500" s="29"/>
      <c r="Z500" s="29"/>
      <c r="AA500" s="29"/>
      <c r="AB500" s="29"/>
      <c r="AC500" s="29"/>
    </row>
    <row r="501" spans="1:29" ht="15.75" customHeight="1">
      <c r="A501" s="166" t="s">
        <v>312</v>
      </c>
      <c r="B501" s="167"/>
      <c r="C501" s="167"/>
      <c r="D501" s="167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29"/>
      <c r="W501" s="29"/>
      <c r="X501" s="29"/>
      <c r="Y501" s="29"/>
      <c r="Z501" s="29"/>
      <c r="AA501" s="29"/>
      <c r="AB501" s="29"/>
      <c r="AC501" s="29"/>
    </row>
    <row r="502" spans="1:21" ht="16.5" customHeight="1">
      <c r="A502" s="167" t="s">
        <v>311</v>
      </c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94"/>
      <c r="S502" s="94"/>
      <c r="T502" s="94"/>
      <c r="U502" s="94"/>
    </row>
    <row r="503" spans="1:21" ht="15.75" customHeight="1">
      <c r="A503" s="36" t="s">
        <v>269</v>
      </c>
      <c r="B503" s="166"/>
      <c r="C503" s="166"/>
      <c r="D503" s="166"/>
      <c r="E503" s="166"/>
      <c r="F503" s="166"/>
      <c r="G503" s="166"/>
      <c r="H503" s="166"/>
      <c r="I503" s="166"/>
      <c r="J503" s="166"/>
      <c r="K503" s="166"/>
      <c r="L503" s="166"/>
      <c r="M503" s="187"/>
      <c r="N503" s="187"/>
      <c r="O503" s="187"/>
      <c r="P503" s="187"/>
      <c r="Q503" s="94"/>
      <c r="R503" s="94"/>
      <c r="S503" s="94"/>
      <c r="T503" s="94"/>
      <c r="U503" s="94"/>
    </row>
    <row r="504" ht="12.75" customHeight="1">
      <c r="A504" s="166" t="s">
        <v>302</v>
      </c>
    </row>
    <row r="507" spans="3:21" ht="18">
      <c r="C507" s="39"/>
      <c r="D507" s="39"/>
      <c r="E507" s="39"/>
      <c r="F507" s="39"/>
      <c r="G507" s="39"/>
      <c r="H507" s="39"/>
      <c r="I507" s="39">
        <v>13</v>
      </c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</row>
    <row r="508" spans="2:21" ht="18"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</row>
    <row r="509" spans="2:14" ht="18.75">
      <c r="B509" s="41"/>
      <c r="C509" s="41"/>
      <c r="D509" s="41"/>
      <c r="E509" s="120" t="s">
        <v>23</v>
      </c>
      <c r="N509" s="125" t="s">
        <v>316</v>
      </c>
    </row>
    <row r="510" spans="2:21" ht="23.25" customHeight="1">
      <c r="B510" s="275" t="s">
        <v>153</v>
      </c>
      <c r="C510" s="284"/>
      <c r="D510" s="284"/>
      <c r="E510" s="284"/>
      <c r="F510" s="284"/>
      <c r="G510" s="284"/>
      <c r="H510" s="284"/>
      <c r="I510" s="284"/>
      <c r="J510" s="284"/>
      <c r="K510" s="284"/>
      <c r="L510" s="284"/>
      <c r="M510" s="284"/>
      <c r="N510" s="284"/>
      <c r="O510" s="284"/>
      <c r="P510" s="284"/>
      <c r="Q510" s="284"/>
      <c r="R510" s="284"/>
      <c r="S510" s="284"/>
      <c r="T510" s="284"/>
      <c r="U510" s="284"/>
    </row>
    <row r="511" spans="2:21" ht="22.5">
      <c r="B511" s="283" t="s">
        <v>250</v>
      </c>
      <c r="C511" s="284"/>
      <c r="D511" s="284"/>
      <c r="E511" s="284"/>
      <c r="F511" s="284"/>
      <c r="G511" s="284"/>
      <c r="H511" s="284"/>
      <c r="I511" s="284"/>
      <c r="J511" s="284"/>
      <c r="K511" s="284"/>
      <c r="L511" s="284"/>
      <c r="M511" s="284"/>
      <c r="N511" s="284"/>
      <c r="O511" s="284"/>
      <c r="P511" s="284"/>
      <c r="Q511" s="284"/>
      <c r="R511" s="284"/>
      <c r="S511" s="284"/>
      <c r="T511" s="284"/>
      <c r="U511" s="284"/>
    </row>
    <row r="512" spans="2:21" ht="15.75">
      <c r="B512" s="280" t="s">
        <v>212</v>
      </c>
      <c r="C512" s="281"/>
      <c r="D512" s="281"/>
      <c r="E512" s="281"/>
      <c r="F512" s="281"/>
      <c r="G512" s="281"/>
      <c r="H512" s="281"/>
      <c r="I512" s="281"/>
      <c r="J512" s="281"/>
      <c r="K512" s="281"/>
      <c r="L512" s="281"/>
      <c r="M512" s="281"/>
      <c r="N512" s="281"/>
      <c r="O512" s="281"/>
      <c r="P512" s="281"/>
      <c r="Q512" s="281"/>
      <c r="R512" s="281"/>
      <c r="S512" s="281"/>
      <c r="T512" s="281"/>
      <c r="U512" s="281"/>
    </row>
    <row r="513" spans="1:21" ht="27.75">
      <c r="A513" s="308" t="s">
        <v>186</v>
      </c>
      <c r="B513" s="308"/>
      <c r="C513" s="308"/>
      <c r="D513" s="308"/>
      <c r="E513" s="308"/>
      <c r="F513" s="277" t="s">
        <v>353</v>
      </c>
      <c r="G513" s="277"/>
      <c r="H513" s="277"/>
      <c r="I513" s="277"/>
      <c r="J513" s="277"/>
      <c r="K513" s="277"/>
      <c r="L513" s="277"/>
      <c r="M513" s="277"/>
      <c r="N513" s="277"/>
      <c r="O513" s="277"/>
      <c r="P513" s="277"/>
      <c r="Q513" s="277"/>
      <c r="R513" s="34"/>
      <c r="S513" s="34"/>
      <c r="T513" s="38"/>
      <c r="U513" s="38"/>
    </row>
    <row r="514" spans="2:14" ht="18.75">
      <c r="B514" s="41"/>
      <c r="E514" s="120" t="s">
        <v>23</v>
      </c>
      <c r="N514" s="125" t="s">
        <v>316</v>
      </c>
    </row>
    <row r="515" spans="2:22" ht="21.75" customHeight="1">
      <c r="B515" s="72" t="s">
        <v>1</v>
      </c>
      <c r="C515" s="49" t="s">
        <v>1</v>
      </c>
      <c r="D515" s="49" t="s">
        <v>30</v>
      </c>
      <c r="E515" s="49" t="s">
        <v>5</v>
      </c>
      <c r="F515" s="50" t="s">
        <v>22</v>
      </c>
      <c r="G515" s="50" t="s">
        <v>13</v>
      </c>
      <c r="H515" s="50" t="s">
        <v>14</v>
      </c>
      <c r="I515" s="49" t="s">
        <v>0</v>
      </c>
      <c r="J515" s="50" t="s">
        <v>12</v>
      </c>
      <c r="K515" s="50" t="s">
        <v>13</v>
      </c>
      <c r="L515" s="50" t="s">
        <v>14</v>
      </c>
      <c r="M515" s="49" t="s">
        <v>0</v>
      </c>
      <c r="N515" s="50" t="s">
        <v>15</v>
      </c>
      <c r="O515" s="50" t="s">
        <v>16</v>
      </c>
      <c r="P515" s="50" t="s">
        <v>14</v>
      </c>
      <c r="Q515" s="49" t="s">
        <v>0</v>
      </c>
      <c r="R515" s="50" t="s">
        <v>24</v>
      </c>
      <c r="S515" s="50" t="s">
        <v>25</v>
      </c>
      <c r="T515" s="50" t="s">
        <v>14</v>
      </c>
      <c r="U515" s="49" t="s">
        <v>0</v>
      </c>
      <c r="V515" s="54"/>
    </row>
    <row r="516" spans="2:22" ht="21.75" customHeight="1">
      <c r="B516" s="72" t="s">
        <v>4</v>
      </c>
      <c r="C516" s="49" t="s">
        <v>3</v>
      </c>
      <c r="D516" s="49" t="s">
        <v>31</v>
      </c>
      <c r="E516" s="49" t="s">
        <v>6</v>
      </c>
      <c r="F516" s="49" t="s">
        <v>8</v>
      </c>
      <c r="G516" s="49" t="s">
        <v>9</v>
      </c>
      <c r="H516" s="49" t="s">
        <v>10</v>
      </c>
      <c r="I516" s="41" t="s">
        <v>11</v>
      </c>
      <c r="J516" s="49" t="s">
        <v>8</v>
      </c>
      <c r="K516" s="49" t="s">
        <v>9</v>
      </c>
      <c r="L516" s="49" t="s">
        <v>10</v>
      </c>
      <c r="M516" s="41" t="s">
        <v>11</v>
      </c>
      <c r="N516" s="49" t="s">
        <v>8</v>
      </c>
      <c r="O516" s="49" t="s">
        <v>9</v>
      </c>
      <c r="P516" s="49" t="s">
        <v>10</v>
      </c>
      <c r="Q516" s="41" t="s">
        <v>11</v>
      </c>
      <c r="R516" s="49" t="s">
        <v>8</v>
      </c>
      <c r="S516" s="49" t="s">
        <v>9</v>
      </c>
      <c r="T516" s="49" t="s">
        <v>10</v>
      </c>
      <c r="U516" s="41" t="s">
        <v>11</v>
      </c>
      <c r="V516" s="54"/>
    </row>
    <row r="517" spans="2:16" ht="21.75" customHeight="1">
      <c r="B517" s="204" t="s">
        <v>358</v>
      </c>
      <c r="C517" s="72" t="s">
        <v>309</v>
      </c>
      <c r="D517" s="49" t="s">
        <v>305</v>
      </c>
      <c r="E517" s="49" t="s">
        <v>7</v>
      </c>
      <c r="F517" s="49" t="s">
        <v>32</v>
      </c>
      <c r="G517" s="49" t="s">
        <v>32</v>
      </c>
      <c r="H517" s="7">
        <v>0.03</v>
      </c>
      <c r="L517" s="7">
        <v>0.01</v>
      </c>
      <c r="P517" s="7">
        <v>0.01</v>
      </c>
    </row>
    <row r="518" spans="2:21" ht="21.75" customHeight="1">
      <c r="B518" s="132"/>
      <c r="D518" s="2" t="s">
        <v>33</v>
      </c>
      <c r="E518" s="3"/>
      <c r="F518" s="2" t="s">
        <v>33</v>
      </c>
      <c r="G518" s="2" t="s">
        <v>33</v>
      </c>
      <c r="H518" s="2" t="s">
        <v>33</v>
      </c>
      <c r="I518" s="2" t="s">
        <v>33</v>
      </c>
      <c r="J518" s="2" t="s">
        <v>33</v>
      </c>
      <c r="K518" s="2" t="s">
        <v>33</v>
      </c>
      <c r="L518" s="2" t="s">
        <v>33</v>
      </c>
      <c r="N518" s="2" t="s">
        <v>33</v>
      </c>
      <c r="O518" s="2" t="s">
        <v>33</v>
      </c>
      <c r="P518" s="2" t="s">
        <v>33</v>
      </c>
      <c r="Q518" s="2" t="s">
        <v>33</v>
      </c>
      <c r="R518" s="2" t="s">
        <v>33</v>
      </c>
      <c r="S518" s="2" t="s">
        <v>33</v>
      </c>
      <c r="T518" s="2" t="s">
        <v>33</v>
      </c>
      <c r="U518" s="2" t="s">
        <v>33</v>
      </c>
    </row>
    <row r="519" spans="2:21" ht="21.75" customHeight="1">
      <c r="B519" s="132"/>
      <c r="C519" s="41"/>
      <c r="D519" s="41">
        <v>3</v>
      </c>
      <c r="E519" s="41">
        <v>4</v>
      </c>
      <c r="F519" s="41">
        <v>5</v>
      </c>
      <c r="G519" s="41">
        <v>6</v>
      </c>
      <c r="H519" s="42">
        <v>7</v>
      </c>
      <c r="I519" s="41">
        <v>8</v>
      </c>
      <c r="J519" s="41">
        <v>9</v>
      </c>
      <c r="K519" s="41">
        <v>10</v>
      </c>
      <c r="L519" s="42">
        <v>11</v>
      </c>
      <c r="M519" s="41">
        <v>12</v>
      </c>
      <c r="N519" s="41">
        <v>13</v>
      </c>
      <c r="O519" s="41">
        <v>14</v>
      </c>
      <c r="P519" s="42">
        <v>15</v>
      </c>
      <c r="Q519" s="41">
        <v>16</v>
      </c>
      <c r="R519" s="41">
        <v>17</v>
      </c>
      <c r="S519" s="41">
        <v>18</v>
      </c>
      <c r="T519" s="41">
        <v>19</v>
      </c>
      <c r="U519" s="41">
        <v>20</v>
      </c>
    </row>
    <row r="520" spans="2:24" ht="21.75" customHeight="1">
      <c r="B520" s="41"/>
      <c r="E520" s="120" t="s">
        <v>23</v>
      </c>
      <c r="N520" s="125" t="s">
        <v>316</v>
      </c>
      <c r="W520" s="54"/>
      <c r="X520" s="54"/>
    </row>
    <row r="521" spans="1:21" ht="21.75" customHeight="1">
      <c r="A521" s="126">
        <v>1</v>
      </c>
      <c r="B521" s="60" t="s">
        <v>17</v>
      </c>
      <c r="C521" s="128">
        <v>48</v>
      </c>
      <c r="D521" s="128">
        <f>C521*15</f>
        <v>720</v>
      </c>
      <c r="E521" s="128">
        <f>SUM(C521*32)</f>
        <v>1536</v>
      </c>
      <c r="F521" s="128">
        <f>SUM(C521*22)</f>
        <v>1056</v>
      </c>
      <c r="G521" s="128">
        <f>SUM(E521*8)</f>
        <v>12288</v>
      </c>
      <c r="H521" s="128" t="s">
        <v>21</v>
      </c>
      <c r="I521" s="129">
        <f>SUM(D521+F521+G521)</f>
        <v>14064</v>
      </c>
      <c r="J521" s="128">
        <f>SUM(C521*3)</f>
        <v>144</v>
      </c>
      <c r="K521" s="128">
        <f>SUM(E521*0.5)</f>
        <v>768</v>
      </c>
      <c r="L521" s="128" t="str">
        <f>+L523</f>
        <v>+</v>
      </c>
      <c r="M521" s="129">
        <f>SUM(J521:L521)</f>
        <v>912</v>
      </c>
      <c r="N521" s="128">
        <f>SUM(C521*3)</f>
        <v>144</v>
      </c>
      <c r="O521" s="128">
        <f>SUM(E521*1)</f>
        <v>1536</v>
      </c>
      <c r="P521" s="128" t="s">
        <v>21</v>
      </c>
      <c r="Q521" s="129">
        <f>SUM(N521:P521)</f>
        <v>1680</v>
      </c>
      <c r="R521" s="128">
        <f>SUM(C521*2)</f>
        <v>96</v>
      </c>
      <c r="S521" s="128">
        <f>SUM(E521*0.5)</f>
        <v>768</v>
      </c>
      <c r="T521" s="128" t="s">
        <v>21</v>
      </c>
      <c r="U521" s="129">
        <f>SUM(R521:T521)</f>
        <v>864</v>
      </c>
    </row>
    <row r="522" spans="1:21" ht="21.75" customHeight="1">
      <c r="A522" s="126">
        <v>2</v>
      </c>
      <c r="B522" s="60" t="s">
        <v>18</v>
      </c>
      <c r="C522" s="128">
        <v>45</v>
      </c>
      <c r="D522" s="128">
        <f>SUM(C522*15)</f>
        <v>675</v>
      </c>
      <c r="E522" s="29">
        <f>SUM(C522*24)</f>
        <v>1080</v>
      </c>
      <c r="F522" s="128">
        <f>SUM(C522*32.5)</f>
        <v>1462.5</v>
      </c>
      <c r="G522" s="128">
        <f>SUM(E522*8)</f>
        <v>8640</v>
      </c>
      <c r="H522" s="128" t="s">
        <v>21</v>
      </c>
      <c r="I522" s="129">
        <f>SUM(D522+F522+G522)</f>
        <v>10777.5</v>
      </c>
      <c r="J522" s="128">
        <f>SUM(C522*2.5)</f>
        <v>112.5</v>
      </c>
      <c r="K522" s="128">
        <f>SUM(E522*0.5)</f>
        <v>540</v>
      </c>
      <c r="L522" s="128" t="s">
        <v>21</v>
      </c>
      <c r="M522" s="129">
        <f>SUM(J522:L522)</f>
        <v>652.5</v>
      </c>
      <c r="N522" s="128">
        <f>SUM(C522*3)</f>
        <v>135</v>
      </c>
      <c r="O522" s="128">
        <f>SUM(E522*1)</f>
        <v>1080</v>
      </c>
      <c r="P522" s="128" t="s">
        <v>21</v>
      </c>
      <c r="Q522" s="129">
        <f>SUM(N522:P522)</f>
        <v>1215</v>
      </c>
      <c r="R522" s="128">
        <f>SUM(C522*2)</f>
        <v>90</v>
      </c>
      <c r="S522" s="128">
        <f>SUM(E522*0.5)</f>
        <v>540</v>
      </c>
      <c r="T522" s="128" t="s">
        <v>21</v>
      </c>
      <c r="U522" s="129">
        <f>SUM(R522:T522)</f>
        <v>630</v>
      </c>
    </row>
    <row r="523" spans="1:21" ht="21.75" customHeight="1">
      <c r="A523" s="126">
        <v>3</v>
      </c>
      <c r="B523" s="143" t="s">
        <v>19</v>
      </c>
      <c r="C523" s="128">
        <v>32</v>
      </c>
      <c r="D523" s="128">
        <f>SUM(C523*15)</f>
        <v>480</v>
      </c>
      <c r="E523" s="128">
        <f>SUM(C523*32)</f>
        <v>1024</v>
      </c>
      <c r="F523" s="128">
        <f>SUM(C523*22)</f>
        <v>704</v>
      </c>
      <c r="G523" s="128">
        <f>SUM(E523*8)</f>
        <v>8192</v>
      </c>
      <c r="H523" s="128" t="s">
        <v>21</v>
      </c>
      <c r="I523" s="129">
        <f>SUM(D523+F523+G523)</f>
        <v>9376</v>
      </c>
      <c r="J523" s="128">
        <f>SUM(C523*3)</f>
        <v>96</v>
      </c>
      <c r="K523" s="128">
        <f>SUM(E523*0.5)</f>
        <v>512</v>
      </c>
      <c r="L523" s="128" t="s">
        <v>21</v>
      </c>
      <c r="M523" s="129">
        <f>SUM(J523:L523)</f>
        <v>608</v>
      </c>
      <c r="N523" s="128">
        <f>SUM(C523*3)</f>
        <v>96</v>
      </c>
      <c r="O523" s="128">
        <f>SUM(E523*1)</f>
        <v>1024</v>
      </c>
      <c r="P523" s="128" t="s">
        <v>21</v>
      </c>
      <c r="Q523" s="129">
        <f>SUM(N523:P523)</f>
        <v>1120</v>
      </c>
      <c r="R523" s="128">
        <f>SUM(C523*2)</f>
        <v>64</v>
      </c>
      <c r="S523" s="128">
        <f>SUM(E523*0.5)</f>
        <v>512</v>
      </c>
      <c r="T523" s="128" t="s">
        <v>21</v>
      </c>
      <c r="U523" s="129">
        <f>SUM(R523:T523)</f>
        <v>576</v>
      </c>
    </row>
    <row r="524" spans="1:21" ht="21.75" customHeight="1">
      <c r="A524" s="126">
        <v>4</v>
      </c>
      <c r="B524" s="60" t="s">
        <v>20</v>
      </c>
      <c r="C524" s="128">
        <v>30</v>
      </c>
      <c r="D524" s="128">
        <f>SUM(C524*15)</f>
        <v>450</v>
      </c>
      <c r="E524" s="128">
        <f>SUM(C524*24)</f>
        <v>720</v>
      </c>
      <c r="F524" s="128">
        <f>SUM(C524*32.5)</f>
        <v>975</v>
      </c>
      <c r="G524" s="128">
        <f>SUM(E524*8)</f>
        <v>5760</v>
      </c>
      <c r="H524" s="128" t="s">
        <v>21</v>
      </c>
      <c r="I524" s="129">
        <f>SUM(D524+F524+G524)</f>
        <v>7185</v>
      </c>
      <c r="J524" s="128">
        <f>SUM(C524*2.5)</f>
        <v>75</v>
      </c>
      <c r="K524" s="128">
        <f>SUM(E524*0.5)</f>
        <v>360</v>
      </c>
      <c r="L524" s="128" t="s">
        <v>21</v>
      </c>
      <c r="M524" s="129">
        <f>SUM(J524:L524)</f>
        <v>435</v>
      </c>
      <c r="N524" s="128">
        <f>SUM(C524*3)</f>
        <v>90</v>
      </c>
      <c r="O524" s="128">
        <f>SUM(E524*1)</f>
        <v>720</v>
      </c>
      <c r="P524" s="128" t="s">
        <v>21</v>
      </c>
      <c r="Q524" s="129">
        <f>SUM(N524:P524)</f>
        <v>810</v>
      </c>
      <c r="R524" s="128">
        <f>SUM(C524*2)</f>
        <v>60</v>
      </c>
      <c r="S524" s="128">
        <f>SUM(E524*0.5)</f>
        <v>360</v>
      </c>
      <c r="T524" s="128" t="s">
        <v>21</v>
      </c>
      <c r="U524" s="129">
        <f>SUM(R524:T524)</f>
        <v>420</v>
      </c>
    </row>
    <row r="525" spans="1:21" ht="21.75" customHeight="1">
      <c r="A525" s="126">
        <v>4</v>
      </c>
      <c r="B525" s="61" t="s">
        <v>28</v>
      </c>
      <c r="C525" s="8">
        <f>C524+C523+C522+C521</f>
        <v>155</v>
      </c>
      <c r="D525" s="8">
        <f>C525*15</f>
        <v>2325</v>
      </c>
      <c r="E525" s="8">
        <f aca="true" t="shared" si="12" ref="E525:U525">SUM(E521:E524)</f>
        <v>4360</v>
      </c>
      <c r="F525" s="8">
        <f t="shared" si="12"/>
        <v>4197.5</v>
      </c>
      <c r="G525" s="8">
        <f t="shared" si="12"/>
        <v>34880</v>
      </c>
      <c r="H525" s="8">
        <f t="shared" si="12"/>
        <v>0</v>
      </c>
      <c r="I525" s="8">
        <f t="shared" si="12"/>
        <v>41402.5</v>
      </c>
      <c r="J525" s="8">
        <f t="shared" si="12"/>
        <v>427.5</v>
      </c>
      <c r="K525" s="8">
        <f t="shared" si="12"/>
        <v>2180</v>
      </c>
      <c r="L525" s="8">
        <f t="shared" si="12"/>
        <v>0</v>
      </c>
      <c r="M525" s="8">
        <f t="shared" si="12"/>
        <v>2607.5</v>
      </c>
      <c r="N525" s="8">
        <f t="shared" si="12"/>
        <v>465</v>
      </c>
      <c r="O525" s="8">
        <f t="shared" si="12"/>
        <v>4360</v>
      </c>
      <c r="P525" s="8">
        <f t="shared" si="12"/>
        <v>0</v>
      </c>
      <c r="Q525" s="8">
        <f t="shared" si="12"/>
        <v>4825</v>
      </c>
      <c r="R525" s="8">
        <f t="shared" si="12"/>
        <v>310</v>
      </c>
      <c r="S525" s="8">
        <f t="shared" si="12"/>
        <v>2180</v>
      </c>
      <c r="T525" s="8">
        <f t="shared" si="12"/>
        <v>0</v>
      </c>
      <c r="U525" s="8">
        <f t="shared" si="12"/>
        <v>2490</v>
      </c>
    </row>
    <row r="526" spans="2:21" ht="15.75">
      <c r="B526" s="133" t="s">
        <v>23</v>
      </c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44" t="s">
        <v>22</v>
      </c>
      <c r="T526" s="44" t="s">
        <v>213</v>
      </c>
      <c r="U526" s="133"/>
    </row>
    <row r="527" spans="1:21" ht="21" customHeight="1">
      <c r="A527" s="273" t="s">
        <v>297</v>
      </c>
      <c r="B527" s="273"/>
      <c r="C527" s="273"/>
      <c r="D527" s="273"/>
      <c r="E527" s="273"/>
      <c r="F527" s="273"/>
      <c r="G527" s="273"/>
      <c r="H527" s="273"/>
      <c r="I527" s="273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2:22" ht="16.5">
      <c r="B528" s="133"/>
      <c r="C528" s="46"/>
      <c r="D528" s="46"/>
      <c r="E528" s="46"/>
      <c r="F528" s="276"/>
      <c r="G528" s="276"/>
      <c r="H528" s="276"/>
      <c r="I528" s="276"/>
      <c r="J528" s="276"/>
      <c r="K528" s="276"/>
      <c r="L528" s="276"/>
      <c r="M528" s="276"/>
      <c r="N528" s="276"/>
      <c r="O528" s="276"/>
      <c r="P528" s="62"/>
      <c r="Q528" s="62"/>
      <c r="R528" s="276"/>
      <c r="S528" s="276"/>
      <c r="T528" s="276"/>
      <c r="U528" s="276"/>
      <c r="V528" s="54"/>
    </row>
    <row r="529" spans="1:22" ht="18.75" customHeight="1">
      <c r="A529" s="272" t="s">
        <v>75</v>
      </c>
      <c r="B529" s="272"/>
      <c r="C529" s="267" t="s">
        <v>36</v>
      </c>
      <c r="D529" s="267"/>
      <c r="E529" s="267" t="s">
        <v>266</v>
      </c>
      <c r="F529" s="267"/>
      <c r="G529" s="300" t="s">
        <v>270</v>
      </c>
      <c r="H529" s="310"/>
      <c r="I529" s="310"/>
      <c r="J529" s="310"/>
      <c r="K529" s="310"/>
      <c r="L529" s="300" t="s">
        <v>215</v>
      </c>
      <c r="M529" s="300"/>
      <c r="N529" s="300"/>
      <c r="O529" s="300"/>
      <c r="P529" s="57"/>
      <c r="Q529" s="58"/>
      <c r="R529" s="300" t="s">
        <v>214</v>
      </c>
      <c r="S529" s="310"/>
      <c r="T529" s="310"/>
      <c r="U529" s="310"/>
      <c r="V529" s="54"/>
    </row>
    <row r="530" spans="2:22" ht="18.75">
      <c r="B530" s="62"/>
      <c r="C530" s="45" t="s">
        <v>267</v>
      </c>
      <c r="D530" s="44" t="s">
        <v>268</v>
      </c>
      <c r="E530" s="45" t="s">
        <v>267</v>
      </c>
      <c r="F530" s="44" t="s">
        <v>268</v>
      </c>
      <c r="G530" s="57"/>
      <c r="H530" s="57"/>
      <c r="I530" s="57"/>
      <c r="J530" s="57"/>
      <c r="K530" s="57"/>
      <c r="L530" s="300" t="s">
        <v>216</v>
      </c>
      <c r="M530" s="300"/>
      <c r="N530" s="300"/>
      <c r="O530" s="300"/>
      <c r="P530" s="57"/>
      <c r="Q530" s="57"/>
      <c r="R530" s="57"/>
      <c r="S530" s="57"/>
      <c r="T530" s="57"/>
      <c r="U530" s="57"/>
      <c r="V530" s="54"/>
    </row>
    <row r="531" spans="2:22" ht="20.25">
      <c r="B531" s="62"/>
      <c r="C531" s="116">
        <v>52</v>
      </c>
      <c r="D531" s="116">
        <v>28</v>
      </c>
      <c r="E531" s="116">
        <v>56</v>
      </c>
      <c r="F531" s="116">
        <v>19</v>
      </c>
      <c r="G531" s="57"/>
      <c r="H531" s="57"/>
      <c r="I531" s="57"/>
      <c r="J531" s="57"/>
      <c r="K531" s="57"/>
      <c r="L531" s="300" t="s">
        <v>217</v>
      </c>
      <c r="M531" s="300"/>
      <c r="N531" s="300"/>
      <c r="O531" s="300"/>
      <c r="P531" s="57"/>
      <c r="Q531" s="57"/>
      <c r="R531" s="57"/>
      <c r="S531" s="57"/>
      <c r="T531" s="57"/>
      <c r="U531" s="57"/>
      <c r="V531" s="54"/>
    </row>
    <row r="532" spans="2:22" ht="18.75">
      <c r="B532" s="44" t="s">
        <v>264</v>
      </c>
      <c r="C532" s="62"/>
      <c r="D532" s="62"/>
      <c r="E532" s="62"/>
      <c r="F532" s="62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4"/>
    </row>
    <row r="533" spans="2:21" ht="20.25">
      <c r="B533" s="44" t="s">
        <v>265</v>
      </c>
      <c r="C533" s="116">
        <v>52</v>
      </c>
      <c r="D533" s="116">
        <v>28</v>
      </c>
      <c r="E533" s="116">
        <v>56</v>
      </c>
      <c r="F533" s="116">
        <v>19</v>
      </c>
      <c r="G533" s="267" t="s">
        <v>0</v>
      </c>
      <c r="H533" s="267"/>
      <c r="I533" s="267"/>
      <c r="J533" s="267"/>
      <c r="K533" s="267"/>
      <c r="L533" s="267"/>
      <c r="M533" s="267"/>
      <c r="N533" s="267"/>
      <c r="O533" s="267"/>
      <c r="P533" s="267"/>
      <c r="Q533" s="267"/>
      <c r="R533" s="267"/>
      <c r="S533" s="267"/>
      <c r="T533" s="267"/>
      <c r="U533" s="267"/>
    </row>
    <row r="534" spans="2:21" ht="16.5">
      <c r="B534" s="138" t="s">
        <v>28</v>
      </c>
      <c r="C534" s="293">
        <f>C533+D533+E533+F533</f>
        <v>155</v>
      </c>
      <c r="D534" s="293"/>
      <c r="E534" s="293"/>
      <c r="F534" s="293"/>
      <c r="G534" s="267"/>
      <c r="H534" s="267"/>
      <c r="I534" s="267"/>
      <c r="J534" s="267"/>
      <c r="K534" s="267"/>
      <c r="L534" s="267"/>
      <c r="M534" s="267"/>
      <c r="N534" s="267"/>
      <c r="O534" s="267"/>
      <c r="P534" s="267"/>
      <c r="Q534" s="267"/>
      <c r="R534" s="267"/>
      <c r="S534" s="267"/>
      <c r="T534" s="267"/>
      <c r="U534" s="267"/>
    </row>
    <row r="535" spans="2:21" ht="17.25">
      <c r="B535" s="138" t="s">
        <v>109</v>
      </c>
      <c r="C535" s="301"/>
      <c r="D535" s="301"/>
      <c r="E535" s="35"/>
      <c r="F535" s="35"/>
      <c r="G535" s="267"/>
      <c r="H535" s="267"/>
      <c r="I535" s="267"/>
      <c r="J535" s="267"/>
      <c r="K535" s="267"/>
      <c r="L535" s="267"/>
      <c r="M535" s="267"/>
      <c r="N535" s="267"/>
      <c r="O535" s="267"/>
      <c r="P535" s="267"/>
      <c r="Q535" s="267"/>
      <c r="R535" s="267"/>
      <c r="S535" s="267"/>
      <c r="T535" s="267"/>
      <c r="U535" s="267"/>
    </row>
    <row r="536" spans="2:21" ht="21.75" customHeight="1">
      <c r="B536" s="65"/>
      <c r="C536" s="65"/>
      <c r="D536" s="65"/>
      <c r="E536" s="65"/>
      <c r="F536" s="65"/>
      <c r="G536" s="65"/>
      <c r="H536" s="65"/>
      <c r="I536" s="65"/>
      <c r="J536" s="65"/>
      <c r="K536" s="136"/>
      <c r="L536" s="136"/>
      <c r="M536" s="136"/>
      <c r="N536" s="136"/>
      <c r="O536" s="136"/>
      <c r="P536" s="136"/>
      <c r="Q536" s="136"/>
      <c r="R536" s="136"/>
      <c r="S536" s="136"/>
      <c r="T536" s="136"/>
      <c r="U536" s="136"/>
    </row>
    <row r="537" spans="1:24" ht="17.25" customHeight="1">
      <c r="A537" s="65" t="s">
        <v>276</v>
      </c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</row>
    <row r="538" spans="1:21" ht="17.25" customHeight="1">
      <c r="A538" s="36" t="s">
        <v>298</v>
      </c>
      <c r="B538" s="166"/>
      <c r="C538" s="166"/>
      <c r="D538" s="166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</row>
    <row r="539" spans="1:21" ht="15.75" customHeight="1">
      <c r="A539" s="166" t="s">
        <v>312</v>
      </c>
      <c r="B539" s="167"/>
      <c r="C539" s="167"/>
      <c r="D539" s="167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</row>
    <row r="540" spans="1:21" ht="13.5" customHeight="1">
      <c r="A540" s="167" t="s">
        <v>311</v>
      </c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184"/>
      <c r="S540" s="184"/>
      <c r="T540" s="184"/>
      <c r="U540" s="184"/>
    </row>
    <row r="541" spans="1:21" ht="12" customHeight="1">
      <c r="A541" s="36" t="s">
        <v>269</v>
      </c>
      <c r="B541" s="166"/>
      <c r="C541" s="166"/>
      <c r="D541" s="166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87"/>
      <c r="Q541" s="184"/>
      <c r="R541" s="184"/>
      <c r="S541" s="184"/>
      <c r="T541" s="184"/>
      <c r="U541" s="184"/>
    </row>
    <row r="542" spans="1:21" ht="21.75" customHeight="1">
      <c r="A542" s="166" t="s">
        <v>302</v>
      </c>
      <c r="B542" s="184"/>
      <c r="C542" s="185"/>
      <c r="D542" s="185"/>
      <c r="E542" s="185"/>
      <c r="F542" s="185"/>
      <c r="G542" s="185"/>
      <c r="H542" s="185"/>
      <c r="I542" s="185"/>
      <c r="J542" s="185"/>
      <c r="K542" s="185"/>
      <c r="L542" s="185"/>
      <c r="M542" s="185"/>
      <c r="N542" s="185"/>
      <c r="O542" s="185"/>
      <c r="P542" s="185"/>
      <c r="Q542" s="185"/>
      <c r="R542" s="185"/>
      <c r="S542" s="185"/>
      <c r="T542" s="185"/>
      <c r="U542" s="185"/>
    </row>
    <row r="543" spans="3:21" ht="12.75"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</row>
    <row r="544" spans="2:21" ht="18">
      <c r="B544" s="39"/>
      <c r="C544" s="34"/>
      <c r="D544" s="34"/>
      <c r="E544" s="34"/>
      <c r="F544" s="34"/>
      <c r="G544" s="34"/>
      <c r="H544" s="34"/>
      <c r="I544" s="39">
        <v>14</v>
      </c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</row>
    <row r="545" spans="2:21" ht="18">
      <c r="B545" s="39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</row>
    <row r="546" spans="2:21" ht="18">
      <c r="B546" s="39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</row>
    <row r="547" spans="2:14" ht="18.75">
      <c r="B547" s="41"/>
      <c r="C547" s="41"/>
      <c r="D547" s="41"/>
      <c r="E547" s="120" t="s">
        <v>23</v>
      </c>
      <c r="N547" s="125" t="s">
        <v>316</v>
      </c>
    </row>
    <row r="548" spans="2:21" ht="21.75" customHeight="1">
      <c r="B548" s="275" t="s">
        <v>153</v>
      </c>
      <c r="C548" s="284"/>
      <c r="D548" s="284"/>
      <c r="E548" s="284"/>
      <c r="F548" s="284"/>
      <c r="G548" s="284"/>
      <c r="H548" s="284"/>
      <c r="I548" s="284"/>
      <c r="J548" s="284"/>
      <c r="K548" s="284"/>
      <c r="L548" s="284"/>
      <c r="M548" s="284"/>
      <c r="N548" s="284"/>
      <c r="O548" s="284"/>
      <c r="P548" s="284"/>
      <c r="Q548" s="284"/>
      <c r="R548" s="284"/>
      <c r="S548" s="284"/>
      <c r="T548" s="284"/>
      <c r="U548" s="284"/>
    </row>
    <row r="549" spans="2:21" ht="21.75" customHeight="1">
      <c r="B549" s="283" t="s">
        <v>250</v>
      </c>
      <c r="C549" s="284"/>
      <c r="D549" s="284"/>
      <c r="E549" s="284"/>
      <c r="F549" s="284"/>
      <c r="G549" s="284"/>
      <c r="H549" s="284"/>
      <c r="I549" s="284"/>
      <c r="J549" s="284"/>
      <c r="K549" s="284"/>
      <c r="L549" s="284"/>
      <c r="M549" s="284"/>
      <c r="N549" s="284"/>
      <c r="O549" s="284"/>
      <c r="P549" s="284"/>
      <c r="Q549" s="284"/>
      <c r="R549" s="284"/>
      <c r="S549" s="284"/>
      <c r="T549" s="284"/>
      <c r="U549" s="284"/>
    </row>
    <row r="550" spans="2:21" ht="21.75" customHeight="1">
      <c r="B550" s="280" t="s">
        <v>212</v>
      </c>
      <c r="C550" s="281"/>
      <c r="D550" s="281"/>
      <c r="E550" s="281"/>
      <c r="F550" s="281"/>
      <c r="G550" s="281"/>
      <c r="H550" s="281"/>
      <c r="I550" s="281"/>
      <c r="J550" s="281"/>
      <c r="K550" s="281"/>
      <c r="L550" s="281"/>
      <c r="M550" s="281"/>
      <c r="N550" s="281"/>
      <c r="O550" s="281"/>
      <c r="P550" s="281"/>
      <c r="Q550" s="281"/>
      <c r="R550" s="281"/>
      <c r="S550" s="281"/>
      <c r="T550" s="281"/>
      <c r="U550" s="281"/>
    </row>
    <row r="551" spans="1:21" ht="28.5" customHeight="1">
      <c r="A551" s="308" t="s">
        <v>263</v>
      </c>
      <c r="B551" s="308"/>
      <c r="C551" s="308"/>
      <c r="D551" s="308"/>
      <c r="E551" s="308"/>
      <c r="F551" s="150"/>
      <c r="G551" s="277" t="s">
        <v>353</v>
      </c>
      <c r="H551" s="277"/>
      <c r="I551" s="277"/>
      <c r="J551" s="277"/>
      <c r="K551" s="277"/>
      <c r="L551" s="277"/>
      <c r="M551" s="277"/>
      <c r="N551" s="277"/>
      <c r="O551" s="277"/>
      <c r="P551" s="277"/>
      <c r="Q551" s="277"/>
      <c r="R551" s="277"/>
      <c r="S551" s="34"/>
      <c r="T551" s="38"/>
      <c r="U551" s="38"/>
    </row>
    <row r="552" spans="2:14" ht="28.5" customHeight="1">
      <c r="B552" s="41"/>
      <c r="E552" s="120" t="s">
        <v>23</v>
      </c>
      <c r="N552" s="125" t="s">
        <v>316</v>
      </c>
    </row>
    <row r="553" spans="2:21" ht="21.75" customHeight="1">
      <c r="B553" s="72" t="s">
        <v>1</v>
      </c>
      <c r="C553" s="49" t="s">
        <v>1</v>
      </c>
      <c r="D553" s="49" t="s">
        <v>30</v>
      </c>
      <c r="E553" s="49" t="s">
        <v>5</v>
      </c>
      <c r="F553" s="50" t="s">
        <v>22</v>
      </c>
      <c r="G553" s="50" t="s">
        <v>13</v>
      </c>
      <c r="H553" s="50" t="s">
        <v>14</v>
      </c>
      <c r="I553" s="49" t="s">
        <v>0</v>
      </c>
      <c r="J553" s="50" t="s">
        <v>12</v>
      </c>
      <c r="K553" s="50" t="s">
        <v>13</v>
      </c>
      <c r="L553" s="50" t="s">
        <v>14</v>
      </c>
      <c r="M553" s="49" t="s">
        <v>0</v>
      </c>
      <c r="N553" s="50" t="s">
        <v>15</v>
      </c>
      <c r="O553" s="50" t="s">
        <v>16</v>
      </c>
      <c r="P553" s="50" t="s">
        <v>14</v>
      </c>
      <c r="Q553" s="49" t="s">
        <v>0</v>
      </c>
      <c r="R553" s="50" t="s">
        <v>24</v>
      </c>
      <c r="S553" s="50" t="s">
        <v>25</v>
      </c>
      <c r="T553" s="50" t="s">
        <v>14</v>
      </c>
      <c r="U553" s="49" t="s">
        <v>0</v>
      </c>
    </row>
    <row r="554" spans="2:21" ht="21.75" customHeight="1">
      <c r="B554" s="72" t="s">
        <v>4</v>
      </c>
      <c r="C554" s="49" t="s">
        <v>3</v>
      </c>
      <c r="D554" s="49" t="s">
        <v>31</v>
      </c>
      <c r="E554" s="49" t="s">
        <v>6</v>
      </c>
      <c r="F554" s="49" t="s">
        <v>8</v>
      </c>
      <c r="G554" s="49" t="s">
        <v>9</v>
      </c>
      <c r="H554" s="49" t="s">
        <v>10</v>
      </c>
      <c r="I554" s="41" t="s">
        <v>11</v>
      </c>
      <c r="J554" s="49" t="s">
        <v>8</v>
      </c>
      <c r="K554" s="49" t="s">
        <v>9</v>
      </c>
      <c r="L554" s="49" t="s">
        <v>10</v>
      </c>
      <c r="M554" s="41" t="s">
        <v>11</v>
      </c>
      <c r="N554" s="49" t="s">
        <v>8</v>
      </c>
      <c r="O554" s="49" t="s">
        <v>9</v>
      </c>
      <c r="P554" s="49" t="s">
        <v>10</v>
      </c>
      <c r="Q554" s="41" t="s">
        <v>11</v>
      </c>
      <c r="R554" s="49" t="s">
        <v>8</v>
      </c>
      <c r="S554" s="49" t="s">
        <v>9</v>
      </c>
      <c r="T554" s="49" t="s">
        <v>10</v>
      </c>
      <c r="U554" s="41" t="s">
        <v>11</v>
      </c>
    </row>
    <row r="555" spans="2:16" ht="21.75" customHeight="1">
      <c r="B555" s="204" t="s">
        <v>358</v>
      </c>
      <c r="C555" s="72" t="s">
        <v>309</v>
      </c>
      <c r="D555" s="49" t="s">
        <v>305</v>
      </c>
      <c r="E555" s="49" t="s">
        <v>7</v>
      </c>
      <c r="F555" s="49" t="s">
        <v>32</v>
      </c>
      <c r="G555" s="49" t="s">
        <v>32</v>
      </c>
      <c r="H555" s="7">
        <v>0.03</v>
      </c>
      <c r="L555" s="7">
        <v>0.01</v>
      </c>
      <c r="P555" s="7">
        <v>0.01</v>
      </c>
    </row>
    <row r="556" spans="2:21" ht="21.75" customHeight="1">
      <c r="B556" s="132"/>
      <c r="D556" s="2" t="s">
        <v>33</v>
      </c>
      <c r="E556" s="3"/>
      <c r="F556" s="2" t="s">
        <v>33</v>
      </c>
      <c r="G556" s="2" t="s">
        <v>33</v>
      </c>
      <c r="H556" s="2" t="s">
        <v>33</v>
      </c>
      <c r="I556" s="2" t="s">
        <v>33</v>
      </c>
      <c r="J556" s="2" t="s">
        <v>33</v>
      </c>
      <c r="K556" s="2" t="s">
        <v>33</v>
      </c>
      <c r="L556" s="2" t="s">
        <v>33</v>
      </c>
      <c r="N556" s="2" t="s">
        <v>33</v>
      </c>
      <c r="O556" s="2" t="s">
        <v>33</v>
      </c>
      <c r="P556" s="2" t="s">
        <v>33</v>
      </c>
      <c r="Q556" s="2" t="s">
        <v>33</v>
      </c>
      <c r="R556" s="2" t="s">
        <v>33</v>
      </c>
      <c r="S556" s="2" t="s">
        <v>33</v>
      </c>
      <c r="T556" s="2" t="s">
        <v>33</v>
      </c>
      <c r="U556" s="2" t="s">
        <v>33</v>
      </c>
    </row>
    <row r="557" spans="2:21" ht="21.75" customHeight="1">
      <c r="B557" s="132"/>
      <c r="C557" s="41"/>
      <c r="D557" s="41">
        <v>3</v>
      </c>
      <c r="E557" s="41">
        <v>4</v>
      </c>
      <c r="F557" s="41">
        <v>5</v>
      </c>
      <c r="G557" s="41">
        <v>6</v>
      </c>
      <c r="H557" s="42">
        <v>7</v>
      </c>
      <c r="I557" s="41">
        <v>8</v>
      </c>
      <c r="J557" s="41">
        <v>9</v>
      </c>
      <c r="K557" s="41">
        <v>10</v>
      </c>
      <c r="L557" s="42">
        <v>11</v>
      </c>
      <c r="M557" s="41">
        <v>12</v>
      </c>
      <c r="N557" s="41">
        <v>13</v>
      </c>
      <c r="O557" s="41">
        <v>14</v>
      </c>
      <c r="P557" s="42">
        <v>15</v>
      </c>
      <c r="Q557" s="41">
        <v>16</v>
      </c>
      <c r="R557" s="41">
        <v>17</v>
      </c>
      <c r="S557" s="41">
        <v>18</v>
      </c>
      <c r="T557" s="41">
        <v>19</v>
      </c>
      <c r="U557" s="41">
        <v>20</v>
      </c>
    </row>
    <row r="558" spans="2:14" ht="21.75" customHeight="1">
      <c r="B558" s="41"/>
      <c r="E558" s="120" t="s">
        <v>23</v>
      </c>
      <c r="N558" s="125" t="s">
        <v>316</v>
      </c>
    </row>
    <row r="559" spans="1:21" ht="21.75" customHeight="1">
      <c r="A559" s="126">
        <v>1</v>
      </c>
      <c r="B559" s="60" t="s">
        <v>17</v>
      </c>
      <c r="C559" s="130">
        <v>26</v>
      </c>
      <c r="D559" s="128">
        <f>C559*15</f>
        <v>390</v>
      </c>
      <c r="E559" s="128">
        <f>SUM(C559*32)</f>
        <v>832</v>
      </c>
      <c r="F559" s="128">
        <f>SUM(C559*22)</f>
        <v>572</v>
      </c>
      <c r="G559" s="128">
        <f>SUM(E559*8)</f>
        <v>6656</v>
      </c>
      <c r="H559" s="128" t="s">
        <v>21</v>
      </c>
      <c r="I559" s="129">
        <f>SUM(D559+F559+G559)</f>
        <v>7618</v>
      </c>
      <c r="J559" s="128">
        <f>SUM(C559*3)</f>
        <v>78</v>
      </c>
      <c r="K559" s="128">
        <f>SUM(E559*0.5)</f>
        <v>416</v>
      </c>
      <c r="L559" s="128" t="str">
        <f>+L561</f>
        <v>+</v>
      </c>
      <c r="M559" s="129">
        <f>SUM(J559:L559)</f>
        <v>494</v>
      </c>
      <c r="N559" s="128">
        <f>SUM(C559*3)</f>
        <v>78</v>
      </c>
      <c r="O559" s="128">
        <f>SUM(E559*1)</f>
        <v>832</v>
      </c>
      <c r="P559" s="128" t="s">
        <v>21</v>
      </c>
      <c r="Q559" s="129">
        <f>SUM(N559:P559)</f>
        <v>910</v>
      </c>
      <c r="R559" s="128">
        <f>SUM(C559*2)</f>
        <v>52</v>
      </c>
      <c r="S559" s="128">
        <f>SUM(E559*0.5)</f>
        <v>416</v>
      </c>
      <c r="T559" s="128" t="s">
        <v>21</v>
      </c>
      <c r="U559" s="129">
        <f>SUM(R559:T559)</f>
        <v>468</v>
      </c>
    </row>
    <row r="560" spans="1:21" ht="21.75" customHeight="1">
      <c r="A560" s="126">
        <v>2</v>
      </c>
      <c r="B560" s="60" t="s">
        <v>18</v>
      </c>
      <c r="C560" s="130">
        <v>27</v>
      </c>
      <c r="D560" s="128">
        <f>SUM(C560*15)</f>
        <v>405</v>
      </c>
      <c r="E560" s="29">
        <f>SUM(C560*24)</f>
        <v>648</v>
      </c>
      <c r="F560" s="128">
        <f>SUM(C560*32.5)</f>
        <v>877.5</v>
      </c>
      <c r="G560" s="128">
        <f>SUM(E560*8)</f>
        <v>5184</v>
      </c>
      <c r="H560" s="128" t="s">
        <v>21</v>
      </c>
      <c r="I560" s="129">
        <f>SUM(D560+F560+G560)</f>
        <v>6466.5</v>
      </c>
      <c r="J560" s="128">
        <f>SUM(C560*2.5)</f>
        <v>67.5</v>
      </c>
      <c r="K560" s="128">
        <f>SUM(E560*0.5)</f>
        <v>324</v>
      </c>
      <c r="L560" s="128" t="s">
        <v>21</v>
      </c>
      <c r="M560" s="129">
        <f>SUM(J560:L560)</f>
        <v>391.5</v>
      </c>
      <c r="N560" s="128">
        <f>SUM(C560*3)</f>
        <v>81</v>
      </c>
      <c r="O560" s="128">
        <f>SUM(E560*1)</f>
        <v>648</v>
      </c>
      <c r="P560" s="128" t="s">
        <v>21</v>
      </c>
      <c r="Q560" s="129">
        <f>SUM(N560:P560)</f>
        <v>729</v>
      </c>
      <c r="R560" s="128">
        <f>SUM(C560*2)</f>
        <v>54</v>
      </c>
      <c r="S560" s="128">
        <f>SUM(E560*0.5)</f>
        <v>324</v>
      </c>
      <c r="T560" s="128" t="s">
        <v>21</v>
      </c>
      <c r="U560" s="129">
        <f>SUM(R560:T560)</f>
        <v>378</v>
      </c>
    </row>
    <row r="561" spans="1:21" ht="21.75" customHeight="1">
      <c r="A561" s="126">
        <v>3</v>
      </c>
      <c r="B561" s="60" t="s">
        <v>19</v>
      </c>
      <c r="C561" s="130">
        <v>18</v>
      </c>
      <c r="D561" s="128">
        <f>SUM(C561*15)</f>
        <v>270</v>
      </c>
      <c r="E561" s="128">
        <f>SUM(C561*32)</f>
        <v>576</v>
      </c>
      <c r="F561" s="128">
        <f>SUM(C561*22)</f>
        <v>396</v>
      </c>
      <c r="G561" s="128">
        <f>SUM(E561*8)</f>
        <v>4608</v>
      </c>
      <c r="H561" s="128" t="s">
        <v>21</v>
      </c>
      <c r="I561" s="129">
        <f>SUM(D561+F561+G561)</f>
        <v>5274</v>
      </c>
      <c r="J561" s="128">
        <f>SUM(C561*3)</f>
        <v>54</v>
      </c>
      <c r="K561" s="128">
        <f>SUM(E561*0.5)</f>
        <v>288</v>
      </c>
      <c r="L561" s="128" t="s">
        <v>21</v>
      </c>
      <c r="M561" s="129">
        <f>SUM(J561:L561)</f>
        <v>342</v>
      </c>
      <c r="N561" s="128">
        <f>SUM(C561*3)</f>
        <v>54</v>
      </c>
      <c r="O561" s="128">
        <f>SUM(E561*1)</f>
        <v>576</v>
      </c>
      <c r="P561" s="128" t="s">
        <v>21</v>
      </c>
      <c r="Q561" s="129">
        <f>SUM(N561:P561)</f>
        <v>630</v>
      </c>
      <c r="R561" s="128">
        <f>SUM(C561*2)</f>
        <v>36</v>
      </c>
      <c r="S561" s="128">
        <f>SUM(E561*0.5)</f>
        <v>288</v>
      </c>
      <c r="T561" s="128" t="s">
        <v>21</v>
      </c>
      <c r="U561" s="129">
        <f>SUM(R561:T561)</f>
        <v>324</v>
      </c>
    </row>
    <row r="562" spans="1:21" ht="21.75" customHeight="1">
      <c r="A562" s="126">
        <v>4</v>
      </c>
      <c r="B562" s="60" t="s">
        <v>20</v>
      </c>
      <c r="C562" s="130">
        <v>18</v>
      </c>
      <c r="D562" s="128">
        <f>SUM(C562*15)</f>
        <v>270</v>
      </c>
      <c r="E562" s="128">
        <f>(C562*24)</f>
        <v>432</v>
      </c>
      <c r="F562" s="128">
        <f>SUM(C562*32.5)</f>
        <v>585</v>
      </c>
      <c r="G562" s="128">
        <f>SUM(E562*8)</f>
        <v>3456</v>
      </c>
      <c r="H562" s="128" t="s">
        <v>21</v>
      </c>
      <c r="I562" s="129">
        <f>SUM(D562+F562+G562)</f>
        <v>4311</v>
      </c>
      <c r="J562" s="128">
        <f>SUM(C562*2.5)</f>
        <v>45</v>
      </c>
      <c r="K562" s="128">
        <f>SUM(E562*0.5)</f>
        <v>216</v>
      </c>
      <c r="L562" s="128" t="s">
        <v>21</v>
      </c>
      <c r="M562" s="129">
        <f>SUM(J562:L562)</f>
        <v>261</v>
      </c>
      <c r="N562" s="128">
        <f>SUM(C562*3)</f>
        <v>54</v>
      </c>
      <c r="O562" s="128">
        <f>SUM(E562*1)</f>
        <v>432</v>
      </c>
      <c r="P562" s="128" t="s">
        <v>21</v>
      </c>
      <c r="Q562" s="129">
        <f>SUM(N562:P562)</f>
        <v>486</v>
      </c>
      <c r="R562" s="128">
        <f>SUM(C562*2)</f>
        <v>36</v>
      </c>
      <c r="S562" s="128">
        <f>SUM(E562*0.5)</f>
        <v>216</v>
      </c>
      <c r="T562" s="128" t="s">
        <v>21</v>
      </c>
      <c r="U562" s="129">
        <f>SUM(R562:T562)</f>
        <v>252</v>
      </c>
    </row>
    <row r="563" spans="1:21" ht="21.75" customHeight="1">
      <c r="A563" s="126">
        <v>4</v>
      </c>
      <c r="B563" s="61" t="s">
        <v>28</v>
      </c>
      <c r="C563" s="61">
        <f>C562+C561+C560+C559</f>
        <v>89</v>
      </c>
      <c r="D563" s="8">
        <f>D562+D561+D560+D559</f>
        <v>1335</v>
      </c>
      <c r="E563" s="8">
        <f aca="true" t="shared" si="13" ref="E563:U563">SUM(E559:E562)</f>
        <v>2488</v>
      </c>
      <c r="F563" s="8">
        <f t="shared" si="13"/>
        <v>2430.5</v>
      </c>
      <c r="G563" s="8">
        <f t="shared" si="13"/>
        <v>19904</v>
      </c>
      <c r="H563" s="8">
        <f t="shared" si="13"/>
        <v>0</v>
      </c>
      <c r="I563" s="8">
        <f t="shared" si="13"/>
        <v>23669.5</v>
      </c>
      <c r="J563" s="8">
        <f t="shared" si="13"/>
        <v>244.5</v>
      </c>
      <c r="K563" s="8">
        <f t="shared" si="13"/>
        <v>1244</v>
      </c>
      <c r="L563" s="8">
        <f t="shared" si="13"/>
        <v>0</v>
      </c>
      <c r="M563" s="8">
        <f t="shared" si="13"/>
        <v>1488.5</v>
      </c>
      <c r="N563" s="8">
        <f t="shared" si="13"/>
        <v>267</v>
      </c>
      <c r="O563" s="8">
        <f t="shared" si="13"/>
        <v>2488</v>
      </c>
      <c r="P563" s="8">
        <f t="shared" si="13"/>
        <v>0</v>
      </c>
      <c r="Q563" s="8">
        <f t="shared" si="13"/>
        <v>2755</v>
      </c>
      <c r="R563" s="8">
        <f t="shared" si="13"/>
        <v>178</v>
      </c>
      <c r="S563" s="8">
        <f t="shared" si="13"/>
        <v>1244</v>
      </c>
      <c r="T563" s="8">
        <f t="shared" si="13"/>
        <v>0</v>
      </c>
      <c r="U563" s="8">
        <f t="shared" si="13"/>
        <v>1422</v>
      </c>
    </row>
    <row r="564" spans="2:14" ht="18.75">
      <c r="B564" s="41"/>
      <c r="E564" s="120" t="s">
        <v>23</v>
      </c>
      <c r="N564" s="125" t="s">
        <v>316</v>
      </c>
    </row>
    <row r="565" spans="2:21" ht="19.5">
      <c r="B565" s="135" t="s">
        <v>347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2:22" ht="16.5">
      <c r="B566" s="133"/>
      <c r="C566" s="46"/>
      <c r="D566" s="46"/>
      <c r="E566" s="46"/>
      <c r="F566" s="276"/>
      <c r="G566" s="276"/>
      <c r="H566" s="276"/>
      <c r="I566" s="276"/>
      <c r="J566" s="276"/>
      <c r="K566" s="276"/>
      <c r="L566" s="276"/>
      <c r="M566" s="276"/>
      <c r="N566" s="276"/>
      <c r="O566" s="276"/>
      <c r="P566" s="62"/>
      <c r="Q566" s="62"/>
      <c r="R566" s="276"/>
      <c r="S566" s="276"/>
      <c r="T566" s="276"/>
      <c r="U566" s="276"/>
      <c r="V566" s="54"/>
    </row>
    <row r="567" spans="1:22" ht="15.75" customHeight="1">
      <c r="A567" s="272" t="s">
        <v>75</v>
      </c>
      <c r="B567" s="272"/>
      <c r="C567" s="267"/>
      <c r="D567" s="267"/>
      <c r="E567" s="267" t="s">
        <v>266</v>
      </c>
      <c r="F567" s="267"/>
      <c r="G567" s="267" t="s">
        <v>270</v>
      </c>
      <c r="H567" s="285"/>
      <c r="I567" s="285"/>
      <c r="J567" s="285"/>
      <c r="K567" s="285"/>
      <c r="L567" s="267" t="s">
        <v>215</v>
      </c>
      <c r="M567" s="267"/>
      <c r="N567" s="267"/>
      <c r="O567" s="267"/>
      <c r="P567" s="136"/>
      <c r="Q567" s="44"/>
      <c r="R567" s="267" t="s">
        <v>214</v>
      </c>
      <c r="S567" s="285"/>
      <c r="T567" s="285"/>
      <c r="U567" s="285"/>
      <c r="V567" s="54"/>
    </row>
    <row r="568" spans="2:22" ht="15.75">
      <c r="B568" s="62"/>
      <c r="C568" s="45"/>
      <c r="D568" s="44" t="s">
        <v>268</v>
      </c>
      <c r="E568" s="45" t="s">
        <v>267</v>
      </c>
      <c r="F568" s="44" t="s">
        <v>268</v>
      </c>
      <c r="G568" s="136"/>
      <c r="H568" s="136"/>
      <c r="I568" s="136"/>
      <c r="J568" s="136"/>
      <c r="K568" s="136"/>
      <c r="L568" s="267" t="s">
        <v>216</v>
      </c>
      <c r="M568" s="267"/>
      <c r="N568" s="267"/>
      <c r="O568" s="267"/>
      <c r="P568" s="136"/>
      <c r="Q568" s="136"/>
      <c r="R568" s="136"/>
      <c r="S568" s="136"/>
      <c r="T568" s="136"/>
      <c r="U568" s="136"/>
      <c r="V568" s="54"/>
    </row>
    <row r="569" spans="2:22" ht="20.25">
      <c r="B569" s="62"/>
      <c r="C569" s="116"/>
      <c r="D569" s="116">
        <v>40</v>
      </c>
      <c r="E569" s="116">
        <v>20</v>
      </c>
      <c r="F569" s="116">
        <v>25</v>
      </c>
      <c r="G569" s="136"/>
      <c r="H569" s="136"/>
      <c r="I569" s="136"/>
      <c r="J569" s="136"/>
      <c r="K569" s="136"/>
      <c r="L569" s="267" t="s">
        <v>217</v>
      </c>
      <c r="M569" s="267"/>
      <c r="N569" s="267"/>
      <c r="O569" s="267"/>
      <c r="P569" s="136"/>
      <c r="Q569" s="136"/>
      <c r="R569" s="136"/>
      <c r="S569" s="136"/>
      <c r="T569" s="136"/>
      <c r="U569" s="136"/>
      <c r="V569" s="54"/>
    </row>
    <row r="570" spans="2:22" ht="16.5">
      <c r="B570" s="44" t="s">
        <v>264</v>
      </c>
      <c r="C570" s="62"/>
      <c r="D570" s="62"/>
      <c r="E570" s="62"/>
      <c r="F570" s="62"/>
      <c r="G570" s="46"/>
      <c r="H570" s="46"/>
      <c r="I570" s="46"/>
      <c r="J570" s="46"/>
      <c r="K570" s="62"/>
      <c r="L570" s="62"/>
      <c r="M570" s="62"/>
      <c r="N570" s="62"/>
      <c r="O570" s="62"/>
      <c r="P570" s="46"/>
      <c r="Q570" s="46"/>
      <c r="R570" s="46"/>
      <c r="S570" s="46"/>
      <c r="T570" s="46"/>
      <c r="U570" s="46"/>
      <c r="V570" s="54"/>
    </row>
    <row r="571" spans="2:27" ht="16.5">
      <c r="B571" s="44" t="s">
        <v>265</v>
      </c>
      <c r="C571" s="35"/>
      <c r="D571" s="35">
        <f>D569+D570</f>
        <v>40</v>
      </c>
      <c r="E571" s="35">
        <f>E569+E570</f>
        <v>20</v>
      </c>
      <c r="F571" s="35">
        <f>F569+F570</f>
        <v>25</v>
      </c>
      <c r="G571" s="267" t="s">
        <v>0</v>
      </c>
      <c r="H571" s="267"/>
      <c r="I571" s="267"/>
      <c r="J571" s="267"/>
      <c r="K571" s="267"/>
      <c r="L571" s="267"/>
      <c r="M571" s="267"/>
      <c r="N571" s="267"/>
      <c r="O571" s="267"/>
      <c r="P571" s="267"/>
      <c r="Q571" s="267"/>
      <c r="R571" s="267"/>
      <c r="S571" s="267"/>
      <c r="T571" s="267"/>
      <c r="U571" s="267"/>
      <c r="W571" s="54"/>
      <c r="X571" s="54"/>
      <c r="Y571" s="54"/>
      <c r="Z571" s="54"/>
      <c r="AA571" s="54"/>
    </row>
    <row r="572" spans="2:27" ht="16.5">
      <c r="B572" s="138" t="s">
        <v>28</v>
      </c>
      <c r="C572" s="293"/>
      <c r="D572" s="293"/>
      <c r="E572" s="293"/>
      <c r="F572" s="293"/>
      <c r="G572" s="267"/>
      <c r="H572" s="267"/>
      <c r="I572" s="267"/>
      <c r="J572" s="267"/>
      <c r="K572" s="267"/>
      <c r="L572" s="267"/>
      <c r="M572" s="267"/>
      <c r="N572" s="267"/>
      <c r="O572" s="267"/>
      <c r="P572" s="267"/>
      <c r="Q572" s="267"/>
      <c r="R572" s="267"/>
      <c r="S572" s="267"/>
      <c r="T572" s="267"/>
      <c r="U572" s="267"/>
      <c r="W572" s="54"/>
      <c r="X572" s="54"/>
      <c r="Y572" s="54"/>
      <c r="Z572" s="54"/>
      <c r="AA572" s="54"/>
    </row>
    <row r="573" spans="2:27" ht="17.25">
      <c r="B573" s="138" t="s">
        <v>109</v>
      </c>
      <c r="C573" s="301"/>
      <c r="D573" s="301"/>
      <c r="E573" s="35"/>
      <c r="F573" s="35"/>
      <c r="G573" s="267"/>
      <c r="H573" s="267"/>
      <c r="I573" s="267"/>
      <c r="J573" s="267"/>
      <c r="K573" s="267"/>
      <c r="L573" s="267"/>
      <c r="M573" s="267"/>
      <c r="N573" s="267"/>
      <c r="O573" s="267"/>
      <c r="P573" s="267"/>
      <c r="Q573" s="267"/>
      <c r="R573" s="267"/>
      <c r="S573" s="267"/>
      <c r="T573" s="267"/>
      <c r="U573" s="267"/>
      <c r="W573" s="54"/>
      <c r="X573" s="54"/>
      <c r="Y573" s="54"/>
      <c r="Z573" s="54"/>
      <c r="AA573" s="54"/>
    </row>
    <row r="574" spans="2:27" ht="16.5">
      <c r="B574" s="65" t="s">
        <v>261</v>
      </c>
      <c r="C574" s="35"/>
      <c r="D574" s="35"/>
      <c r="E574" s="35"/>
      <c r="F574" s="35"/>
      <c r="G574" s="44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  <c r="S574" s="136"/>
      <c r="T574" s="136"/>
      <c r="U574" s="136"/>
      <c r="W574" s="54"/>
      <c r="X574" s="54"/>
      <c r="Y574" s="54"/>
      <c r="Z574" s="54"/>
      <c r="AA574" s="54"/>
    </row>
    <row r="575" spans="1:27" ht="18.75" customHeight="1">
      <c r="A575" s="36" t="s">
        <v>298</v>
      </c>
      <c r="B575" s="166"/>
      <c r="C575" s="166"/>
      <c r="D575" s="166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29"/>
      <c r="W575" s="29"/>
      <c r="X575" s="29"/>
      <c r="Y575" s="29"/>
      <c r="Z575" s="29"/>
      <c r="AA575" s="29"/>
    </row>
    <row r="576" spans="1:27" ht="18.75" customHeight="1">
      <c r="A576" s="166" t="s">
        <v>312</v>
      </c>
      <c r="B576" s="167"/>
      <c r="C576" s="167"/>
      <c r="D576" s="167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29"/>
      <c r="W576" s="29"/>
      <c r="X576" s="29"/>
      <c r="Y576" s="29"/>
      <c r="Z576" s="29"/>
      <c r="AA576" s="29"/>
    </row>
    <row r="577" spans="1:27" ht="16.5" customHeight="1">
      <c r="A577" s="167" t="s">
        <v>311</v>
      </c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193"/>
      <c r="T577" s="193"/>
      <c r="U577" s="193"/>
      <c r="V577" s="29"/>
      <c r="W577" s="29"/>
      <c r="X577" s="29"/>
      <c r="Y577" s="29"/>
      <c r="Z577" s="29"/>
      <c r="AA577" s="29"/>
    </row>
    <row r="578" spans="1:27" ht="15.75" customHeight="1">
      <c r="A578" s="36" t="s">
        <v>269</v>
      </c>
      <c r="B578" s="166"/>
      <c r="C578" s="166"/>
      <c r="D578" s="166"/>
      <c r="E578" s="166"/>
      <c r="F578" s="166"/>
      <c r="G578" s="166"/>
      <c r="H578" s="166"/>
      <c r="I578" s="166"/>
      <c r="J578" s="166"/>
      <c r="K578" s="166"/>
      <c r="L578" s="166"/>
      <c r="M578" s="187"/>
      <c r="N578" s="187"/>
      <c r="O578" s="187"/>
      <c r="P578" s="187"/>
      <c r="Q578" s="193"/>
      <c r="R578" s="193"/>
      <c r="S578" s="193"/>
      <c r="T578" s="193"/>
      <c r="U578" s="193"/>
      <c r="V578" s="29"/>
      <c r="W578" s="29"/>
      <c r="X578" s="29"/>
      <c r="Y578" s="29"/>
      <c r="Z578" s="29"/>
      <c r="AA578" s="29"/>
    </row>
    <row r="579" spans="1:27" ht="15.75">
      <c r="A579" s="166" t="s">
        <v>302</v>
      </c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</row>
    <row r="580" spans="1:27" ht="1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</row>
    <row r="581" ht="15">
      <c r="A581" s="29"/>
    </row>
    <row r="582" ht="18">
      <c r="I582" s="39">
        <v>15</v>
      </c>
    </row>
    <row r="585" spans="2:14" ht="18.75">
      <c r="B585" s="41"/>
      <c r="C585" s="41"/>
      <c r="D585" s="41"/>
      <c r="E585" s="120" t="s">
        <v>23</v>
      </c>
      <c r="N585" s="125" t="s">
        <v>316</v>
      </c>
    </row>
    <row r="586" spans="2:21" ht="23.25">
      <c r="B586" s="275" t="s">
        <v>153</v>
      </c>
      <c r="C586" s="284"/>
      <c r="D586" s="284"/>
      <c r="E586" s="284"/>
      <c r="F586" s="284"/>
      <c r="G586" s="284"/>
      <c r="H586" s="284"/>
      <c r="I586" s="284"/>
      <c r="J586" s="284"/>
      <c r="K586" s="284"/>
      <c r="L586" s="284"/>
      <c r="M586" s="284"/>
      <c r="N586" s="284"/>
      <c r="O586" s="284"/>
      <c r="P586" s="284"/>
      <c r="Q586" s="284"/>
      <c r="R586" s="284"/>
      <c r="S586" s="284"/>
      <c r="T586" s="284"/>
      <c r="U586" s="284"/>
    </row>
    <row r="587" spans="2:21" ht="22.5">
      <c r="B587" s="283" t="s">
        <v>250</v>
      </c>
      <c r="C587" s="284"/>
      <c r="D587" s="284"/>
      <c r="E587" s="284"/>
      <c r="F587" s="284"/>
      <c r="G587" s="284"/>
      <c r="H587" s="284"/>
      <c r="I587" s="284"/>
      <c r="J587" s="284"/>
      <c r="K587" s="284"/>
      <c r="L587" s="284"/>
      <c r="M587" s="284"/>
      <c r="N587" s="284"/>
      <c r="O587" s="284"/>
      <c r="P587" s="284"/>
      <c r="Q587" s="284"/>
      <c r="R587" s="284"/>
      <c r="S587" s="284"/>
      <c r="T587" s="284"/>
      <c r="U587" s="284"/>
    </row>
    <row r="588" spans="2:23" ht="15.75">
      <c r="B588" s="280" t="s">
        <v>212</v>
      </c>
      <c r="C588" s="281"/>
      <c r="D588" s="281"/>
      <c r="E588" s="281"/>
      <c r="F588" s="281"/>
      <c r="G588" s="281"/>
      <c r="H588" s="281"/>
      <c r="I588" s="281"/>
      <c r="J588" s="281"/>
      <c r="K588" s="281"/>
      <c r="L588" s="281"/>
      <c r="M588" s="281"/>
      <c r="N588" s="281"/>
      <c r="O588" s="281"/>
      <c r="P588" s="281"/>
      <c r="Q588" s="281"/>
      <c r="R588" s="281"/>
      <c r="S588" s="281"/>
      <c r="T588" s="281"/>
      <c r="U588" s="281"/>
      <c r="V588" s="34"/>
      <c r="W588" s="38"/>
    </row>
    <row r="589" spans="2:23" ht="18.75">
      <c r="B589" s="41"/>
      <c r="E589" s="120" t="s">
        <v>23</v>
      </c>
      <c r="N589" s="125" t="s">
        <v>316</v>
      </c>
      <c r="W589" s="38"/>
    </row>
    <row r="590" spans="1:27" ht="23.25">
      <c r="A590" s="300" t="s">
        <v>173</v>
      </c>
      <c r="B590" s="300"/>
      <c r="C590" s="300"/>
      <c r="D590" s="300"/>
      <c r="E590" s="275" t="s">
        <v>353</v>
      </c>
      <c r="F590" s="275"/>
      <c r="G590" s="275"/>
      <c r="H590" s="275"/>
      <c r="I590" s="275"/>
      <c r="J590" s="275"/>
      <c r="K590" s="275"/>
      <c r="L590" s="275"/>
      <c r="M590" s="275"/>
      <c r="N590" s="275"/>
      <c r="O590" s="275"/>
      <c r="P590" s="275"/>
      <c r="Q590" s="275"/>
      <c r="R590" s="275"/>
      <c r="S590" s="275"/>
      <c r="T590" s="275"/>
      <c r="U590" s="275"/>
      <c r="V590" s="275"/>
      <c r="W590" s="275"/>
      <c r="X590" s="275"/>
      <c r="Y590" s="275"/>
      <c r="Z590" s="275"/>
      <c r="AA590" s="275"/>
    </row>
    <row r="591" spans="2:27" ht="23.25">
      <c r="B591" s="41"/>
      <c r="E591" s="120" t="s">
        <v>23</v>
      </c>
      <c r="N591" s="125" t="s">
        <v>316</v>
      </c>
      <c r="W591" s="123"/>
      <c r="X591" s="123"/>
      <c r="Y591" s="123"/>
      <c r="Z591" s="123"/>
      <c r="AA591" s="123"/>
    </row>
    <row r="592" spans="2:22" ht="15.75">
      <c r="B592" s="72" t="s">
        <v>1</v>
      </c>
      <c r="C592" s="49" t="s">
        <v>1</v>
      </c>
      <c r="D592" s="49" t="s">
        <v>30</v>
      </c>
      <c r="E592" s="49" t="s">
        <v>5</v>
      </c>
      <c r="F592" s="50" t="s">
        <v>22</v>
      </c>
      <c r="G592" s="50" t="s">
        <v>13</v>
      </c>
      <c r="H592" s="50" t="s">
        <v>14</v>
      </c>
      <c r="I592" s="49" t="s">
        <v>0</v>
      </c>
      <c r="J592" s="50" t="s">
        <v>12</v>
      </c>
      <c r="K592" s="50" t="s">
        <v>13</v>
      </c>
      <c r="L592" s="50" t="s">
        <v>14</v>
      </c>
      <c r="M592" s="49" t="s">
        <v>0</v>
      </c>
      <c r="N592" s="50" t="s">
        <v>15</v>
      </c>
      <c r="O592" s="50" t="s">
        <v>16</v>
      </c>
      <c r="P592" s="50" t="s">
        <v>14</v>
      </c>
      <c r="Q592" s="49" t="s">
        <v>0</v>
      </c>
      <c r="R592" s="50" t="s">
        <v>24</v>
      </c>
      <c r="S592" s="50" t="s">
        <v>25</v>
      </c>
      <c r="T592" s="50" t="s">
        <v>14</v>
      </c>
      <c r="U592" s="49" t="s">
        <v>0</v>
      </c>
      <c r="V592" s="54"/>
    </row>
    <row r="593" spans="2:22" ht="18.75">
      <c r="B593" s="72" t="s">
        <v>4</v>
      </c>
      <c r="C593" s="49" t="s">
        <v>3</v>
      </c>
      <c r="D593" s="49" t="s">
        <v>31</v>
      </c>
      <c r="E593" s="49" t="s">
        <v>6</v>
      </c>
      <c r="F593" s="49" t="s">
        <v>8</v>
      </c>
      <c r="G593" s="49" t="s">
        <v>9</v>
      </c>
      <c r="H593" s="49" t="s">
        <v>10</v>
      </c>
      <c r="I593" s="41" t="s">
        <v>11</v>
      </c>
      <c r="J593" s="49" t="s">
        <v>8</v>
      </c>
      <c r="K593" s="49" t="s">
        <v>9</v>
      </c>
      <c r="L593" s="49" t="s">
        <v>10</v>
      </c>
      <c r="M593" s="41" t="s">
        <v>11</v>
      </c>
      <c r="N593" s="49" t="s">
        <v>8</v>
      </c>
      <c r="O593" s="49" t="s">
        <v>9</v>
      </c>
      <c r="P593" s="49" t="s">
        <v>10</v>
      </c>
      <c r="Q593" s="41" t="s">
        <v>11</v>
      </c>
      <c r="R593" s="49" t="s">
        <v>8</v>
      </c>
      <c r="S593" s="49" t="s">
        <v>9</v>
      </c>
      <c r="T593" s="49" t="s">
        <v>10</v>
      </c>
      <c r="U593" s="41" t="s">
        <v>11</v>
      </c>
      <c r="V593" s="54"/>
    </row>
    <row r="594" spans="2:16" ht="20.25">
      <c r="B594" s="204" t="s">
        <v>358</v>
      </c>
      <c r="C594" s="72" t="s">
        <v>309</v>
      </c>
      <c r="D594" s="49" t="s">
        <v>305</v>
      </c>
      <c r="E594" s="49" t="s">
        <v>7</v>
      </c>
      <c r="F594" s="49" t="s">
        <v>32</v>
      </c>
      <c r="G594" s="49" t="s">
        <v>32</v>
      </c>
      <c r="H594" s="7">
        <v>0.03</v>
      </c>
      <c r="L594" s="7">
        <v>0.01</v>
      </c>
      <c r="P594" s="7">
        <v>0.01</v>
      </c>
    </row>
    <row r="595" spans="2:21" ht="20.25">
      <c r="B595" s="132"/>
      <c r="D595" s="2" t="s">
        <v>33</v>
      </c>
      <c r="E595" s="3"/>
      <c r="F595" s="2" t="s">
        <v>33</v>
      </c>
      <c r="G595" s="2" t="s">
        <v>33</v>
      </c>
      <c r="H595" s="2" t="s">
        <v>33</v>
      </c>
      <c r="I595" s="2" t="s">
        <v>33</v>
      </c>
      <c r="J595" s="2" t="s">
        <v>33</v>
      </c>
      <c r="K595" s="2" t="s">
        <v>33</v>
      </c>
      <c r="L595" s="2" t="s">
        <v>33</v>
      </c>
      <c r="N595" s="2" t="s">
        <v>33</v>
      </c>
      <c r="O595" s="2" t="s">
        <v>33</v>
      </c>
      <c r="P595" s="2" t="s">
        <v>33</v>
      </c>
      <c r="Q595" s="2" t="s">
        <v>33</v>
      </c>
      <c r="R595" s="2" t="s">
        <v>33</v>
      </c>
      <c r="S595" s="2" t="s">
        <v>33</v>
      </c>
      <c r="T595" s="2" t="s">
        <v>33</v>
      </c>
      <c r="U595" s="2" t="s">
        <v>33</v>
      </c>
    </row>
    <row r="596" spans="2:21" ht="20.25">
      <c r="B596" s="132"/>
      <c r="C596" s="41"/>
      <c r="D596" s="41">
        <v>3</v>
      </c>
      <c r="E596" s="41">
        <v>4</v>
      </c>
      <c r="F596" s="41">
        <v>5</v>
      </c>
      <c r="G596" s="41">
        <v>6</v>
      </c>
      <c r="H596" s="42">
        <v>7</v>
      </c>
      <c r="I596" s="41">
        <v>8</v>
      </c>
      <c r="J596" s="41">
        <v>9</v>
      </c>
      <c r="K596" s="41">
        <v>10</v>
      </c>
      <c r="L596" s="42">
        <v>11</v>
      </c>
      <c r="M596" s="41">
        <v>12</v>
      </c>
      <c r="N596" s="41">
        <v>13</v>
      </c>
      <c r="O596" s="41">
        <v>14</v>
      </c>
      <c r="P596" s="42">
        <v>15</v>
      </c>
      <c r="Q596" s="41">
        <v>16</v>
      </c>
      <c r="R596" s="41">
        <v>17</v>
      </c>
      <c r="S596" s="41">
        <v>18</v>
      </c>
      <c r="T596" s="41">
        <v>19</v>
      </c>
      <c r="U596" s="41">
        <v>20</v>
      </c>
    </row>
    <row r="597" spans="2:14" ht="18.75">
      <c r="B597" s="41"/>
      <c r="E597" s="120" t="s">
        <v>23</v>
      </c>
      <c r="N597" s="125" t="s">
        <v>316</v>
      </c>
    </row>
    <row r="598" spans="1:21" ht="19.5">
      <c r="A598" s="126">
        <v>1</v>
      </c>
      <c r="B598" s="60" t="s">
        <v>17</v>
      </c>
      <c r="C598" s="130">
        <v>220</v>
      </c>
      <c r="D598" s="128">
        <f>C598*15</f>
        <v>3300</v>
      </c>
      <c r="E598" s="128">
        <f>SUM(C598*32)</f>
        <v>7040</v>
      </c>
      <c r="F598" s="128">
        <f>SUM(C598*22)</f>
        <v>4840</v>
      </c>
      <c r="G598" s="128">
        <f>SUM(E598*8)</f>
        <v>56320</v>
      </c>
      <c r="H598" s="128" t="s">
        <v>21</v>
      </c>
      <c r="I598" s="129">
        <f>SUM(D598+F598+G598)</f>
        <v>64460</v>
      </c>
      <c r="J598" s="128">
        <f>SUM(C598*3)</f>
        <v>660</v>
      </c>
      <c r="K598" s="128">
        <f>SUM(E598*0.5)</f>
        <v>3520</v>
      </c>
      <c r="L598" s="128" t="str">
        <f>+L600</f>
        <v>+</v>
      </c>
      <c r="M598" s="129">
        <f>SUM(J598:L598)</f>
        <v>4180</v>
      </c>
      <c r="N598" s="128">
        <f>SUM(C598*3)</f>
        <v>660</v>
      </c>
      <c r="O598" s="128">
        <f>SUM(E598*1)</f>
        <v>7040</v>
      </c>
      <c r="P598" s="128" t="s">
        <v>21</v>
      </c>
      <c r="Q598" s="129">
        <f>SUM(N598:P598)</f>
        <v>7700</v>
      </c>
      <c r="R598" s="128">
        <f>SUM(C598*2)</f>
        <v>440</v>
      </c>
      <c r="S598" s="128">
        <f>SUM(E598*0.5)</f>
        <v>3520</v>
      </c>
      <c r="T598" s="128" t="s">
        <v>21</v>
      </c>
      <c r="U598" s="129">
        <f>SUM(R598:T598)</f>
        <v>3960</v>
      </c>
    </row>
    <row r="599" spans="1:21" ht="19.5">
      <c r="A599" s="126">
        <v>2</v>
      </c>
      <c r="B599" s="60" t="s">
        <v>18</v>
      </c>
      <c r="C599" s="130">
        <v>145</v>
      </c>
      <c r="D599" s="128">
        <f>SUM(C599*15)</f>
        <v>2175</v>
      </c>
      <c r="E599" s="29">
        <f>SUM(C599*24)</f>
        <v>3480</v>
      </c>
      <c r="F599" s="128">
        <f>SUM(C599*32.5)</f>
        <v>4712.5</v>
      </c>
      <c r="G599" s="128">
        <f>SUM(E599*8)</f>
        <v>27840</v>
      </c>
      <c r="H599" s="128" t="s">
        <v>21</v>
      </c>
      <c r="I599" s="129">
        <f>SUM(D599+F599+G599)</f>
        <v>34727.5</v>
      </c>
      <c r="J599" s="128">
        <f>SUM(C599*2.5)</f>
        <v>362.5</v>
      </c>
      <c r="K599" s="128">
        <f>SUM(E599*0.5)</f>
        <v>1740</v>
      </c>
      <c r="L599" s="128" t="s">
        <v>21</v>
      </c>
      <c r="M599" s="129">
        <f>SUM(J599:L599)</f>
        <v>2102.5</v>
      </c>
      <c r="N599" s="128">
        <f>SUM(C599*3)</f>
        <v>435</v>
      </c>
      <c r="O599" s="128">
        <f>SUM(E599*1)</f>
        <v>3480</v>
      </c>
      <c r="P599" s="128" t="s">
        <v>21</v>
      </c>
      <c r="Q599" s="129">
        <f>SUM(N599:P599)</f>
        <v>3915</v>
      </c>
      <c r="R599" s="128">
        <f>SUM(C599*2)</f>
        <v>290</v>
      </c>
      <c r="S599" s="128">
        <f>SUM(E599*0.5)</f>
        <v>1740</v>
      </c>
      <c r="T599" s="128" t="s">
        <v>21</v>
      </c>
      <c r="U599" s="129">
        <f>SUM(R599:T599)</f>
        <v>2030</v>
      </c>
    </row>
    <row r="600" spans="1:21" ht="19.5">
      <c r="A600" s="126">
        <v>3</v>
      </c>
      <c r="B600" s="60" t="s">
        <v>19</v>
      </c>
      <c r="C600" s="130">
        <v>24</v>
      </c>
      <c r="D600" s="128">
        <f>SUM(C600*15)</f>
        <v>360</v>
      </c>
      <c r="E600" s="128">
        <f>SUM(C600*32)</f>
        <v>768</v>
      </c>
      <c r="F600" s="128">
        <f>SUM(C600*22)</f>
        <v>528</v>
      </c>
      <c r="G600" s="128">
        <f>SUM(E600*8)</f>
        <v>6144</v>
      </c>
      <c r="H600" s="128" t="s">
        <v>21</v>
      </c>
      <c r="I600" s="129">
        <f>SUM(D600+F600+G600)</f>
        <v>7032</v>
      </c>
      <c r="J600" s="128">
        <f>SUM(C600*3)</f>
        <v>72</v>
      </c>
      <c r="K600" s="128">
        <f>SUM(E600*0.5)</f>
        <v>384</v>
      </c>
      <c r="L600" s="128" t="s">
        <v>21</v>
      </c>
      <c r="M600" s="129">
        <f>SUM(J600:L600)</f>
        <v>456</v>
      </c>
      <c r="N600" s="128">
        <f>SUM(C600*3)</f>
        <v>72</v>
      </c>
      <c r="O600" s="128">
        <f>SUM(E600*1)</f>
        <v>768</v>
      </c>
      <c r="P600" s="128" t="s">
        <v>21</v>
      </c>
      <c r="Q600" s="129">
        <f>SUM(N600:P600)</f>
        <v>840</v>
      </c>
      <c r="R600" s="128">
        <f>SUM(C600*2)</f>
        <v>48</v>
      </c>
      <c r="S600" s="128">
        <f>SUM(E600*0.5)</f>
        <v>384</v>
      </c>
      <c r="T600" s="128" t="s">
        <v>21</v>
      </c>
      <c r="U600" s="129">
        <f>SUM(R600:T600)</f>
        <v>432</v>
      </c>
    </row>
    <row r="601" spans="1:21" ht="19.5">
      <c r="A601" s="126">
        <v>4</v>
      </c>
      <c r="B601" s="60" t="s">
        <v>20</v>
      </c>
      <c r="C601" s="130">
        <v>14</v>
      </c>
      <c r="D601" s="128">
        <f>SUM(C601*15)</f>
        <v>210</v>
      </c>
      <c r="E601" s="128">
        <f>SUM(C601*24)</f>
        <v>336</v>
      </c>
      <c r="F601" s="128">
        <f>SUM(C601*32.5)</f>
        <v>455</v>
      </c>
      <c r="G601" s="128">
        <f>SUM(E601*8)</f>
        <v>2688</v>
      </c>
      <c r="H601" s="128" t="s">
        <v>21</v>
      </c>
      <c r="I601" s="129">
        <f>SUM(D601+F601+G601)</f>
        <v>3353</v>
      </c>
      <c r="J601" s="128">
        <f>SUM(C601*2.5)</f>
        <v>35</v>
      </c>
      <c r="K601" s="128">
        <f>SUM(E601*0.5)</f>
        <v>168</v>
      </c>
      <c r="L601" s="128" t="s">
        <v>21</v>
      </c>
      <c r="M601" s="129">
        <f>SUM(J601:L601)</f>
        <v>203</v>
      </c>
      <c r="N601" s="128">
        <f>SUM(C601*3)</f>
        <v>42</v>
      </c>
      <c r="O601" s="128">
        <f>SUM(E601*1)</f>
        <v>336</v>
      </c>
      <c r="P601" s="128" t="s">
        <v>21</v>
      </c>
      <c r="Q601" s="129">
        <f>SUM(N601:P601)</f>
        <v>378</v>
      </c>
      <c r="R601" s="128">
        <f>SUM(C601*2)</f>
        <v>28</v>
      </c>
      <c r="S601" s="128">
        <f>SUM(E601*0.5)</f>
        <v>168</v>
      </c>
      <c r="T601" s="128" t="s">
        <v>21</v>
      </c>
      <c r="U601" s="129">
        <f>SUM(R601:T601)</f>
        <v>196</v>
      </c>
    </row>
    <row r="602" spans="1:21" ht="19.5">
      <c r="A602" s="126">
        <v>4</v>
      </c>
      <c r="B602" s="61" t="s">
        <v>28</v>
      </c>
      <c r="C602" s="61">
        <f>C601+C600+C599+C598</f>
        <v>403</v>
      </c>
      <c r="D602" s="8">
        <f>D601+D600+D599+D598</f>
        <v>6045</v>
      </c>
      <c r="E602" s="8">
        <f>SUM(E598:E601)</f>
        <v>11624</v>
      </c>
      <c r="F602" s="8">
        <f aca="true" t="shared" si="14" ref="F602:U602">SUM(F598:F601)</f>
        <v>10535.5</v>
      </c>
      <c r="G602" s="8">
        <f t="shared" si="14"/>
        <v>92992</v>
      </c>
      <c r="H602" s="8">
        <f t="shared" si="14"/>
        <v>0</v>
      </c>
      <c r="I602" s="8">
        <f t="shared" si="14"/>
        <v>109572.5</v>
      </c>
      <c r="J602" s="8">
        <f t="shared" si="14"/>
        <v>1129.5</v>
      </c>
      <c r="K602" s="8">
        <f t="shared" si="14"/>
        <v>5812</v>
      </c>
      <c r="L602" s="8">
        <f t="shared" si="14"/>
        <v>0</v>
      </c>
      <c r="M602" s="8">
        <f t="shared" si="14"/>
        <v>6941.5</v>
      </c>
      <c r="N602" s="8">
        <f t="shared" si="14"/>
        <v>1209</v>
      </c>
      <c r="O602" s="8">
        <f t="shared" si="14"/>
        <v>11624</v>
      </c>
      <c r="P602" s="8">
        <f t="shared" si="14"/>
        <v>0</v>
      </c>
      <c r="Q602" s="8">
        <f t="shared" si="14"/>
        <v>12833</v>
      </c>
      <c r="R602" s="8">
        <f t="shared" si="14"/>
        <v>806</v>
      </c>
      <c r="S602" s="8">
        <f t="shared" si="14"/>
        <v>5812</v>
      </c>
      <c r="T602" s="8">
        <f t="shared" si="14"/>
        <v>0</v>
      </c>
      <c r="U602" s="8">
        <f t="shared" si="14"/>
        <v>6618</v>
      </c>
    </row>
    <row r="603" spans="2:14" ht="18.75">
      <c r="B603" s="41"/>
      <c r="E603" s="120" t="s">
        <v>23</v>
      </c>
      <c r="N603" s="125" t="s">
        <v>316</v>
      </c>
    </row>
    <row r="604" spans="2:21" ht="22.5" customHeight="1">
      <c r="B604" s="199" t="s">
        <v>297</v>
      </c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133" t="s">
        <v>23</v>
      </c>
      <c r="S604" s="294" t="s">
        <v>0</v>
      </c>
      <c r="T604" s="294"/>
      <c r="U604" s="133"/>
    </row>
    <row r="605" spans="2:22" ht="21.75" customHeight="1">
      <c r="B605" s="133"/>
      <c r="C605" s="46"/>
      <c r="D605" s="46"/>
      <c r="E605" s="46"/>
      <c r="F605" s="276"/>
      <c r="G605" s="276"/>
      <c r="H605" s="276"/>
      <c r="I605" s="276"/>
      <c r="J605" s="276"/>
      <c r="K605" s="276"/>
      <c r="L605" s="276"/>
      <c r="M605" s="276"/>
      <c r="N605" s="276"/>
      <c r="O605" s="276"/>
      <c r="P605" s="62"/>
      <c r="Q605" s="62"/>
      <c r="R605" s="276"/>
      <c r="S605" s="276"/>
      <c r="T605" s="276"/>
      <c r="U605" s="276"/>
      <c r="V605" s="54"/>
    </row>
    <row r="606" spans="1:22" ht="15.75" customHeight="1">
      <c r="A606" s="272" t="s">
        <v>75</v>
      </c>
      <c r="B606" s="272"/>
      <c r="C606" s="267" t="s">
        <v>318</v>
      </c>
      <c r="D606" s="267"/>
      <c r="E606" s="267" t="s">
        <v>266</v>
      </c>
      <c r="F606" s="267"/>
      <c r="G606" s="267" t="s">
        <v>270</v>
      </c>
      <c r="H606" s="285"/>
      <c r="I606" s="285"/>
      <c r="J606" s="285"/>
      <c r="K606" s="285"/>
      <c r="L606" s="267" t="s">
        <v>215</v>
      </c>
      <c r="M606" s="267"/>
      <c r="N606" s="267"/>
      <c r="O606" s="267"/>
      <c r="P606" s="136"/>
      <c r="Q606" s="44"/>
      <c r="R606" s="267" t="s">
        <v>214</v>
      </c>
      <c r="S606" s="285"/>
      <c r="T606" s="285"/>
      <c r="U606" s="285"/>
      <c r="V606" s="54"/>
    </row>
    <row r="607" spans="2:22" ht="15.75">
      <c r="B607" s="62"/>
      <c r="C607" s="45" t="s">
        <v>267</v>
      </c>
      <c r="D607" s="44" t="s">
        <v>268</v>
      </c>
      <c r="E607" s="45" t="s">
        <v>267</v>
      </c>
      <c r="F607" s="44" t="s">
        <v>268</v>
      </c>
      <c r="G607" s="136"/>
      <c r="H607" s="136"/>
      <c r="I607" s="136"/>
      <c r="J607" s="136"/>
      <c r="K607" s="136"/>
      <c r="L607" s="267" t="s">
        <v>216</v>
      </c>
      <c r="M607" s="267"/>
      <c r="N607" s="267"/>
      <c r="O607" s="267"/>
      <c r="P607" s="136"/>
      <c r="Q607" s="136"/>
      <c r="R607" s="136"/>
      <c r="S607" s="136"/>
      <c r="T607" s="136"/>
      <c r="U607" s="136"/>
      <c r="V607" s="54"/>
    </row>
    <row r="608" spans="2:22" ht="15.75">
      <c r="B608" s="62"/>
      <c r="C608" s="62">
        <v>84</v>
      </c>
      <c r="D608" s="62">
        <v>75</v>
      </c>
      <c r="E608" s="62">
        <v>48</v>
      </c>
      <c r="F608" s="62">
        <v>56</v>
      </c>
      <c r="G608" s="136"/>
      <c r="H608" s="136"/>
      <c r="I608" s="136"/>
      <c r="J608" s="136"/>
      <c r="K608" s="136"/>
      <c r="L608" s="267" t="s">
        <v>217</v>
      </c>
      <c r="M608" s="267"/>
      <c r="N608" s="267"/>
      <c r="O608" s="267"/>
      <c r="P608" s="136"/>
      <c r="Q608" s="136"/>
      <c r="R608" s="136"/>
      <c r="S608" s="136"/>
      <c r="T608" s="136"/>
      <c r="U608" s="136"/>
      <c r="V608" s="54"/>
    </row>
    <row r="609" spans="2:22" ht="16.5">
      <c r="B609" s="44" t="s">
        <v>264</v>
      </c>
      <c r="C609" s="62"/>
      <c r="D609" s="62"/>
      <c r="E609" s="62"/>
      <c r="F609" s="62"/>
      <c r="G609" s="46"/>
      <c r="H609" s="46"/>
      <c r="I609" s="46"/>
      <c r="J609" s="46"/>
      <c r="K609" s="62"/>
      <c r="L609" s="62"/>
      <c r="M609" s="62"/>
      <c r="N609" s="62"/>
      <c r="O609" s="62"/>
      <c r="P609" s="46"/>
      <c r="Q609" s="46"/>
      <c r="R609" s="46"/>
      <c r="S609" s="46"/>
      <c r="T609" s="46"/>
      <c r="U609" s="46"/>
      <c r="V609" s="54"/>
    </row>
    <row r="610" spans="2:23" ht="16.5">
      <c r="B610" s="44" t="s">
        <v>265</v>
      </c>
      <c r="C610" s="35">
        <v>84</v>
      </c>
      <c r="D610" s="35">
        <v>75</v>
      </c>
      <c r="E610" s="35">
        <v>48</v>
      </c>
      <c r="F610" s="35">
        <v>56</v>
      </c>
      <c r="G610" s="267" t="s">
        <v>0</v>
      </c>
      <c r="H610" s="267"/>
      <c r="I610" s="267"/>
      <c r="J610" s="267"/>
      <c r="K610" s="267"/>
      <c r="L610" s="267"/>
      <c r="M610" s="267"/>
      <c r="N610" s="267"/>
      <c r="O610" s="267"/>
      <c r="P610" s="267"/>
      <c r="Q610" s="267"/>
      <c r="R610" s="267"/>
      <c r="S610" s="267"/>
      <c r="T610" s="267"/>
      <c r="U610" s="267"/>
      <c r="W610" s="54"/>
    </row>
    <row r="611" spans="2:23" ht="16.5">
      <c r="B611" s="138" t="s">
        <v>28</v>
      </c>
      <c r="C611" s="293">
        <f>C610+D610+E610+F610</f>
        <v>263</v>
      </c>
      <c r="D611" s="293"/>
      <c r="E611" s="293"/>
      <c r="F611" s="293"/>
      <c r="G611" s="267"/>
      <c r="H611" s="267"/>
      <c r="I611" s="267"/>
      <c r="J611" s="267"/>
      <c r="K611" s="267"/>
      <c r="L611" s="267"/>
      <c r="M611" s="267"/>
      <c r="N611" s="267"/>
      <c r="O611" s="267"/>
      <c r="P611" s="267"/>
      <c r="Q611" s="267"/>
      <c r="R611" s="267"/>
      <c r="S611" s="267"/>
      <c r="T611" s="267"/>
      <c r="U611" s="267"/>
      <c r="W611" s="54"/>
    </row>
    <row r="612" spans="2:23" ht="17.25">
      <c r="B612" s="138" t="s">
        <v>109</v>
      </c>
      <c r="C612" s="301"/>
      <c r="D612" s="301"/>
      <c r="E612" s="35"/>
      <c r="F612" s="35"/>
      <c r="G612" s="267"/>
      <c r="H612" s="267"/>
      <c r="I612" s="267"/>
      <c r="J612" s="267"/>
      <c r="K612" s="267"/>
      <c r="L612" s="267"/>
      <c r="M612" s="267"/>
      <c r="N612" s="267"/>
      <c r="O612" s="267"/>
      <c r="P612" s="267"/>
      <c r="Q612" s="267"/>
      <c r="R612" s="267"/>
      <c r="S612" s="267"/>
      <c r="T612" s="267"/>
      <c r="U612" s="267"/>
      <c r="W612" s="54"/>
    </row>
    <row r="613" spans="2:23" ht="16.5">
      <c r="B613" s="142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W613" s="54"/>
    </row>
    <row r="614" spans="1:28" ht="18.75">
      <c r="A614" s="65" t="s">
        <v>228</v>
      </c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182"/>
      <c r="AB614" s="182"/>
    </row>
    <row r="615" spans="1:26" ht="15.75">
      <c r="A615" s="36" t="s">
        <v>298</v>
      </c>
      <c r="B615" s="166"/>
      <c r="C615" s="166"/>
      <c r="D615" s="166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29"/>
    </row>
    <row r="616" spans="1:26" ht="15.75">
      <c r="A616" s="166" t="s">
        <v>312</v>
      </c>
      <c r="B616" s="167"/>
      <c r="C616" s="167"/>
      <c r="D616" s="167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29"/>
      <c r="W616" s="29"/>
      <c r="X616" s="29"/>
      <c r="Y616" s="29"/>
      <c r="Z616" s="29"/>
    </row>
    <row r="617" spans="1:26" ht="15.75">
      <c r="A617" s="167" t="s">
        <v>311</v>
      </c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186"/>
      <c r="R617" s="186"/>
      <c r="S617" s="186"/>
      <c r="T617" s="186"/>
      <c r="U617" s="186"/>
      <c r="V617" s="29"/>
      <c r="W617" s="29"/>
      <c r="X617" s="29"/>
      <c r="Y617" s="29"/>
      <c r="Z617" s="29"/>
    </row>
    <row r="618" spans="1:26" ht="16.5">
      <c r="A618" s="36" t="s">
        <v>269</v>
      </c>
      <c r="B618" s="166"/>
      <c r="C618" s="166"/>
      <c r="D618" s="166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86"/>
      <c r="R618" s="186"/>
      <c r="S618" s="186"/>
      <c r="T618" s="186"/>
      <c r="U618" s="186"/>
      <c r="V618" s="29"/>
      <c r="W618" s="29"/>
      <c r="X618" s="29"/>
      <c r="Y618" s="29"/>
      <c r="Z618" s="29"/>
    </row>
    <row r="619" spans="1:26" ht="16.5">
      <c r="A619" s="166" t="s">
        <v>302</v>
      </c>
      <c r="B619" s="142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29"/>
      <c r="W619" s="29"/>
      <c r="X619" s="29"/>
      <c r="Y619" s="29"/>
      <c r="Z619" s="29"/>
    </row>
    <row r="620" spans="1:21" ht="17.25">
      <c r="A620" s="29"/>
      <c r="B620" s="139"/>
      <c r="C620" s="137"/>
      <c r="D620" s="137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</row>
    <row r="621" spans="2:21" ht="17.25">
      <c r="B621" s="139"/>
      <c r="C621" s="137"/>
      <c r="D621" s="137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</row>
    <row r="622" spans="2:21" ht="18">
      <c r="B622" s="1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</row>
    <row r="623" spans="3:21" ht="18">
      <c r="C623" s="34"/>
      <c r="D623" s="34"/>
      <c r="E623" s="34"/>
      <c r="F623" s="34"/>
      <c r="G623" s="34"/>
      <c r="H623" s="39">
        <v>16</v>
      </c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</row>
    <row r="624" spans="2:21" ht="18">
      <c r="B624" s="39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</row>
    <row r="625" spans="2:14" ht="18.75">
      <c r="B625" s="41"/>
      <c r="C625" s="41"/>
      <c r="D625" s="41"/>
      <c r="E625" s="120" t="s">
        <v>23</v>
      </c>
      <c r="N625" s="125" t="s">
        <v>316</v>
      </c>
    </row>
    <row r="626" spans="2:21" ht="23.25">
      <c r="B626" s="275" t="s">
        <v>153</v>
      </c>
      <c r="C626" s="284"/>
      <c r="D626" s="284"/>
      <c r="E626" s="284"/>
      <c r="F626" s="284"/>
      <c r="G626" s="284"/>
      <c r="H626" s="284"/>
      <c r="I626" s="284"/>
      <c r="J626" s="284"/>
      <c r="K626" s="284"/>
      <c r="L626" s="284"/>
      <c r="M626" s="284"/>
      <c r="N626" s="284"/>
      <c r="O626" s="284"/>
      <c r="P626" s="284"/>
      <c r="Q626" s="284"/>
      <c r="R626" s="284"/>
      <c r="S626" s="284"/>
      <c r="T626" s="284"/>
      <c r="U626" s="284"/>
    </row>
    <row r="627" spans="2:21" ht="22.5">
      <c r="B627" s="283" t="s">
        <v>250</v>
      </c>
      <c r="C627" s="284"/>
      <c r="D627" s="284"/>
      <c r="E627" s="284"/>
      <c r="F627" s="284"/>
      <c r="G627" s="284"/>
      <c r="H627" s="284"/>
      <c r="I627" s="284"/>
      <c r="J627" s="284"/>
      <c r="K627" s="284"/>
      <c r="L627" s="284"/>
      <c r="M627" s="284"/>
      <c r="N627" s="284"/>
      <c r="O627" s="284"/>
      <c r="P627" s="284"/>
      <c r="Q627" s="284"/>
      <c r="R627" s="284"/>
      <c r="S627" s="284"/>
      <c r="T627" s="284"/>
      <c r="U627" s="284"/>
    </row>
    <row r="628" spans="2:22" ht="15.75">
      <c r="B628" s="280" t="s">
        <v>212</v>
      </c>
      <c r="C628" s="281"/>
      <c r="D628" s="281"/>
      <c r="E628" s="281"/>
      <c r="F628" s="281"/>
      <c r="G628" s="281"/>
      <c r="H628" s="281"/>
      <c r="I628" s="281"/>
      <c r="J628" s="281"/>
      <c r="K628" s="281"/>
      <c r="L628" s="281"/>
      <c r="M628" s="281"/>
      <c r="N628" s="281"/>
      <c r="O628" s="281"/>
      <c r="P628" s="281"/>
      <c r="Q628" s="281"/>
      <c r="R628" s="281"/>
      <c r="S628" s="281"/>
      <c r="T628" s="281"/>
      <c r="U628" s="281"/>
      <c r="V628" s="54"/>
    </row>
    <row r="629" spans="2:14" ht="18.75">
      <c r="B629" s="41"/>
      <c r="E629" s="120" t="s">
        <v>23</v>
      </c>
      <c r="N629" s="125" t="s">
        <v>316</v>
      </c>
    </row>
    <row r="630" spans="1:22" ht="27.75">
      <c r="A630" s="295" t="s">
        <v>174</v>
      </c>
      <c r="B630" s="295"/>
      <c r="C630" s="295"/>
      <c r="D630" s="295"/>
      <c r="E630" s="295"/>
      <c r="F630" s="54"/>
      <c r="G630" s="277" t="s">
        <v>353</v>
      </c>
      <c r="H630" s="277"/>
      <c r="I630" s="277"/>
      <c r="J630" s="277"/>
      <c r="K630" s="277"/>
      <c r="L630" s="277"/>
      <c r="M630" s="277"/>
      <c r="N630" s="277"/>
      <c r="O630" s="277"/>
      <c r="P630" s="277"/>
      <c r="Q630" s="277"/>
      <c r="R630" s="277"/>
      <c r="S630" s="54"/>
      <c r="T630" s="54"/>
      <c r="U630" s="54"/>
      <c r="V630" s="54"/>
    </row>
    <row r="631" spans="2:14" ht="18.75">
      <c r="B631" s="41"/>
      <c r="E631" s="120" t="s">
        <v>23</v>
      </c>
      <c r="N631" s="125" t="s">
        <v>316</v>
      </c>
    </row>
    <row r="632" spans="2:22" ht="21.75" customHeight="1">
      <c r="B632" s="72" t="s">
        <v>1</v>
      </c>
      <c r="C632" s="49" t="s">
        <v>1</v>
      </c>
      <c r="D632" s="49" t="s">
        <v>30</v>
      </c>
      <c r="E632" s="49" t="s">
        <v>5</v>
      </c>
      <c r="F632" s="50" t="s">
        <v>22</v>
      </c>
      <c r="G632" s="50" t="s">
        <v>13</v>
      </c>
      <c r="H632" s="50" t="s">
        <v>14</v>
      </c>
      <c r="I632" s="49" t="s">
        <v>0</v>
      </c>
      <c r="J632" s="50" t="s">
        <v>12</v>
      </c>
      <c r="K632" s="50" t="s">
        <v>13</v>
      </c>
      <c r="L632" s="50" t="s">
        <v>14</v>
      </c>
      <c r="M632" s="49" t="s">
        <v>0</v>
      </c>
      <c r="N632" s="50" t="s">
        <v>15</v>
      </c>
      <c r="O632" s="50" t="s">
        <v>16</v>
      </c>
      <c r="P632" s="50" t="s">
        <v>14</v>
      </c>
      <c r="Q632" s="49" t="s">
        <v>0</v>
      </c>
      <c r="R632" s="50" t="s">
        <v>24</v>
      </c>
      <c r="S632" s="50" t="s">
        <v>25</v>
      </c>
      <c r="T632" s="50" t="s">
        <v>14</v>
      </c>
      <c r="U632" s="49" t="s">
        <v>0</v>
      </c>
      <c r="V632" s="54"/>
    </row>
    <row r="633" spans="2:22" ht="21.75" customHeight="1">
      <c r="B633" s="72" t="s">
        <v>4</v>
      </c>
      <c r="C633" s="49" t="s">
        <v>3</v>
      </c>
      <c r="D633" s="49" t="s">
        <v>31</v>
      </c>
      <c r="E633" s="49" t="s">
        <v>6</v>
      </c>
      <c r="F633" s="49" t="s">
        <v>8</v>
      </c>
      <c r="G633" s="49" t="s">
        <v>9</v>
      </c>
      <c r="H633" s="49" t="s">
        <v>10</v>
      </c>
      <c r="I633" s="41" t="s">
        <v>11</v>
      </c>
      <c r="J633" s="49" t="s">
        <v>8</v>
      </c>
      <c r="K633" s="49" t="s">
        <v>9</v>
      </c>
      <c r="L633" s="49" t="s">
        <v>10</v>
      </c>
      <c r="M633" s="41" t="s">
        <v>11</v>
      </c>
      <c r="N633" s="49" t="s">
        <v>8</v>
      </c>
      <c r="O633" s="49" t="s">
        <v>9</v>
      </c>
      <c r="P633" s="49" t="s">
        <v>10</v>
      </c>
      <c r="Q633" s="41" t="s">
        <v>11</v>
      </c>
      <c r="R633" s="49" t="s">
        <v>8</v>
      </c>
      <c r="S633" s="49" t="s">
        <v>9</v>
      </c>
      <c r="T633" s="49" t="s">
        <v>10</v>
      </c>
      <c r="U633" s="41" t="s">
        <v>11</v>
      </c>
      <c r="V633" s="54"/>
    </row>
    <row r="634" spans="2:22" ht="21.75" customHeight="1">
      <c r="B634" s="204" t="s">
        <v>358</v>
      </c>
      <c r="C634" s="72" t="s">
        <v>309</v>
      </c>
      <c r="D634" s="49" t="s">
        <v>305</v>
      </c>
      <c r="E634" s="49" t="s">
        <v>7</v>
      </c>
      <c r="F634" s="49" t="s">
        <v>32</v>
      </c>
      <c r="G634" s="49" t="s">
        <v>32</v>
      </c>
      <c r="H634" s="64">
        <v>0.03</v>
      </c>
      <c r="I634" s="54"/>
      <c r="J634" s="54"/>
      <c r="K634" s="54"/>
      <c r="L634" s="53">
        <v>0.01</v>
      </c>
      <c r="M634" s="54"/>
      <c r="N634" s="54"/>
      <c r="O634" s="54"/>
      <c r="P634" s="53">
        <v>0.01</v>
      </c>
      <c r="Q634" s="54"/>
      <c r="R634" s="54"/>
      <c r="S634" s="54"/>
      <c r="T634" s="54"/>
      <c r="U634" s="54"/>
      <c r="V634" s="54"/>
    </row>
    <row r="635" spans="2:23" ht="21.75" customHeight="1">
      <c r="B635" s="48"/>
      <c r="D635" s="2" t="s">
        <v>33</v>
      </c>
      <c r="E635" s="3"/>
      <c r="F635" s="2" t="s">
        <v>33</v>
      </c>
      <c r="G635" s="2" t="s">
        <v>33</v>
      </c>
      <c r="H635" s="2" t="s">
        <v>33</v>
      </c>
      <c r="I635" s="2" t="s">
        <v>33</v>
      </c>
      <c r="J635" s="2" t="s">
        <v>33</v>
      </c>
      <c r="K635" s="2" t="s">
        <v>33</v>
      </c>
      <c r="L635" s="2" t="s">
        <v>33</v>
      </c>
      <c r="N635" s="2" t="s">
        <v>33</v>
      </c>
      <c r="O635" s="2" t="s">
        <v>33</v>
      </c>
      <c r="P635" s="2" t="s">
        <v>33</v>
      </c>
      <c r="Q635" s="2" t="s">
        <v>33</v>
      </c>
      <c r="R635" s="2" t="s">
        <v>33</v>
      </c>
      <c r="S635" s="2" t="s">
        <v>33</v>
      </c>
      <c r="T635" s="2" t="s">
        <v>33</v>
      </c>
      <c r="U635" s="2" t="s">
        <v>33</v>
      </c>
      <c r="W635" s="54"/>
    </row>
    <row r="636" spans="2:23" ht="21.75" customHeight="1">
      <c r="B636" s="132"/>
      <c r="C636" s="41"/>
      <c r="D636" s="41">
        <v>3</v>
      </c>
      <c r="E636" s="41">
        <v>4</v>
      </c>
      <c r="F636" s="41">
        <v>5</v>
      </c>
      <c r="G636" s="41">
        <v>6</v>
      </c>
      <c r="H636" s="42">
        <v>7</v>
      </c>
      <c r="I636" s="41">
        <v>8</v>
      </c>
      <c r="J636" s="41">
        <v>9</v>
      </c>
      <c r="K636" s="41">
        <v>10</v>
      </c>
      <c r="L636" s="42">
        <v>11</v>
      </c>
      <c r="M636" s="41">
        <v>12</v>
      </c>
      <c r="N636" s="41">
        <v>13</v>
      </c>
      <c r="O636" s="41">
        <v>14</v>
      </c>
      <c r="P636" s="42">
        <v>15</v>
      </c>
      <c r="Q636" s="41">
        <v>16</v>
      </c>
      <c r="R636" s="41">
        <v>17</v>
      </c>
      <c r="S636" s="41">
        <v>18</v>
      </c>
      <c r="T636" s="41">
        <v>19</v>
      </c>
      <c r="U636" s="41">
        <v>20</v>
      </c>
      <c r="W636" s="54"/>
    </row>
    <row r="637" spans="2:23" ht="21.75" customHeight="1">
      <c r="B637" s="41"/>
      <c r="E637" s="120" t="s">
        <v>23</v>
      </c>
      <c r="N637" s="125" t="s">
        <v>316</v>
      </c>
      <c r="W637" s="54"/>
    </row>
    <row r="638" spans="1:23" ht="21.75" customHeight="1">
      <c r="A638" s="126">
        <v>1</v>
      </c>
      <c r="B638" s="60" t="s">
        <v>17</v>
      </c>
      <c r="C638" s="130">
        <v>200</v>
      </c>
      <c r="D638" s="128">
        <f>C638*15</f>
        <v>3000</v>
      </c>
      <c r="E638" s="128">
        <f>SUM(C638*32)</f>
        <v>6400</v>
      </c>
      <c r="F638" s="128">
        <f>SUM(C638*22)</f>
        <v>4400</v>
      </c>
      <c r="G638" s="128">
        <f>SUM(E638*8)</f>
        <v>51200</v>
      </c>
      <c r="H638" s="128" t="s">
        <v>21</v>
      </c>
      <c r="I638" s="129">
        <f>SUM(D638+F638+G638)</f>
        <v>58600</v>
      </c>
      <c r="J638" s="128">
        <f>SUM(C638*3)</f>
        <v>600</v>
      </c>
      <c r="K638" s="128">
        <f>SUM(E638*0.5)</f>
        <v>3200</v>
      </c>
      <c r="L638" s="128" t="str">
        <f>+L640</f>
        <v>+</v>
      </c>
      <c r="M638" s="129">
        <f>SUM(J638:L638)</f>
        <v>3800</v>
      </c>
      <c r="N638" s="128">
        <f>SUM(C638*3)</f>
        <v>600</v>
      </c>
      <c r="O638" s="128">
        <f>SUM(E638*1)</f>
        <v>6400</v>
      </c>
      <c r="P638" s="128" t="s">
        <v>21</v>
      </c>
      <c r="Q638" s="129">
        <f>SUM(N638:P638)</f>
        <v>7000</v>
      </c>
      <c r="R638" s="128">
        <f>SUM(C638*2)</f>
        <v>400</v>
      </c>
      <c r="S638" s="128">
        <f>SUM(E638*0.5)</f>
        <v>3200</v>
      </c>
      <c r="T638" s="128" t="s">
        <v>21</v>
      </c>
      <c r="U638" s="129">
        <f>SUM(R638:T638)</f>
        <v>3600</v>
      </c>
      <c r="W638" s="54"/>
    </row>
    <row r="639" spans="1:21" ht="21.75" customHeight="1">
      <c r="A639" s="126">
        <v>2</v>
      </c>
      <c r="B639" s="60" t="s">
        <v>18</v>
      </c>
      <c r="C639" s="130">
        <v>50</v>
      </c>
      <c r="D639" s="128">
        <f>SUM(C639*15)</f>
        <v>750</v>
      </c>
      <c r="E639" s="29">
        <f>SUM(C639*24)</f>
        <v>1200</v>
      </c>
      <c r="F639" s="128">
        <f>SUM(C639*32.5)</f>
        <v>1625</v>
      </c>
      <c r="G639" s="128">
        <f>SUM(E639*8)</f>
        <v>9600</v>
      </c>
      <c r="H639" s="128" t="s">
        <v>21</v>
      </c>
      <c r="I639" s="129">
        <f>SUM(D639+F639+G639)</f>
        <v>11975</v>
      </c>
      <c r="J639" s="128">
        <f>SUM(C639*2.5)</f>
        <v>125</v>
      </c>
      <c r="K639" s="128">
        <f>SUM(E639*0.5)</f>
        <v>600</v>
      </c>
      <c r="L639" s="128" t="s">
        <v>21</v>
      </c>
      <c r="M639" s="129">
        <f>SUM(J639:L639)</f>
        <v>725</v>
      </c>
      <c r="N639" s="128">
        <f>SUM(C639*3)</f>
        <v>150</v>
      </c>
      <c r="O639" s="128">
        <f>SUM(E639*1)</f>
        <v>1200</v>
      </c>
      <c r="P639" s="128" t="s">
        <v>21</v>
      </c>
      <c r="Q639" s="129">
        <f>SUM(N639:P639)</f>
        <v>1350</v>
      </c>
      <c r="R639" s="128">
        <f>SUM(C639*2)</f>
        <v>100</v>
      </c>
      <c r="S639" s="128">
        <f>SUM(E639*0.5)</f>
        <v>600</v>
      </c>
      <c r="T639" s="128" t="s">
        <v>21</v>
      </c>
      <c r="U639" s="129">
        <f>SUM(R639:T639)</f>
        <v>700</v>
      </c>
    </row>
    <row r="640" spans="1:21" ht="21.75" customHeight="1">
      <c r="A640" s="126">
        <v>3</v>
      </c>
      <c r="B640" s="60" t="s">
        <v>19</v>
      </c>
      <c r="C640" s="29">
        <v>88</v>
      </c>
      <c r="D640" s="128">
        <f>SUM(C640*15)</f>
        <v>1320</v>
      </c>
      <c r="E640" s="128">
        <f>SUM(C640*32)</f>
        <v>2816</v>
      </c>
      <c r="F640" s="128">
        <f>SUM(C640*22)</f>
        <v>1936</v>
      </c>
      <c r="G640" s="128">
        <f>SUM(E640*8)</f>
        <v>22528</v>
      </c>
      <c r="H640" s="128" t="s">
        <v>21</v>
      </c>
      <c r="I640" s="129">
        <f>SUM(D640+F640+G640)</f>
        <v>25784</v>
      </c>
      <c r="J640" s="128">
        <f>SUM(C640*3)</f>
        <v>264</v>
      </c>
      <c r="K640" s="128">
        <f>SUM(E640*0.5)</f>
        <v>1408</v>
      </c>
      <c r="L640" s="128" t="s">
        <v>21</v>
      </c>
      <c r="M640" s="129">
        <f>SUM(J640:L640)</f>
        <v>1672</v>
      </c>
      <c r="N640" s="128">
        <f>SUM(C640*3)</f>
        <v>264</v>
      </c>
      <c r="O640" s="128">
        <f>SUM(E640*1)</f>
        <v>2816</v>
      </c>
      <c r="P640" s="128" t="s">
        <v>21</v>
      </c>
      <c r="Q640" s="129">
        <f>SUM(N640:P640)</f>
        <v>3080</v>
      </c>
      <c r="R640" s="128">
        <f>SUM(C640*2)</f>
        <v>176</v>
      </c>
      <c r="S640" s="128">
        <f>SUM(E640*0.5)</f>
        <v>1408</v>
      </c>
      <c r="T640" s="128" t="s">
        <v>21</v>
      </c>
      <c r="U640" s="129">
        <f>SUM(R640:T640)</f>
        <v>1584</v>
      </c>
    </row>
    <row r="641" spans="1:21" ht="21.75" customHeight="1">
      <c r="A641" s="126">
        <v>4</v>
      </c>
      <c r="B641" s="60" t="s">
        <v>20</v>
      </c>
      <c r="C641" s="29">
        <v>14</v>
      </c>
      <c r="D641" s="128">
        <f>SUM(C641*15)</f>
        <v>210</v>
      </c>
      <c r="E641" s="128">
        <f>SUM(C641*24)</f>
        <v>336</v>
      </c>
      <c r="F641" s="128">
        <f>SUM(C641*32.5)</f>
        <v>455</v>
      </c>
      <c r="G641" s="128">
        <f>SUM(E641*8)</f>
        <v>2688</v>
      </c>
      <c r="H641" s="128" t="s">
        <v>21</v>
      </c>
      <c r="I641" s="129">
        <f>SUM(D641+F641+G641)</f>
        <v>3353</v>
      </c>
      <c r="J641" s="128">
        <f>SUM(C641*2.5)</f>
        <v>35</v>
      </c>
      <c r="K641" s="128">
        <f>SUM(E641*0.5)</f>
        <v>168</v>
      </c>
      <c r="L641" s="128" t="s">
        <v>21</v>
      </c>
      <c r="M641" s="129">
        <f>SUM(J641:L641)</f>
        <v>203</v>
      </c>
      <c r="N641" s="128">
        <f>SUM(C641*3)</f>
        <v>42</v>
      </c>
      <c r="O641" s="128">
        <f>SUM(E641*1)</f>
        <v>336</v>
      </c>
      <c r="P641" s="128" t="s">
        <v>21</v>
      </c>
      <c r="Q641" s="129">
        <f>SUM(N641:P641)</f>
        <v>378</v>
      </c>
      <c r="R641" s="128">
        <f>SUM(C641*2)</f>
        <v>28</v>
      </c>
      <c r="S641" s="128">
        <f>SUM(E641*0.5)</f>
        <v>168</v>
      </c>
      <c r="T641" s="128" t="s">
        <v>21</v>
      </c>
      <c r="U641" s="129">
        <f>SUM(R641:T641)</f>
        <v>196</v>
      </c>
    </row>
    <row r="642" spans="1:21" ht="21.75" customHeight="1">
      <c r="A642" s="126">
        <v>4</v>
      </c>
      <c r="B642" s="61" t="s">
        <v>28</v>
      </c>
      <c r="C642" s="61">
        <f>C641+C640+C639+C638</f>
        <v>352</v>
      </c>
      <c r="D642" s="8">
        <f>D641+D640+D639+D638</f>
        <v>5280</v>
      </c>
      <c r="E642" s="8">
        <f aca="true" t="shared" si="15" ref="E642:U642">SUM(E638:E641)</f>
        <v>10752</v>
      </c>
      <c r="F642" s="8">
        <f t="shared" si="15"/>
        <v>8416</v>
      </c>
      <c r="G642" s="8">
        <f t="shared" si="15"/>
        <v>86016</v>
      </c>
      <c r="H642" s="8">
        <f t="shared" si="15"/>
        <v>0</v>
      </c>
      <c r="I642" s="8">
        <f t="shared" si="15"/>
        <v>99712</v>
      </c>
      <c r="J642" s="8">
        <f t="shared" si="15"/>
        <v>1024</v>
      </c>
      <c r="K642" s="8">
        <f t="shared" si="15"/>
        <v>5376</v>
      </c>
      <c r="L642" s="8">
        <f t="shared" si="15"/>
        <v>0</v>
      </c>
      <c r="M642" s="8">
        <f t="shared" si="15"/>
        <v>6400</v>
      </c>
      <c r="N642" s="8">
        <f t="shared" si="15"/>
        <v>1056</v>
      </c>
      <c r="O642" s="8">
        <f t="shared" si="15"/>
        <v>10752</v>
      </c>
      <c r="P642" s="8">
        <f t="shared" si="15"/>
        <v>0</v>
      </c>
      <c r="Q642" s="8">
        <f t="shared" si="15"/>
        <v>11808</v>
      </c>
      <c r="R642" s="8">
        <f t="shared" si="15"/>
        <v>704</v>
      </c>
      <c r="S642" s="8">
        <f t="shared" si="15"/>
        <v>5376</v>
      </c>
      <c r="T642" s="8">
        <f t="shared" si="15"/>
        <v>0</v>
      </c>
      <c r="U642" s="8">
        <f t="shared" si="15"/>
        <v>6080</v>
      </c>
    </row>
    <row r="643" spans="2:14" ht="18.75">
      <c r="B643" s="41"/>
      <c r="E643" s="120" t="s">
        <v>23</v>
      </c>
      <c r="N643" s="125" t="s">
        <v>316</v>
      </c>
    </row>
    <row r="644" spans="1:21" ht="20.25" customHeight="1">
      <c r="A644" s="273" t="s">
        <v>297</v>
      </c>
      <c r="B644" s="273"/>
      <c r="C644" s="273"/>
      <c r="D644" s="273"/>
      <c r="E644" s="273"/>
      <c r="F644" s="273"/>
      <c r="G644" s="273"/>
      <c r="H644" s="273"/>
      <c r="I644" s="273"/>
      <c r="J644" s="34"/>
      <c r="K644" s="34"/>
      <c r="L644" s="34"/>
      <c r="M644" s="34"/>
      <c r="N644" s="34"/>
      <c r="O644" s="34"/>
      <c r="P644" s="34"/>
      <c r="Q644" s="34"/>
      <c r="R644" s="34"/>
      <c r="S644" s="294"/>
      <c r="T644" s="294"/>
      <c r="U644" s="133" t="s">
        <v>27</v>
      </c>
    </row>
    <row r="645" spans="2:22" ht="16.5">
      <c r="B645" s="133"/>
      <c r="C645" s="46"/>
      <c r="D645" s="46"/>
      <c r="E645" s="46"/>
      <c r="F645" s="276"/>
      <c r="G645" s="276"/>
      <c r="H645" s="276"/>
      <c r="I645" s="276"/>
      <c r="J645" s="276"/>
      <c r="K645" s="276"/>
      <c r="L645" s="276"/>
      <c r="M645" s="276"/>
      <c r="N645" s="276"/>
      <c r="O645" s="276"/>
      <c r="P645" s="62"/>
      <c r="Q645" s="62"/>
      <c r="R645" s="276"/>
      <c r="S645" s="276"/>
      <c r="T645" s="276"/>
      <c r="U645" s="276"/>
      <c r="V645" s="54"/>
    </row>
    <row r="646" spans="1:22" ht="15.75" customHeight="1">
      <c r="A646" s="272" t="s">
        <v>75</v>
      </c>
      <c r="B646" s="272"/>
      <c r="C646" s="267" t="s">
        <v>36</v>
      </c>
      <c r="D646" s="267"/>
      <c r="E646" s="267" t="s">
        <v>266</v>
      </c>
      <c r="F646" s="267"/>
      <c r="G646" s="267" t="s">
        <v>270</v>
      </c>
      <c r="H646" s="285"/>
      <c r="I646" s="285"/>
      <c r="J646" s="285"/>
      <c r="K646" s="285"/>
      <c r="L646" s="267" t="s">
        <v>215</v>
      </c>
      <c r="M646" s="267"/>
      <c r="N646" s="267"/>
      <c r="O646" s="267"/>
      <c r="P646" s="136"/>
      <c r="Q646" s="44"/>
      <c r="R646" s="267" t="s">
        <v>214</v>
      </c>
      <c r="S646" s="285"/>
      <c r="T646" s="285"/>
      <c r="U646" s="285"/>
      <c r="V646" s="54"/>
    </row>
    <row r="647" spans="2:22" ht="15.75">
      <c r="B647" s="62"/>
      <c r="C647" s="45" t="s">
        <v>267</v>
      </c>
      <c r="D647" s="44" t="s">
        <v>268</v>
      </c>
      <c r="E647" s="45" t="s">
        <v>267</v>
      </c>
      <c r="F647" s="44" t="s">
        <v>268</v>
      </c>
      <c r="G647" s="136"/>
      <c r="H647" s="136"/>
      <c r="I647" s="136"/>
      <c r="J647" s="136"/>
      <c r="K647" s="136"/>
      <c r="L647" s="267" t="s">
        <v>216</v>
      </c>
      <c r="M647" s="267"/>
      <c r="N647" s="267"/>
      <c r="O647" s="267"/>
      <c r="P647" s="136"/>
      <c r="Q647" s="136"/>
      <c r="R647" s="136"/>
      <c r="S647" s="136"/>
      <c r="T647" s="136"/>
      <c r="U647" s="136"/>
      <c r="V647" s="54"/>
    </row>
    <row r="648" spans="2:22" ht="23.25">
      <c r="B648" s="62"/>
      <c r="C648" s="117">
        <v>78</v>
      </c>
      <c r="D648" s="117">
        <v>56</v>
      </c>
      <c r="E648" s="117">
        <v>48</v>
      </c>
      <c r="F648" s="117">
        <v>35</v>
      </c>
      <c r="G648" s="136"/>
      <c r="H648" s="136"/>
      <c r="I648" s="136"/>
      <c r="J648" s="136"/>
      <c r="K648" s="136"/>
      <c r="L648" s="267" t="s">
        <v>217</v>
      </c>
      <c r="M648" s="267"/>
      <c r="N648" s="267"/>
      <c r="O648" s="267"/>
      <c r="P648" s="136"/>
      <c r="Q648" s="136"/>
      <c r="R648" s="136"/>
      <c r="S648" s="136"/>
      <c r="T648" s="136"/>
      <c r="U648" s="136"/>
      <c r="V648" s="54"/>
    </row>
    <row r="649" spans="2:22" ht="15.75">
      <c r="B649" s="44" t="s">
        <v>264</v>
      </c>
      <c r="C649" s="62"/>
      <c r="D649" s="62"/>
      <c r="E649" s="62"/>
      <c r="F649" s="62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36"/>
      <c r="U649" s="136"/>
      <c r="V649" s="54"/>
    </row>
    <row r="650" spans="2:26" ht="16.5">
      <c r="B650" s="44" t="s">
        <v>265</v>
      </c>
      <c r="C650" s="35">
        <v>78</v>
      </c>
      <c r="D650" s="35">
        <f>D648+D649</f>
        <v>56</v>
      </c>
      <c r="E650" s="35">
        <f>E648+E649</f>
        <v>48</v>
      </c>
      <c r="F650" s="35">
        <f>F648+F649</f>
        <v>35</v>
      </c>
      <c r="G650" s="267" t="s">
        <v>0</v>
      </c>
      <c r="H650" s="267"/>
      <c r="I650" s="267"/>
      <c r="J650" s="267"/>
      <c r="K650" s="267"/>
      <c r="L650" s="267"/>
      <c r="M650" s="267"/>
      <c r="N650" s="267"/>
      <c r="O650" s="267"/>
      <c r="P650" s="267"/>
      <c r="Q650" s="267"/>
      <c r="R650" s="267"/>
      <c r="S650" s="267"/>
      <c r="T650" s="267"/>
      <c r="U650" s="267"/>
      <c r="W650" s="54"/>
      <c r="X650" s="54"/>
      <c r="Y650" s="54"/>
      <c r="Z650" s="54"/>
    </row>
    <row r="651" spans="2:26" ht="16.5">
      <c r="B651" s="138" t="s">
        <v>28</v>
      </c>
      <c r="C651" s="293">
        <f>C650+D650+E650+F650</f>
        <v>217</v>
      </c>
      <c r="D651" s="293"/>
      <c r="E651" s="293"/>
      <c r="F651" s="293"/>
      <c r="G651" s="267"/>
      <c r="H651" s="267"/>
      <c r="I651" s="267"/>
      <c r="J651" s="267"/>
      <c r="K651" s="267"/>
      <c r="L651" s="267"/>
      <c r="M651" s="267"/>
      <c r="N651" s="267"/>
      <c r="O651" s="267"/>
      <c r="P651" s="267"/>
      <c r="Q651" s="267"/>
      <c r="R651" s="267"/>
      <c r="S651" s="267"/>
      <c r="T651" s="267"/>
      <c r="U651" s="267"/>
      <c r="W651" s="54"/>
      <c r="X651" s="54"/>
      <c r="Y651" s="54"/>
      <c r="Z651" s="54"/>
    </row>
    <row r="652" spans="2:26" ht="17.25">
      <c r="B652" s="138" t="s">
        <v>109</v>
      </c>
      <c r="C652" s="301"/>
      <c r="D652" s="301"/>
      <c r="E652" s="35"/>
      <c r="F652" s="35"/>
      <c r="G652" s="267"/>
      <c r="H652" s="267"/>
      <c r="I652" s="267"/>
      <c r="J652" s="267"/>
      <c r="K652" s="267"/>
      <c r="L652" s="267"/>
      <c r="M652" s="267"/>
      <c r="N652" s="267"/>
      <c r="O652" s="267"/>
      <c r="P652" s="267"/>
      <c r="Q652" s="267"/>
      <c r="R652" s="267"/>
      <c r="S652" s="267"/>
      <c r="T652" s="267"/>
      <c r="U652" s="267"/>
      <c r="W652" s="54"/>
      <c r="X652" s="54"/>
      <c r="Y652" s="54"/>
      <c r="Z652" s="54"/>
    </row>
    <row r="653" spans="1:27" ht="18.75">
      <c r="A653" s="65" t="s">
        <v>229</v>
      </c>
      <c r="B653" s="182"/>
      <c r="C653" s="182"/>
      <c r="D653" s="182"/>
      <c r="E653" s="182"/>
      <c r="F653" s="182"/>
      <c r="G653" s="182"/>
      <c r="H653" s="182"/>
      <c r="I653" s="182"/>
      <c r="J653" s="182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  <c r="AA653" s="182"/>
    </row>
    <row r="654" spans="1:29" ht="15.75">
      <c r="A654" s="36" t="s">
        <v>298</v>
      </c>
      <c r="B654" s="166"/>
      <c r="C654" s="166"/>
      <c r="D654" s="166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29"/>
      <c r="W654" s="29"/>
      <c r="X654" s="29"/>
      <c r="Y654" s="29"/>
      <c r="Z654" s="29"/>
      <c r="AA654" s="29"/>
      <c r="AB654" s="29"/>
      <c r="AC654" s="29"/>
    </row>
    <row r="655" spans="1:29" ht="15.75">
      <c r="A655" s="166" t="s">
        <v>312</v>
      </c>
      <c r="B655" s="167"/>
      <c r="C655" s="167"/>
      <c r="D655" s="167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29"/>
      <c r="W655" s="29"/>
      <c r="X655" s="29"/>
      <c r="Y655" s="29"/>
      <c r="Z655" s="29"/>
      <c r="AA655" s="29"/>
      <c r="AB655" s="29"/>
      <c r="AC655" s="29"/>
    </row>
    <row r="656" spans="1:29" ht="15.75">
      <c r="A656" s="167" t="s">
        <v>311</v>
      </c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193"/>
      <c r="R656" s="193"/>
      <c r="S656" s="193"/>
      <c r="T656" s="193"/>
      <c r="U656" s="193"/>
      <c r="V656" s="29"/>
      <c r="W656" s="29"/>
      <c r="X656" s="29"/>
      <c r="Y656" s="29"/>
      <c r="Z656" s="29"/>
      <c r="AA656" s="29"/>
      <c r="AB656" s="29"/>
      <c r="AC656" s="29"/>
    </row>
    <row r="657" spans="1:29" ht="16.5">
      <c r="A657" s="36" t="s">
        <v>269</v>
      </c>
      <c r="B657" s="166"/>
      <c r="C657" s="166"/>
      <c r="D657" s="166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93"/>
      <c r="R657" s="193"/>
      <c r="S657" s="193"/>
      <c r="T657" s="193"/>
      <c r="U657" s="193"/>
      <c r="V657" s="29"/>
      <c r="W657" s="29"/>
      <c r="X657" s="29"/>
      <c r="Y657" s="29"/>
      <c r="Z657" s="29"/>
      <c r="AA657" s="29"/>
      <c r="AB657" s="29"/>
      <c r="AC657" s="29"/>
    </row>
    <row r="658" spans="1:29" ht="15.75">
      <c r="A658" s="166" t="s">
        <v>302</v>
      </c>
      <c r="B658" s="193"/>
      <c r="C658" s="193"/>
      <c r="D658" s="193"/>
      <c r="E658" s="193"/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29"/>
      <c r="W658" s="29"/>
      <c r="X658" s="29"/>
      <c r="Y658" s="29"/>
      <c r="Z658" s="29"/>
      <c r="AA658" s="29"/>
      <c r="AB658" s="29"/>
      <c r="AC658" s="29"/>
    </row>
    <row r="659" spans="1:29" ht="1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</row>
    <row r="661" ht="18">
      <c r="I661" s="39">
        <v>17</v>
      </c>
    </row>
    <row r="662" spans="3:21" ht="18"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</row>
    <row r="663" spans="2:14" ht="18.75">
      <c r="B663" s="41"/>
      <c r="C663" s="41"/>
      <c r="D663" s="41"/>
      <c r="E663" s="120" t="s">
        <v>23</v>
      </c>
      <c r="N663" s="125" t="s">
        <v>316</v>
      </c>
    </row>
    <row r="664" spans="2:21" ht="23.25">
      <c r="B664" s="275" t="s">
        <v>153</v>
      </c>
      <c r="C664" s="284"/>
      <c r="D664" s="284"/>
      <c r="E664" s="284"/>
      <c r="F664" s="284"/>
      <c r="G664" s="284"/>
      <c r="H664" s="284"/>
      <c r="I664" s="284"/>
      <c r="J664" s="284"/>
      <c r="K664" s="284"/>
      <c r="L664" s="284"/>
      <c r="M664" s="284"/>
      <c r="N664" s="284"/>
      <c r="O664" s="284"/>
      <c r="P664" s="284"/>
      <c r="Q664" s="284"/>
      <c r="R664" s="284"/>
      <c r="S664" s="284"/>
      <c r="T664" s="284"/>
      <c r="U664" s="284"/>
    </row>
    <row r="665" spans="2:21" ht="22.5">
      <c r="B665" s="283" t="s">
        <v>250</v>
      </c>
      <c r="C665" s="284"/>
      <c r="D665" s="284"/>
      <c r="E665" s="284"/>
      <c r="F665" s="284"/>
      <c r="G665" s="284"/>
      <c r="H665" s="284"/>
      <c r="I665" s="284"/>
      <c r="J665" s="284"/>
      <c r="K665" s="284"/>
      <c r="L665" s="284"/>
      <c r="M665" s="284"/>
      <c r="N665" s="284"/>
      <c r="O665" s="284"/>
      <c r="P665" s="284"/>
      <c r="Q665" s="284"/>
      <c r="R665" s="284"/>
      <c r="S665" s="284"/>
      <c r="T665" s="284"/>
      <c r="U665" s="284"/>
    </row>
    <row r="666" spans="2:21" ht="15.75">
      <c r="B666" s="280" t="s">
        <v>212</v>
      </c>
      <c r="C666" s="281"/>
      <c r="D666" s="281"/>
      <c r="E666" s="281"/>
      <c r="F666" s="281"/>
      <c r="G666" s="281"/>
      <c r="H666" s="281"/>
      <c r="I666" s="281"/>
      <c r="J666" s="281"/>
      <c r="K666" s="281"/>
      <c r="L666" s="281"/>
      <c r="M666" s="281"/>
      <c r="N666" s="281"/>
      <c r="O666" s="281"/>
      <c r="P666" s="281"/>
      <c r="Q666" s="281"/>
      <c r="R666" s="281"/>
      <c r="S666" s="281"/>
      <c r="T666" s="281"/>
      <c r="U666" s="281"/>
    </row>
    <row r="667" spans="2:14" ht="18.75">
      <c r="B667" s="41"/>
      <c r="E667" s="120" t="s">
        <v>23</v>
      </c>
      <c r="N667" s="125" t="s">
        <v>316</v>
      </c>
    </row>
    <row r="668" spans="1:18" ht="21.75" customHeight="1">
      <c r="A668" s="295" t="s">
        <v>166</v>
      </c>
      <c r="B668" s="295"/>
      <c r="C668" s="295"/>
      <c r="D668" s="295"/>
      <c r="E668" s="295"/>
      <c r="G668" s="277" t="s">
        <v>360</v>
      </c>
      <c r="H668" s="277"/>
      <c r="I668" s="277"/>
      <c r="J668" s="277"/>
      <c r="K668" s="277"/>
      <c r="L668" s="277"/>
      <c r="M668" s="277"/>
      <c r="N668" s="277"/>
      <c r="O668" s="277"/>
      <c r="P668" s="277"/>
      <c r="Q668" s="277"/>
      <c r="R668" s="277"/>
    </row>
    <row r="669" spans="2:14" ht="21.75" customHeight="1">
      <c r="B669" s="41"/>
      <c r="E669" s="120" t="s">
        <v>23</v>
      </c>
      <c r="N669" s="125" t="s">
        <v>316</v>
      </c>
    </row>
    <row r="670" spans="2:22" ht="21.75" customHeight="1">
      <c r="B670" s="72" t="s">
        <v>1</v>
      </c>
      <c r="C670" s="49" t="s">
        <v>1</v>
      </c>
      <c r="D670" s="49" t="s">
        <v>30</v>
      </c>
      <c r="E670" s="49" t="s">
        <v>5</v>
      </c>
      <c r="F670" s="50" t="s">
        <v>22</v>
      </c>
      <c r="G670" s="50" t="s">
        <v>13</v>
      </c>
      <c r="H670" s="50" t="s">
        <v>14</v>
      </c>
      <c r="I670" s="49" t="s">
        <v>0</v>
      </c>
      <c r="J670" s="50" t="s">
        <v>12</v>
      </c>
      <c r="K670" s="50" t="s">
        <v>13</v>
      </c>
      <c r="L670" s="50" t="s">
        <v>14</v>
      </c>
      <c r="M670" s="49" t="s">
        <v>0</v>
      </c>
      <c r="N670" s="50" t="s">
        <v>15</v>
      </c>
      <c r="O670" s="50" t="s">
        <v>16</v>
      </c>
      <c r="P670" s="50" t="s">
        <v>14</v>
      </c>
      <c r="Q670" s="49" t="s">
        <v>0</v>
      </c>
      <c r="R670" s="50" t="s">
        <v>24</v>
      </c>
      <c r="S670" s="50" t="s">
        <v>25</v>
      </c>
      <c r="T670" s="50" t="s">
        <v>14</v>
      </c>
      <c r="U670" s="49" t="s">
        <v>0</v>
      </c>
      <c r="V670" s="54"/>
    </row>
    <row r="671" spans="2:22" ht="21.75" customHeight="1">
      <c r="B671" s="72" t="s">
        <v>4</v>
      </c>
      <c r="C671" s="49" t="s">
        <v>3</v>
      </c>
      <c r="D671" s="49" t="s">
        <v>31</v>
      </c>
      <c r="E671" s="49" t="s">
        <v>6</v>
      </c>
      <c r="F671" s="49" t="s">
        <v>8</v>
      </c>
      <c r="G671" s="49" t="s">
        <v>9</v>
      </c>
      <c r="H671" s="49" t="s">
        <v>10</v>
      </c>
      <c r="I671" s="41" t="s">
        <v>11</v>
      </c>
      <c r="J671" s="49" t="s">
        <v>8</v>
      </c>
      <c r="K671" s="49" t="s">
        <v>9</v>
      </c>
      <c r="L671" s="49" t="s">
        <v>10</v>
      </c>
      <c r="M671" s="41" t="s">
        <v>11</v>
      </c>
      <c r="N671" s="49" t="s">
        <v>8</v>
      </c>
      <c r="O671" s="49" t="s">
        <v>9</v>
      </c>
      <c r="P671" s="49" t="s">
        <v>10</v>
      </c>
      <c r="Q671" s="41" t="s">
        <v>11</v>
      </c>
      <c r="R671" s="49" t="s">
        <v>8</v>
      </c>
      <c r="S671" s="49" t="s">
        <v>9</v>
      </c>
      <c r="T671" s="49" t="s">
        <v>10</v>
      </c>
      <c r="U671" s="41" t="s">
        <v>11</v>
      </c>
      <c r="V671" s="54"/>
    </row>
    <row r="672" spans="2:22" ht="21.75" customHeight="1">
      <c r="B672" s="204" t="s">
        <v>358</v>
      </c>
      <c r="C672" s="72" t="s">
        <v>309</v>
      </c>
      <c r="D672" s="49" t="s">
        <v>305</v>
      </c>
      <c r="E672" s="49" t="s">
        <v>7</v>
      </c>
      <c r="F672" s="49" t="s">
        <v>32</v>
      </c>
      <c r="G672" s="49" t="s">
        <v>32</v>
      </c>
      <c r="H672" s="64">
        <v>0.03</v>
      </c>
      <c r="I672" s="54"/>
      <c r="J672" s="54"/>
      <c r="K672" s="54"/>
      <c r="L672" s="53">
        <v>0.01</v>
      </c>
      <c r="M672" s="54"/>
      <c r="N672" s="54"/>
      <c r="O672" s="54"/>
      <c r="P672" s="53">
        <v>0.01</v>
      </c>
      <c r="Q672" s="54"/>
      <c r="R672" s="54"/>
      <c r="S672" s="54"/>
      <c r="T672" s="54"/>
      <c r="U672" s="54"/>
      <c r="V672" s="54"/>
    </row>
    <row r="673" spans="2:21" ht="21.75" customHeight="1">
      <c r="B673" s="48"/>
      <c r="D673" s="2" t="s">
        <v>33</v>
      </c>
      <c r="E673" s="3"/>
      <c r="F673" s="2" t="s">
        <v>33</v>
      </c>
      <c r="G673" s="2" t="s">
        <v>33</v>
      </c>
      <c r="H673" s="2" t="s">
        <v>33</v>
      </c>
      <c r="I673" s="2" t="s">
        <v>33</v>
      </c>
      <c r="J673" s="2" t="s">
        <v>33</v>
      </c>
      <c r="K673" s="2" t="s">
        <v>33</v>
      </c>
      <c r="L673" s="2" t="s">
        <v>33</v>
      </c>
      <c r="N673" s="2" t="s">
        <v>33</v>
      </c>
      <c r="O673" s="2" t="s">
        <v>33</v>
      </c>
      <c r="P673" s="2" t="s">
        <v>33</v>
      </c>
      <c r="Q673" s="2" t="s">
        <v>33</v>
      </c>
      <c r="R673" s="2" t="s">
        <v>33</v>
      </c>
      <c r="S673" s="2" t="s">
        <v>33</v>
      </c>
      <c r="T673" s="2" t="s">
        <v>33</v>
      </c>
      <c r="U673" s="2" t="s">
        <v>33</v>
      </c>
    </row>
    <row r="674" spans="2:21" ht="21.75" customHeight="1">
      <c r="B674" s="132"/>
      <c r="C674" s="41"/>
      <c r="D674" s="41">
        <v>3</v>
      </c>
      <c r="E674" s="41">
        <v>4</v>
      </c>
      <c r="F674" s="41">
        <v>5</v>
      </c>
      <c r="G674" s="41">
        <v>6</v>
      </c>
      <c r="H674" s="42">
        <v>7</v>
      </c>
      <c r="I674" s="41">
        <v>8</v>
      </c>
      <c r="J674" s="41">
        <v>9</v>
      </c>
      <c r="K674" s="41">
        <v>10</v>
      </c>
      <c r="L674" s="42">
        <v>11</v>
      </c>
      <c r="M674" s="41">
        <v>12</v>
      </c>
      <c r="N674" s="41">
        <v>13</v>
      </c>
      <c r="O674" s="41">
        <v>14</v>
      </c>
      <c r="P674" s="42">
        <v>15</v>
      </c>
      <c r="Q674" s="41">
        <v>16</v>
      </c>
      <c r="R674" s="41">
        <v>17</v>
      </c>
      <c r="S674" s="41">
        <v>18</v>
      </c>
      <c r="T674" s="41">
        <v>19</v>
      </c>
      <c r="U674" s="41">
        <v>20</v>
      </c>
    </row>
    <row r="675" spans="2:26" ht="21.75" customHeight="1">
      <c r="B675" s="41"/>
      <c r="E675" s="120" t="s">
        <v>23</v>
      </c>
      <c r="N675" s="125" t="s">
        <v>316</v>
      </c>
      <c r="W675" s="54"/>
      <c r="X675" s="54"/>
      <c r="Y675" s="54"/>
      <c r="Z675" s="54"/>
    </row>
    <row r="676" spans="1:26" ht="21.75" customHeight="1">
      <c r="A676" s="126">
        <v>1</v>
      </c>
      <c r="B676" s="60" t="s">
        <v>17</v>
      </c>
      <c r="C676" s="128">
        <v>84</v>
      </c>
      <c r="D676" s="128">
        <f>C676*15</f>
        <v>1260</v>
      </c>
      <c r="E676" s="128">
        <f>SUM(C676*32)</f>
        <v>2688</v>
      </c>
      <c r="F676" s="128">
        <f>SUM(C676*22)</f>
        <v>1848</v>
      </c>
      <c r="G676" s="128">
        <f>SUM(E676*8)</f>
        <v>21504</v>
      </c>
      <c r="H676" s="128" t="s">
        <v>21</v>
      </c>
      <c r="I676" s="129">
        <f>SUM(D676+F676+G676)</f>
        <v>24612</v>
      </c>
      <c r="J676" s="128">
        <f>SUM(C676*3)</f>
        <v>252</v>
      </c>
      <c r="K676" s="128">
        <f>SUM(E676*0.5)</f>
        <v>1344</v>
      </c>
      <c r="L676" s="128" t="str">
        <f>+L678</f>
        <v>+</v>
      </c>
      <c r="M676" s="129">
        <f>SUM(J676:L676)</f>
        <v>1596</v>
      </c>
      <c r="N676" s="128">
        <f>SUM(C676*3)</f>
        <v>252</v>
      </c>
      <c r="O676" s="128">
        <f>SUM(E676*1)</f>
        <v>2688</v>
      </c>
      <c r="P676" s="128" t="s">
        <v>21</v>
      </c>
      <c r="Q676" s="129">
        <f>SUM(N676:P676)</f>
        <v>2940</v>
      </c>
      <c r="R676" s="128">
        <f>SUM(C676*2)</f>
        <v>168</v>
      </c>
      <c r="S676" s="128">
        <f>SUM(E676*0.5)</f>
        <v>1344</v>
      </c>
      <c r="T676" s="128" t="s">
        <v>21</v>
      </c>
      <c r="U676" s="129">
        <f>SUM(R676:T676)</f>
        <v>1512</v>
      </c>
      <c r="W676" s="54"/>
      <c r="X676" s="54"/>
      <c r="Y676" s="54"/>
      <c r="Z676" s="54"/>
    </row>
    <row r="677" spans="1:21" ht="21.75" customHeight="1">
      <c r="A677" s="126">
        <v>2</v>
      </c>
      <c r="B677" s="60" t="s">
        <v>18</v>
      </c>
      <c r="C677" s="128">
        <v>52</v>
      </c>
      <c r="D677" s="128">
        <f>SUM(C677*15)</f>
        <v>780</v>
      </c>
      <c r="E677" s="29">
        <f>SUM(C677*24)</f>
        <v>1248</v>
      </c>
      <c r="F677" s="128">
        <f>SUM(C677*32.5)</f>
        <v>1690</v>
      </c>
      <c r="G677" s="128">
        <f>SUM(E677*8)</f>
        <v>9984</v>
      </c>
      <c r="H677" s="128" t="s">
        <v>21</v>
      </c>
      <c r="I677" s="129">
        <f>SUM(D677+F677+G677)</f>
        <v>12454</v>
      </c>
      <c r="J677" s="128">
        <f>SUM(C677*2.5)</f>
        <v>130</v>
      </c>
      <c r="K677" s="128">
        <f>SUM(E677*0.5)</f>
        <v>624</v>
      </c>
      <c r="L677" s="128" t="s">
        <v>21</v>
      </c>
      <c r="M677" s="129">
        <f>SUM(J677:L677)</f>
        <v>754</v>
      </c>
      <c r="N677" s="128">
        <f>SUM(C677*3)</f>
        <v>156</v>
      </c>
      <c r="O677" s="128">
        <f>SUM(E677*1)</f>
        <v>1248</v>
      </c>
      <c r="P677" s="128" t="s">
        <v>21</v>
      </c>
      <c r="Q677" s="129">
        <f>SUM(N677:P677)</f>
        <v>1404</v>
      </c>
      <c r="R677" s="128">
        <f>SUM(C677*2)</f>
        <v>104</v>
      </c>
      <c r="S677" s="128">
        <f>SUM(E677*0.5)</f>
        <v>624</v>
      </c>
      <c r="T677" s="128" t="s">
        <v>21</v>
      </c>
      <c r="U677" s="129">
        <f>SUM(R677:T677)</f>
        <v>728</v>
      </c>
    </row>
    <row r="678" spans="1:21" ht="21.75" customHeight="1">
      <c r="A678" s="126">
        <v>3</v>
      </c>
      <c r="B678" s="60" t="s">
        <v>19</v>
      </c>
      <c r="C678" s="29">
        <v>56</v>
      </c>
      <c r="D678" s="128">
        <f>SUM(C678*15)</f>
        <v>840</v>
      </c>
      <c r="E678" s="128">
        <f>SUM(C678*32)</f>
        <v>1792</v>
      </c>
      <c r="F678" s="128">
        <f>SUM(C678*22)</f>
        <v>1232</v>
      </c>
      <c r="G678" s="128">
        <f>SUM(E678*8)</f>
        <v>14336</v>
      </c>
      <c r="H678" s="128" t="s">
        <v>21</v>
      </c>
      <c r="I678" s="129">
        <f>SUM(D678+F678+G678)</f>
        <v>16408</v>
      </c>
      <c r="J678" s="128">
        <f>SUM(C678*3)</f>
        <v>168</v>
      </c>
      <c r="K678" s="128">
        <f>SUM(E678*0.5)</f>
        <v>896</v>
      </c>
      <c r="L678" s="128" t="s">
        <v>21</v>
      </c>
      <c r="M678" s="129">
        <f>SUM(J678:L678)</f>
        <v>1064</v>
      </c>
      <c r="N678" s="128">
        <f>SUM(C678*3)</f>
        <v>168</v>
      </c>
      <c r="O678" s="128">
        <f>SUM(E678*1)</f>
        <v>1792</v>
      </c>
      <c r="P678" s="128" t="s">
        <v>21</v>
      </c>
      <c r="Q678" s="129">
        <f>SUM(N678:P678)</f>
        <v>1960</v>
      </c>
      <c r="R678" s="128">
        <f>SUM(C678*2)</f>
        <v>112</v>
      </c>
      <c r="S678" s="128">
        <f>SUM(E678*0.5)</f>
        <v>896</v>
      </c>
      <c r="T678" s="128" t="s">
        <v>21</v>
      </c>
      <c r="U678" s="129">
        <f>SUM(R678:T678)</f>
        <v>1008</v>
      </c>
    </row>
    <row r="679" spans="1:21" ht="21.75" customHeight="1">
      <c r="A679" s="126">
        <v>4</v>
      </c>
      <c r="B679" s="60" t="s">
        <v>20</v>
      </c>
      <c r="C679" s="29">
        <v>36</v>
      </c>
      <c r="D679" s="128">
        <f>SUM(C679*15)</f>
        <v>540</v>
      </c>
      <c r="E679" s="128">
        <f>SUM(C679*24)</f>
        <v>864</v>
      </c>
      <c r="F679" s="128">
        <f>SUM(C679*32.5)</f>
        <v>1170</v>
      </c>
      <c r="G679" s="128">
        <f>SUM(E679*8)</f>
        <v>6912</v>
      </c>
      <c r="H679" s="128" t="s">
        <v>21</v>
      </c>
      <c r="I679" s="129">
        <f>SUM(D679+F679+G679)</f>
        <v>8622</v>
      </c>
      <c r="J679" s="128">
        <f>SUM(C679*2.5)</f>
        <v>90</v>
      </c>
      <c r="K679" s="128">
        <f>SUM(E679*0.5)</f>
        <v>432</v>
      </c>
      <c r="L679" s="128" t="s">
        <v>21</v>
      </c>
      <c r="M679" s="129">
        <f>SUM(J679:L679)</f>
        <v>522</v>
      </c>
      <c r="N679" s="128">
        <f>SUM(C679*3)</f>
        <v>108</v>
      </c>
      <c r="O679" s="128">
        <f>SUM(E679*1)</f>
        <v>864</v>
      </c>
      <c r="P679" s="128" t="s">
        <v>21</v>
      </c>
      <c r="Q679" s="129">
        <f>SUM(N679:P679)</f>
        <v>972</v>
      </c>
      <c r="R679" s="128">
        <f>SUM(C679*2)</f>
        <v>72</v>
      </c>
      <c r="S679" s="128">
        <f>SUM(E679*0.5)</f>
        <v>432</v>
      </c>
      <c r="T679" s="128" t="s">
        <v>21</v>
      </c>
      <c r="U679" s="129">
        <f>SUM(R679:T679)</f>
        <v>504</v>
      </c>
    </row>
    <row r="680" spans="1:21" ht="19.5">
      <c r="A680" s="126">
        <v>4</v>
      </c>
      <c r="B680" s="61" t="s">
        <v>28</v>
      </c>
      <c r="C680" s="61">
        <f>C679+C678+C677+C676</f>
        <v>228</v>
      </c>
      <c r="D680" s="8">
        <f>D679+D678+D677+D676</f>
        <v>3420</v>
      </c>
      <c r="E680" s="8">
        <f aca="true" t="shared" si="16" ref="E680:U680">SUM(E676:E679)</f>
        <v>6592</v>
      </c>
      <c r="F680" s="8">
        <f t="shared" si="16"/>
        <v>5940</v>
      </c>
      <c r="G680" s="8">
        <f t="shared" si="16"/>
        <v>52736</v>
      </c>
      <c r="H680" s="8">
        <f t="shared" si="16"/>
        <v>0</v>
      </c>
      <c r="I680" s="8">
        <f t="shared" si="16"/>
        <v>62096</v>
      </c>
      <c r="J680" s="8">
        <f t="shared" si="16"/>
        <v>640</v>
      </c>
      <c r="K680" s="8">
        <f t="shared" si="16"/>
        <v>3296</v>
      </c>
      <c r="L680" s="8">
        <f t="shared" si="16"/>
        <v>0</v>
      </c>
      <c r="M680" s="8">
        <f t="shared" si="16"/>
        <v>3936</v>
      </c>
      <c r="N680" s="8">
        <f t="shared" si="16"/>
        <v>684</v>
      </c>
      <c r="O680" s="8">
        <f t="shared" si="16"/>
        <v>6592</v>
      </c>
      <c r="P680" s="8">
        <f t="shared" si="16"/>
        <v>0</v>
      </c>
      <c r="Q680" s="8">
        <f t="shared" si="16"/>
        <v>7276</v>
      </c>
      <c r="R680" s="8">
        <f t="shared" si="16"/>
        <v>456</v>
      </c>
      <c r="S680" s="8">
        <f t="shared" si="16"/>
        <v>3296</v>
      </c>
      <c r="T680" s="8">
        <f t="shared" si="16"/>
        <v>0</v>
      </c>
      <c r="U680" s="8">
        <f t="shared" si="16"/>
        <v>3752</v>
      </c>
    </row>
    <row r="681" spans="2:14" ht="18.75">
      <c r="B681" s="41"/>
      <c r="E681" s="120" t="s">
        <v>23</v>
      </c>
      <c r="N681" s="125" t="s">
        <v>316</v>
      </c>
    </row>
    <row r="682" spans="1:22" ht="16.5" customHeight="1">
      <c r="A682" s="273" t="s">
        <v>297</v>
      </c>
      <c r="B682" s="273"/>
      <c r="C682" s="273"/>
      <c r="D682" s="273"/>
      <c r="E682" s="273"/>
      <c r="F682" s="273"/>
      <c r="G682" s="273"/>
      <c r="H682" s="273"/>
      <c r="I682" s="273"/>
      <c r="J682" s="59"/>
      <c r="K682" s="59"/>
      <c r="L682" s="276"/>
      <c r="M682" s="276"/>
      <c r="N682" s="276"/>
      <c r="O682" s="276"/>
      <c r="P682" s="62"/>
      <c r="Q682" s="62"/>
      <c r="R682" s="276"/>
      <c r="S682" s="276"/>
      <c r="T682" s="276"/>
      <c r="U682" s="276"/>
      <c r="V682" s="54"/>
    </row>
    <row r="683" spans="1:22" ht="21.75" customHeight="1">
      <c r="A683" s="272" t="s">
        <v>75</v>
      </c>
      <c r="B683" s="272"/>
      <c r="C683" s="267" t="s">
        <v>36</v>
      </c>
      <c r="D683" s="267"/>
      <c r="E683" s="267" t="s">
        <v>266</v>
      </c>
      <c r="F683" s="267"/>
      <c r="G683" s="267" t="s">
        <v>270</v>
      </c>
      <c r="H683" s="285"/>
      <c r="I683" s="285"/>
      <c r="J683" s="285"/>
      <c r="K683" s="285"/>
      <c r="L683" s="267" t="s">
        <v>215</v>
      </c>
      <c r="M683" s="267"/>
      <c r="N683" s="267"/>
      <c r="O683" s="267"/>
      <c r="P683" s="136"/>
      <c r="Q683" s="44"/>
      <c r="R683" s="267" t="s">
        <v>214</v>
      </c>
      <c r="S683" s="285"/>
      <c r="T683" s="285"/>
      <c r="U683" s="285"/>
      <c r="V683" s="54"/>
    </row>
    <row r="684" spans="2:22" ht="15.75">
      <c r="B684" s="62"/>
      <c r="C684" s="45" t="s">
        <v>267</v>
      </c>
      <c r="D684" s="44" t="s">
        <v>268</v>
      </c>
      <c r="E684" s="45" t="s">
        <v>267</v>
      </c>
      <c r="F684" s="44" t="s">
        <v>268</v>
      </c>
      <c r="G684" s="136"/>
      <c r="H684" s="136"/>
      <c r="I684" s="136"/>
      <c r="J684" s="136"/>
      <c r="K684" s="136"/>
      <c r="L684" s="267" t="s">
        <v>216</v>
      </c>
      <c r="M684" s="267"/>
      <c r="N684" s="267"/>
      <c r="O684" s="267"/>
      <c r="P684" s="136"/>
      <c r="Q684" s="136"/>
      <c r="R684" s="136"/>
      <c r="S684" s="136"/>
      <c r="T684" s="136"/>
      <c r="U684" s="136"/>
      <c r="V684" s="54"/>
    </row>
    <row r="685" spans="2:22" ht="15.75">
      <c r="B685" s="62"/>
      <c r="C685" s="62">
        <v>68</v>
      </c>
      <c r="D685" s="62">
        <v>59</v>
      </c>
      <c r="E685" s="62">
        <v>45</v>
      </c>
      <c r="F685" s="62">
        <v>36</v>
      </c>
      <c r="G685" s="136"/>
      <c r="H685" s="136"/>
      <c r="I685" s="136"/>
      <c r="J685" s="136"/>
      <c r="K685" s="136"/>
      <c r="L685" s="267" t="s">
        <v>217</v>
      </c>
      <c r="M685" s="267"/>
      <c r="N685" s="267"/>
      <c r="O685" s="267"/>
      <c r="P685" s="136"/>
      <c r="Q685" s="136"/>
      <c r="R685" s="136"/>
      <c r="S685" s="136"/>
      <c r="T685" s="136"/>
      <c r="U685" s="136"/>
      <c r="V685" s="54"/>
    </row>
    <row r="686" spans="2:21" ht="16.5">
      <c r="B686" s="44" t="s">
        <v>264</v>
      </c>
      <c r="C686" s="62"/>
      <c r="D686" s="62"/>
      <c r="E686" s="62"/>
      <c r="F686" s="62"/>
      <c r="G686" s="46"/>
      <c r="H686" s="46"/>
      <c r="I686" s="46"/>
      <c r="J686" s="46"/>
      <c r="K686" s="62"/>
      <c r="L686" s="62"/>
      <c r="M686" s="62"/>
      <c r="N686" s="62"/>
      <c r="O686" s="62"/>
      <c r="P686" s="46"/>
      <c r="Q686" s="46"/>
      <c r="R686" s="46"/>
      <c r="S686" s="46"/>
      <c r="T686" s="46"/>
      <c r="U686" s="46"/>
    </row>
    <row r="687" spans="2:25" ht="16.5">
      <c r="B687" s="44" t="s">
        <v>265</v>
      </c>
      <c r="C687" s="160">
        <v>68</v>
      </c>
      <c r="D687" s="160">
        <f>D685+D686</f>
        <v>59</v>
      </c>
      <c r="E687" s="160">
        <f>E685+E686</f>
        <v>45</v>
      </c>
      <c r="F687" s="160">
        <f>F685+F686</f>
        <v>36</v>
      </c>
      <c r="G687" s="267"/>
      <c r="H687" s="267"/>
      <c r="I687" s="267"/>
      <c r="J687" s="267"/>
      <c r="K687" s="267"/>
      <c r="L687" s="267"/>
      <c r="M687" s="267"/>
      <c r="N687" s="267"/>
      <c r="O687" s="267"/>
      <c r="P687" s="267"/>
      <c r="Q687" s="267"/>
      <c r="R687" s="267"/>
      <c r="S687" s="267"/>
      <c r="T687" s="267"/>
      <c r="U687" s="267"/>
      <c r="W687" s="54"/>
      <c r="X687" s="54"/>
      <c r="Y687" s="54"/>
    </row>
    <row r="688" spans="2:25" ht="16.5">
      <c r="B688" s="138" t="s">
        <v>28</v>
      </c>
      <c r="C688" s="269">
        <f>C687+D687+E687+F687</f>
        <v>208</v>
      </c>
      <c r="D688" s="269"/>
      <c r="E688" s="269"/>
      <c r="F688" s="269"/>
      <c r="G688" s="267"/>
      <c r="H688" s="267"/>
      <c r="I688" s="267"/>
      <c r="J688" s="267"/>
      <c r="K688" s="267"/>
      <c r="L688" s="267"/>
      <c r="M688" s="267"/>
      <c r="N688" s="267"/>
      <c r="O688" s="267"/>
      <c r="P688" s="267"/>
      <c r="Q688" s="267"/>
      <c r="R688" s="267"/>
      <c r="S688" s="267"/>
      <c r="T688" s="267"/>
      <c r="U688" s="267"/>
      <c r="W688" s="54"/>
      <c r="X688" s="54"/>
      <c r="Y688" s="54"/>
    </row>
    <row r="689" spans="2:25" ht="15.75">
      <c r="B689" s="138" t="s">
        <v>109</v>
      </c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W689" s="54"/>
      <c r="X689" s="54"/>
      <c r="Y689" s="54"/>
    </row>
    <row r="690" spans="2:25" ht="16.5">
      <c r="B690" s="65"/>
      <c r="C690" s="65"/>
      <c r="D690" s="65"/>
      <c r="E690" s="65"/>
      <c r="F690" s="65"/>
      <c r="G690" s="65"/>
      <c r="H690" s="65"/>
      <c r="I690" s="65"/>
      <c r="J690" s="65"/>
      <c r="K690" s="136"/>
      <c r="L690" s="136"/>
      <c r="M690" s="136"/>
      <c r="N690" s="136"/>
      <c r="O690" s="136"/>
      <c r="P690" s="136"/>
      <c r="Q690" s="136"/>
      <c r="R690" s="136"/>
      <c r="S690" s="136"/>
      <c r="T690" s="136"/>
      <c r="U690" s="136"/>
      <c r="W690" s="54"/>
      <c r="X690" s="54"/>
      <c r="Y690" s="54"/>
    </row>
    <row r="691" spans="1:29" ht="15">
      <c r="A691" s="100"/>
      <c r="B691" s="252" t="s">
        <v>298</v>
      </c>
      <c r="C691" s="194"/>
      <c r="D691" s="194"/>
      <c r="E691" s="194"/>
      <c r="F691" s="194"/>
      <c r="G691" s="252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67"/>
      <c r="W691" s="67"/>
      <c r="X691" s="67"/>
      <c r="Y691" s="67"/>
      <c r="Z691" s="67"/>
      <c r="AA691" s="67"/>
      <c r="AB691" s="67"/>
      <c r="AC691" s="29"/>
    </row>
    <row r="692" spans="1:29" ht="15">
      <c r="A692" s="67"/>
      <c r="B692" s="288" t="s">
        <v>312</v>
      </c>
      <c r="C692" s="288"/>
      <c r="D692" s="288"/>
      <c r="E692" s="288"/>
      <c r="F692" s="288"/>
      <c r="G692" s="288"/>
      <c r="H692" s="288"/>
      <c r="I692" s="288"/>
      <c r="J692" s="288"/>
      <c r="K692" s="288"/>
      <c r="L692" s="288"/>
      <c r="M692" s="288"/>
      <c r="N692" s="288"/>
      <c r="O692" s="288"/>
      <c r="P692" s="288"/>
      <c r="Q692" s="288"/>
      <c r="R692" s="288"/>
      <c r="S692" s="288"/>
      <c r="T692" s="288"/>
      <c r="U692" s="288"/>
      <c r="V692" s="67"/>
      <c r="W692" s="67"/>
      <c r="X692" s="67"/>
      <c r="Y692" s="67"/>
      <c r="Z692" s="67"/>
      <c r="AA692" s="67"/>
      <c r="AB692" s="67"/>
      <c r="AC692" s="29"/>
    </row>
    <row r="693" spans="1:29" ht="15">
      <c r="A693" s="67"/>
      <c r="B693" s="316" t="s">
        <v>311</v>
      </c>
      <c r="C693" s="316"/>
      <c r="D693" s="316"/>
      <c r="E693" s="316"/>
      <c r="F693" s="316"/>
      <c r="G693" s="316"/>
      <c r="H693" s="316"/>
      <c r="I693" s="316"/>
      <c r="J693" s="316"/>
      <c r="K693" s="316"/>
      <c r="L693" s="316"/>
      <c r="M693" s="316"/>
      <c r="N693" s="316"/>
      <c r="O693" s="316"/>
      <c r="P693" s="316"/>
      <c r="Q693" s="316"/>
      <c r="R693" s="316"/>
      <c r="S693" s="316"/>
      <c r="T693" s="316"/>
      <c r="U693" s="316"/>
      <c r="V693" s="67"/>
      <c r="W693" s="67"/>
      <c r="X693" s="67"/>
      <c r="Y693" s="67"/>
      <c r="Z693" s="67"/>
      <c r="AA693" s="67"/>
      <c r="AB693" s="67"/>
      <c r="AC693" s="29"/>
    </row>
    <row r="694" spans="1:29" ht="15.75">
      <c r="A694" s="67"/>
      <c r="B694" s="302" t="s">
        <v>369</v>
      </c>
      <c r="C694" s="302"/>
      <c r="D694" s="302"/>
      <c r="E694" s="302"/>
      <c r="F694" s="302"/>
      <c r="G694" s="302"/>
      <c r="H694" s="302"/>
      <c r="I694" s="302"/>
      <c r="J694" s="302"/>
      <c r="K694" s="302"/>
      <c r="L694" s="302"/>
      <c r="M694" s="302"/>
      <c r="N694" s="302"/>
      <c r="O694" s="302"/>
      <c r="P694" s="302"/>
      <c r="Q694" s="194"/>
      <c r="R694" s="194"/>
      <c r="S694" s="194"/>
      <c r="T694" s="194"/>
      <c r="U694" s="194"/>
      <c r="V694" s="67"/>
      <c r="W694" s="67"/>
      <c r="X694" s="67"/>
      <c r="Y694" s="67"/>
      <c r="Z694" s="67"/>
      <c r="AA694" s="67"/>
      <c r="AB694" s="67"/>
      <c r="AC694" s="29"/>
    </row>
    <row r="695" spans="1:29" ht="15">
      <c r="A695" s="67"/>
      <c r="B695" s="288" t="s">
        <v>302</v>
      </c>
      <c r="C695" s="288"/>
      <c r="D695" s="288"/>
      <c r="E695" s="288"/>
      <c r="F695" s="288"/>
      <c r="G695" s="288"/>
      <c r="H695" s="288"/>
      <c r="I695" s="288"/>
      <c r="J695" s="288"/>
      <c r="K695" s="288"/>
      <c r="L695" s="288"/>
      <c r="M695" s="288"/>
      <c r="N695" s="288"/>
      <c r="O695" s="288"/>
      <c r="P695" s="288"/>
      <c r="Q695" s="194"/>
      <c r="R695" s="194"/>
      <c r="S695" s="194"/>
      <c r="T695" s="194"/>
      <c r="U695" s="194"/>
      <c r="V695" s="67"/>
      <c r="W695" s="67"/>
      <c r="X695" s="67"/>
      <c r="Y695" s="67"/>
      <c r="Z695" s="67"/>
      <c r="AA695" s="67"/>
      <c r="AB695" s="67"/>
      <c r="AC695" s="29"/>
    </row>
    <row r="696" spans="1:28" ht="12.75">
      <c r="A696" s="278" t="s">
        <v>230</v>
      </c>
      <c r="B696" s="278"/>
      <c r="C696" s="278"/>
      <c r="D696" s="278"/>
      <c r="E696" s="278"/>
      <c r="F696" s="278"/>
      <c r="G696" s="278"/>
      <c r="H696" s="278"/>
      <c r="I696" s="278"/>
      <c r="J696" s="278"/>
      <c r="K696" s="278"/>
      <c r="L696" s="278"/>
      <c r="M696" s="278"/>
      <c r="N696" s="278"/>
      <c r="O696" s="278"/>
      <c r="P696" s="278"/>
      <c r="Q696" s="278"/>
      <c r="R696" s="194"/>
      <c r="S696" s="194"/>
      <c r="T696" s="194"/>
      <c r="U696" s="194"/>
      <c r="V696" s="67"/>
      <c r="W696" s="67"/>
      <c r="X696" s="67"/>
      <c r="Y696" s="67"/>
      <c r="Z696" s="67"/>
      <c r="AA696" s="67"/>
      <c r="AB696" s="67"/>
    </row>
    <row r="697" spans="2:21" ht="17.25">
      <c r="B697" s="139"/>
      <c r="C697" s="137"/>
      <c r="D697" s="137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</row>
    <row r="698" spans="2:21" ht="17.25">
      <c r="B698" s="139"/>
      <c r="C698" s="137"/>
      <c r="D698" s="137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</row>
    <row r="699" spans="2:21" ht="17.25">
      <c r="B699" s="139"/>
      <c r="C699" s="137"/>
      <c r="D699" s="137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</row>
    <row r="700" spans="2:21" ht="18">
      <c r="B700" s="139"/>
      <c r="C700" s="137"/>
      <c r="D700" s="137"/>
      <c r="E700" s="137"/>
      <c r="F700" s="137"/>
      <c r="G700" s="137"/>
      <c r="H700" s="39">
        <v>18</v>
      </c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</row>
    <row r="701" spans="2:21" ht="17.25">
      <c r="B701" s="139"/>
      <c r="C701" s="137"/>
      <c r="D701" s="137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</row>
    <row r="702" spans="2:14" ht="18.75">
      <c r="B702" s="41"/>
      <c r="C702" s="41"/>
      <c r="D702" s="41"/>
      <c r="E702" s="120" t="s">
        <v>23</v>
      </c>
      <c r="N702" s="125" t="s">
        <v>316</v>
      </c>
    </row>
    <row r="703" spans="2:21" ht="23.25">
      <c r="B703" s="275" t="s">
        <v>153</v>
      </c>
      <c r="C703" s="284"/>
      <c r="D703" s="284"/>
      <c r="E703" s="284"/>
      <c r="F703" s="284"/>
      <c r="G703" s="284"/>
      <c r="H703" s="284"/>
      <c r="I703" s="284"/>
      <c r="J703" s="284"/>
      <c r="K703" s="284"/>
      <c r="L703" s="284"/>
      <c r="M703" s="284"/>
      <c r="N703" s="284"/>
      <c r="O703" s="284"/>
      <c r="P703" s="284"/>
      <c r="Q703" s="284"/>
      <c r="R703" s="284"/>
      <c r="S703" s="284"/>
      <c r="T703" s="284"/>
      <c r="U703" s="284"/>
    </row>
    <row r="704" spans="2:21" ht="22.5">
      <c r="B704" s="283" t="s">
        <v>250</v>
      </c>
      <c r="C704" s="284"/>
      <c r="D704" s="284"/>
      <c r="E704" s="284"/>
      <c r="F704" s="284"/>
      <c r="G704" s="284"/>
      <c r="H704" s="284"/>
      <c r="I704" s="284"/>
      <c r="J704" s="284"/>
      <c r="K704" s="284"/>
      <c r="L704" s="284"/>
      <c r="M704" s="284"/>
      <c r="N704" s="284"/>
      <c r="O704" s="284"/>
      <c r="P704" s="284"/>
      <c r="Q704" s="284"/>
      <c r="R704" s="284"/>
      <c r="S704" s="284"/>
      <c r="T704" s="284"/>
      <c r="U704" s="284"/>
    </row>
    <row r="705" spans="2:21" ht="21.75" customHeight="1">
      <c r="B705" s="280" t="s">
        <v>212</v>
      </c>
      <c r="C705" s="281"/>
      <c r="D705" s="281"/>
      <c r="E705" s="281"/>
      <c r="F705" s="281"/>
      <c r="G705" s="281"/>
      <c r="H705" s="281"/>
      <c r="I705" s="281"/>
      <c r="J705" s="281"/>
      <c r="K705" s="281"/>
      <c r="L705" s="281"/>
      <c r="M705" s="281"/>
      <c r="N705" s="281"/>
      <c r="O705" s="281"/>
      <c r="P705" s="281"/>
      <c r="Q705" s="281"/>
      <c r="R705" s="281"/>
      <c r="S705" s="281"/>
      <c r="T705" s="281"/>
      <c r="U705" s="281"/>
    </row>
    <row r="706" spans="2:14" ht="21.75" customHeight="1">
      <c r="B706" s="41"/>
      <c r="E706" s="120" t="s">
        <v>23</v>
      </c>
      <c r="N706" s="125" t="s">
        <v>316</v>
      </c>
    </row>
    <row r="707" spans="1:18" ht="21.75" customHeight="1">
      <c r="A707" s="295" t="s">
        <v>165</v>
      </c>
      <c r="B707" s="295"/>
      <c r="C707" s="295"/>
      <c r="D707" s="295"/>
      <c r="E707" s="295"/>
      <c r="G707" s="277" t="s">
        <v>360</v>
      </c>
      <c r="H707" s="277"/>
      <c r="I707" s="277"/>
      <c r="J707" s="277"/>
      <c r="K707" s="277"/>
      <c r="L707" s="277"/>
      <c r="M707" s="277"/>
      <c r="N707" s="277"/>
      <c r="O707" s="277"/>
      <c r="P707" s="277"/>
      <c r="Q707" s="277"/>
      <c r="R707" s="277"/>
    </row>
    <row r="708" spans="2:14" ht="21.75" customHeight="1">
      <c r="B708" s="41"/>
      <c r="E708" s="120" t="s">
        <v>23</v>
      </c>
      <c r="N708" s="125" t="s">
        <v>316</v>
      </c>
    </row>
    <row r="709" spans="2:22" ht="21.75" customHeight="1">
      <c r="B709" s="72" t="s">
        <v>1</v>
      </c>
      <c r="C709" s="49" t="s">
        <v>1</v>
      </c>
      <c r="D709" s="49" t="s">
        <v>30</v>
      </c>
      <c r="E709" s="49" t="s">
        <v>5</v>
      </c>
      <c r="F709" s="50" t="s">
        <v>22</v>
      </c>
      <c r="G709" s="50" t="s">
        <v>13</v>
      </c>
      <c r="H709" s="50" t="s">
        <v>14</v>
      </c>
      <c r="I709" s="49" t="s">
        <v>0</v>
      </c>
      <c r="J709" s="50" t="s">
        <v>12</v>
      </c>
      <c r="K709" s="50" t="s">
        <v>13</v>
      </c>
      <c r="L709" s="50" t="s">
        <v>14</v>
      </c>
      <c r="M709" s="49" t="s">
        <v>0</v>
      </c>
      <c r="N709" s="50" t="s">
        <v>15</v>
      </c>
      <c r="O709" s="50" t="s">
        <v>16</v>
      </c>
      <c r="P709" s="50" t="s">
        <v>14</v>
      </c>
      <c r="Q709" s="49" t="s">
        <v>0</v>
      </c>
      <c r="R709" s="50" t="s">
        <v>24</v>
      </c>
      <c r="S709" s="50" t="s">
        <v>25</v>
      </c>
      <c r="T709" s="50" t="s">
        <v>14</v>
      </c>
      <c r="U709" s="49" t="s">
        <v>0</v>
      </c>
      <c r="V709" s="54"/>
    </row>
    <row r="710" spans="2:22" ht="21.75" customHeight="1">
      <c r="B710" s="72" t="s">
        <v>4</v>
      </c>
      <c r="C710" s="49" t="s">
        <v>3</v>
      </c>
      <c r="D710" s="49" t="s">
        <v>31</v>
      </c>
      <c r="E710" s="49" t="s">
        <v>6</v>
      </c>
      <c r="F710" s="49" t="s">
        <v>8</v>
      </c>
      <c r="G710" s="49" t="s">
        <v>9</v>
      </c>
      <c r="H710" s="49" t="s">
        <v>10</v>
      </c>
      <c r="I710" s="41" t="s">
        <v>11</v>
      </c>
      <c r="J710" s="49" t="s">
        <v>8</v>
      </c>
      <c r="K710" s="49" t="s">
        <v>9</v>
      </c>
      <c r="L710" s="49" t="s">
        <v>10</v>
      </c>
      <c r="M710" s="41" t="s">
        <v>11</v>
      </c>
      <c r="N710" s="49" t="s">
        <v>8</v>
      </c>
      <c r="O710" s="49" t="s">
        <v>9</v>
      </c>
      <c r="P710" s="49" t="s">
        <v>10</v>
      </c>
      <c r="Q710" s="41" t="s">
        <v>11</v>
      </c>
      <c r="R710" s="49" t="s">
        <v>8</v>
      </c>
      <c r="S710" s="49" t="s">
        <v>9</v>
      </c>
      <c r="T710" s="49" t="s">
        <v>10</v>
      </c>
      <c r="U710" s="41" t="s">
        <v>11</v>
      </c>
      <c r="V710" s="54"/>
    </row>
    <row r="711" spans="2:16" ht="21.75" customHeight="1">
      <c r="B711" s="204" t="s">
        <v>358</v>
      </c>
      <c r="C711" s="72" t="s">
        <v>309</v>
      </c>
      <c r="D711" s="49" t="s">
        <v>305</v>
      </c>
      <c r="E711" s="49" t="s">
        <v>7</v>
      </c>
      <c r="F711" s="49" t="s">
        <v>32</v>
      </c>
      <c r="G711" s="49" t="s">
        <v>32</v>
      </c>
      <c r="H711" s="7">
        <v>0.03</v>
      </c>
      <c r="L711" s="7">
        <v>0.01</v>
      </c>
      <c r="P711" s="7">
        <v>0.01</v>
      </c>
    </row>
    <row r="712" spans="2:21" ht="21.75" customHeight="1">
      <c r="B712" s="132"/>
      <c r="D712" s="2" t="s">
        <v>33</v>
      </c>
      <c r="E712" s="3"/>
      <c r="F712" s="2" t="s">
        <v>33</v>
      </c>
      <c r="G712" s="2" t="s">
        <v>33</v>
      </c>
      <c r="H712" s="2" t="s">
        <v>33</v>
      </c>
      <c r="I712" s="2" t="s">
        <v>33</v>
      </c>
      <c r="J712" s="2" t="s">
        <v>33</v>
      </c>
      <c r="K712" s="2" t="s">
        <v>33</v>
      </c>
      <c r="L712" s="2" t="s">
        <v>33</v>
      </c>
      <c r="N712" s="2" t="s">
        <v>33</v>
      </c>
      <c r="O712" s="2" t="s">
        <v>33</v>
      </c>
      <c r="P712" s="2" t="s">
        <v>33</v>
      </c>
      <c r="Q712" s="2" t="s">
        <v>33</v>
      </c>
      <c r="R712" s="2" t="s">
        <v>33</v>
      </c>
      <c r="S712" s="2" t="s">
        <v>33</v>
      </c>
      <c r="T712" s="2" t="s">
        <v>33</v>
      </c>
      <c r="U712" s="2" t="s">
        <v>33</v>
      </c>
    </row>
    <row r="713" spans="2:21" ht="21.75" customHeight="1">
      <c r="B713" s="41">
        <v>1</v>
      </c>
      <c r="C713" s="41"/>
      <c r="D713" s="41">
        <v>3</v>
      </c>
      <c r="E713" s="41">
        <v>4</v>
      </c>
      <c r="F713" s="41">
        <v>5</v>
      </c>
      <c r="G713" s="41">
        <v>6</v>
      </c>
      <c r="H713" s="42">
        <v>7</v>
      </c>
      <c r="I713" s="41">
        <v>8</v>
      </c>
      <c r="J713" s="41">
        <v>9</v>
      </c>
      <c r="K713" s="41">
        <v>10</v>
      </c>
      <c r="L713" s="42">
        <v>11</v>
      </c>
      <c r="M713" s="41">
        <v>12</v>
      </c>
      <c r="N713" s="41">
        <v>13</v>
      </c>
      <c r="O713" s="41">
        <v>14</v>
      </c>
      <c r="P713" s="42">
        <v>15</v>
      </c>
      <c r="Q713" s="41">
        <v>16</v>
      </c>
      <c r="R713" s="41">
        <v>17</v>
      </c>
      <c r="S713" s="41">
        <v>18</v>
      </c>
      <c r="T713" s="41">
        <v>19</v>
      </c>
      <c r="U713" s="41">
        <v>20</v>
      </c>
    </row>
    <row r="714" spans="2:23" ht="21.75" customHeight="1">
      <c r="B714" s="41"/>
      <c r="E714" s="120" t="s">
        <v>23</v>
      </c>
      <c r="N714" s="125" t="s">
        <v>316</v>
      </c>
      <c r="W714" s="54"/>
    </row>
    <row r="715" spans="1:21" ht="21.75" customHeight="1">
      <c r="A715" s="126">
        <v>1</v>
      </c>
      <c r="B715" s="60" t="s">
        <v>17</v>
      </c>
      <c r="C715" s="128">
        <v>200</v>
      </c>
      <c r="D715" s="128">
        <f>C715*15</f>
        <v>3000</v>
      </c>
      <c r="E715" s="128">
        <f>SUM(C715*32)</f>
        <v>6400</v>
      </c>
      <c r="F715" s="128">
        <f>SUM(C715*22)</f>
        <v>4400</v>
      </c>
      <c r="G715" s="128">
        <f>SUM(E715*8)</f>
        <v>51200</v>
      </c>
      <c r="H715" s="128" t="s">
        <v>21</v>
      </c>
      <c r="I715" s="129">
        <f>SUM(D715+F715+G715)</f>
        <v>58600</v>
      </c>
      <c r="J715" s="128">
        <f>SUM(C715*3)</f>
        <v>600</v>
      </c>
      <c r="K715" s="128">
        <f>SUM(E715*0.5)</f>
        <v>3200</v>
      </c>
      <c r="L715" s="128" t="str">
        <f>+L717</f>
        <v>+</v>
      </c>
      <c r="M715" s="129">
        <f>SUM(J715:L715)</f>
        <v>3800</v>
      </c>
      <c r="N715" s="128">
        <f>SUM(C715*3)</f>
        <v>600</v>
      </c>
      <c r="O715" s="128">
        <f>SUM(E715*1)</f>
        <v>6400</v>
      </c>
      <c r="P715" s="128" t="s">
        <v>21</v>
      </c>
      <c r="Q715" s="129">
        <f>SUM(N715:P715)</f>
        <v>7000</v>
      </c>
      <c r="R715" s="128">
        <f>SUM(C715*2)</f>
        <v>400</v>
      </c>
      <c r="S715" s="128">
        <f>SUM(E715*0.5)</f>
        <v>3200</v>
      </c>
      <c r="T715" s="128" t="s">
        <v>21</v>
      </c>
      <c r="U715" s="129">
        <f>SUM(R715:T715)</f>
        <v>3600</v>
      </c>
    </row>
    <row r="716" spans="1:21" ht="21.75" customHeight="1">
      <c r="A716" s="126">
        <v>2</v>
      </c>
      <c r="B716" s="60" t="s">
        <v>18</v>
      </c>
      <c r="C716" s="128">
        <v>149</v>
      </c>
      <c r="D716" s="128">
        <f>SUM(C716*15)</f>
        <v>2235</v>
      </c>
      <c r="E716" s="29">
        <f>SUM(C716*24)</f>
        <v>3576</v>
      </c>
      <c r="F716" s="128">
        <f>SUM(C716*32.5)</f>
        <v>4842.5</v>
      </c>
      <c r="G716" s="128">
        <f>SUM(E716*8)</f>
        <v>28608</v>
      </c>
      <c r="H716" s="128" t="s">
        <v>21</v>
      </c>
      <c r="I716" s="129">
        <f>SUM(D716+F716+G716)</f>
        <v>35685.5</v>
      </c>
      <c r="J716" s="128">
        <f>SUM(C716*2.5)</f>
        <v>372.5</v>
      </c>
      <c r="K716" s="128">
        <f>SUM(E716*0.5)</f>
        <v>1788</v>
      </c>
      <c r="L716" s="128" t="s">
        <v>21</v>
      </c>
      <c r="M716" s="129">
        <f>SUM(J716:L716)</f>
        <v>2160.5</v>
      </c>
      <c r="N716" s="128">
        <f>SUM(C716*3)</f>
        <v>447</v>
      </c>
      <c r="O716" s="128">
        <f>SUM(E716*1)</f>
        <v>3576</v>
      </c>
      <c r="P716" s="128" t="s">
        <v>21</v>
      </c>
      <c r="Q716" s="129">
        <f>SUM(N716:P716)</f>
        <v>4023</v>
      </c>
      <c r="R716" s="128">
        <f>SUM(C716*2)</f>
        <v>298</v>
      </c>
      <c r="S716" s="128">
        <f>SUM(E716*0.5)</f>
        <v>1788</v>
      </c>
      <c r="T716" s="128" t="s">
        <v>21</v>
      </c>
      <c r="U716" s="129">
        <f>SUM(R716:T716)</f>
        <v>2086</v>
      </c>
    </row>
    <row r="717" spans="1:21" ht="21.75" customHeight="1">
      <c r="A717" s="126">
        <v>3</v>
      </c>
      <c r="B717" s="60" t="s">
        <v>19</v>
      </c>
      <c r="C717" s="128">
        <v>85</v>
      </c>
      <c r="D717" s="128">
        <f>SUM(C717*15)</f>
        <v>1275</v>
      </c>
      <c r="E717" s="128">
        <f>SUM(C717*32)</f>
        <v>2720</v>
      </c>
      <c r="F717" s="128">
        <f>SUM(C717*22)</f>
        <v>1870</v>
      </c>
      <c r="G717" s="128">
        <f>SUM(E717*8)</f>
        <v>21760</v>
      </c>
      <c r="H717" s="128" t="s">
        <v>21</v>
      </c>
      <c r="I717" s="129">
        <f>SUM(D717+F717+G717)</f>
        <v>24905</v>
      </c>
      <c r="J717" s="128">
        <f>SUM(C717*3)</f>
        <v>255</v>
      </c>
      <c r="K717" s="128">
        <f>SUM(E717*0.5)</f>
        <v>1360</v>
      </c>
      <c r="L717" s="128" t="s">
        <v>21</v>
      </c>
      <c r="M717" s="129">
        <f>SUM(J717:L717)</f>
        <v>1615</v>
      </c>
      <c r="N717" s="128">
        <f>SUM(C717*3)</f>
        <v>255</v>
      </c>
      <c r="O717" s="128">
        <f>SUM(E717*1)</f>
        <v>2720</v>
      </c>
      <c r="P717" s="128" t="s">
        <v>21</v>
      </c>
      <c r="Q717" s="129">
        <f>SUM(N717:P717)</f>
        <v>2975</v>
      </c>
      <c r="R717" s="128">
        <f>SUM(C717*2)</f>
        <v>170</v>
      </c>
      <c r="S717" s="128">
        <f>SUM(E717*0.5)</f>
        <v>1360</v>
      </c>
      <c r="T717" s="128" t="s">
        <v>21</v>
      </c>
      <c r="U717" s="129">
        <f>SUM(R717:T717)</f>
        <v>1530</v>
      </c>
    </row>
    <row r="718" spans="1:21" ht="21.75" customHeight="1">
      <c r="A718" s="126">
        <v>4</v>
      </c>
      <c r="B718" s="60" t="s">
        <v>20</v>
      </c>
      <c r="C718" s="128">
        <v>24</v>
      </c>
      <c r="D718" s="128">
        <f>SUM(C718*15)</f>
        <v>360</v>
      </c>
      <c r="E718" s="128">
        <f>SUM(C718*24)</f>
        <v>576</v>
      </c>
      <c r="F718" s="128">
        <f>SUM(C718*32.5)</f>
        <v>780</v>
      </c>
      <c r="G718" s="128">
        <f>SUM(E718*8)</f>
        <v>4608</v>
      </c>
      <c r="H718" s="128" t="s">
        <v>21</v>
      </c>
      <c r="I718" s="129">
        <f>SUM(D718+F718+G718)</f>
        <v>5748</v>
      </c>
      <c r="J718" s="128">
        <f>SUM(C718*2.5)</f>
        <v>60</v>
      </c>
      <c r="K718" s="128">
        <f>SUM(E718*0.5)</f>
        <v>288</v>
      </c>
      <c r="L718" s="128" t="s">
        <v>21</v>
      </c>
      <c r="M718" s="129">
        <f>SUM(J718:L718)</f>
        <v>348</v>
      </c>
      <c r="N718" s="128">
        <f>SUM(C718*3)</f>
        <v>72</v>
      </c>
      <c r="O718" s="128">
        <f>SUM(E718*1)</f>
        <v>576</v>
      </c>
      <c r="P718" s="128" t="s">
        <v>21</v>
      </c>
      <c r="Q718" s="129">
        <f>SUM(N718:P718)</f>
        <v>648</v>
      </c>
      <c r="R718" s="128">
        <f>SUM(C718*2)</f>
        <v>48</v>
      </c>
      <c r="S718" s="128">
        <f>SUM(E718*0.5)</f>
        <v>288</v>
      </c>
      <c r="T718" s="128" t="s">
        <v>21</v>
      </c>
      <c r="U718" s="129">
        <f>SUM(R718:T718)</f>
        <v>336</v>
      </c>
    </row>
    <row r="719" spans="1:21" ht="19.5">
      <c r="A719" s="126">
        <v>4</v>
      </c>
      <c r="B719" s="61" t="s">
        <v>28</v>
      </c>
      <c r="C719" s="61">
        <f>C718+C717+C716+C715</f>
        <v>458</v>
      </c>
      <c r="D719" s="8">
        <f>D718+D717+D716+D715</f>
        <v>6870</v>
      </c>
      <c r="E719" s="8">
        <f>SUM(E714:E718)</f>
        <v>13272</v>
      </c>
      <c r="F719" s="8">
        <f aca="true" t="shared" si="17" ref="F719:U719">SUM(F714:F718)</f>
        <v>11892.5</v>
      </c>
      <c r="G719" s="8">
        <f t="shared" si="17"/>
        <v>106176</v>
      </c>
      <c r="H719" s="8">
        <f t="shared" si="17"/>
        <v>0</v>
      </c>
      <c r="I719" s="8">
        <f t="shared" si="17"/>
        <v>124938.5</v>
      </c>
      <c r="J719" s="8">
        <f t="shared" si="17"/>
        <v>1287.5</v>
      </c>
      <c r="K719" s="8">
        <f t="shared" si="17"/>
        <v>6636</v>
      </c>
      <c r="L719" s="8">
        <f t="shared" si="17"/>
        <v>0</v>
      </c>
      <c r="M719" s="8">
        <f t="shared" si="17"/>
        <v>7923.5</v>
      </c>
      <c r="N719" s="8">
        <f t="shared" si="17"/>
        <v>1374</v>
      </c>
      <c r="O719" s="8">
        <f t="shared" si="17"/>
        <v>13272</v>
      </c>
      <c r="P719" s="8">
        <f t="shared" si="17"/>
        <v>0</v>
      </c>
      <c r="Q719" s="8">
        <f t="shared" si="17"/>
        <v>14646</v>
      </c>
      <c r="R719" s="8">
        <f t="shared" si="17"/>
        <v>916</v>
      </c>
      <c r="S719" s="8">
        <f t="shared" si="17"/>
        <v>6636</v>
      </c>
      <c r="T719" s="8">
        <f t="shared" si="17"/>
        <v>0</v>
      </c>
      <c r="U719" s="8">
        <f t="shared" si="17"/>
        <v>7552</v>
      </c>
    </row>
    <row r="720" spans="2:14" ht="18.75">
      <c r="B720" s="41"/>
      <c r="E720" s="120" t="s">
        <v>23</v>
      </c>
      <c r="N720" s="125" t="s">
        <v>316</v>
      </c>
    </row>
    <row r="721" spans="2:22" ht="19.5">
      <c r="B721" s="273" t="s">
        <v>297</v>
      </c>
      <c r="C721" s="273"/>
      <c r="D721" s="273"/>
      <c r="E721" s="273"/>
      <c r="F721" s="273"/>
      <c r="G721" s="273"/>
      <c r="H721" s="273"/>
      <c r="I721" s="273"/>
      <c r="J721" s="273"/>
      <c r="K721" s="273"/>
      <c r="L721" s="276"/>
      <c r="M721" s="276"/>
      <c r="N721" s="276"/>
      <c r="O721" s="276"/>
      <c r="P721" s="62"/>
      <c r="Q721" s="62"/>
      <c r="R721" s="276"/>
      <c r="S721" s="276"/>
      <c r="T721" s="276"/>
      <c r="U721" s="276"/>
      <c r="V721" s="54"/>
    </row>
    <row r="722" spans="1:22" ht="18.75" customHeight="1">
      <c r="A722" s="272" t="s">
        <v>75</v>
      </c>
      <c r="B722" s="272"/>
      <c r="C722" s="267" t="s">
        <v>36</v>
      </c>
      <c r="D722" s="267"/>
      <c r="E722" s="267" t="s">
        <v>266</v>
      </c>
      <c r="F722" s="267"/>
      <c r="G722" s="267" t="s">
        <v>270</v>
      </c>
      <c r="H722" s="285"/>
      <c r="I722" s="285"/>
      <c r="J722" s="285"/>
      <c r="K722" s="285"/>
      <c r="L722" s="267" t="s">
        <v>215</v>
      </c>
      <c r="M722" s="267"/>
      <c r="N722" s="267"/>
      <c r="O722" s="267"/>
      <c r="P722" s="136"/>
      <c r="Q722" s="44"/>
      <c r="R722" s="267" t="s">
        <v>214</v>
      </c>
      <c r="S722" s="285"/>
      <c r="T722" s="285"/>
      <c r="U722" s="285"/>
      <c r="V722" s="54"/>
    </row>
    <row r="723" spans="2:22" ht="15.75">
      <c r="B723" s="62"/>
      <c r="C723" s="45" t="s">
        <v>267</v>
      </c>
      <c r="D723" s="44" t="s">
        <v>268</v>
      </c>
      <c r="E723" s="45" t="s">
        <v>267</v>
      </c>
      <c r="F723" s="44" t="s">
        <v>268</v>
      </c>
      <c r="G723" s="136"/>
      <c r="H723" s="136"/>
      <c r="I723" s="136"/>
      <c r="J723" s="136"/>
      <c r="K723" s="136"/>
      <c r="L723" s="267" t="s">
        <v>216</v>
      </c>
      <c r="M723" s="267"/>
      <c r="N723" s="267"/>
      <c r="O723" s="267"/>
      <c r="P723" s="136"/>
      <c r="Q723" s="136"/>
      <c r="R723" s="136"/>
      <c r="S723" s="136"/>
      <c r="T723" s="136"/>
      <c r="U723" s="136"/>
      <c r="V723" s="54"/>
    </row>
    <row r="724" spans="2:22" ht="15.75">
      <c r="B724" s="62"/>
      <c r="C724" s="62">
        <v>48</v>
      </c>
      <c r="D724" s="62">
        <v>29</v>
      </c>
      <c r="E724" s="62">
        <v>54</v>
      </c>
      <c r="F724" s="62">
        <v>5</v>
      </c>
      <c r="G724" s="136"/>
      <c r="H724" s="136"/>
      <c r="I724" s="136"/>
      <c r="J724" s="136"/>
      <c r="K724" s="136"/>
      <c r="L724" s="267" t="s">
        <v>217</v>
      </c>
      <c r="M724" s="267"/>
      <c r="N724" s="267"/>
      <c r="O724" s="267"/>
      <c r="P724" s="136"/>
      <c r="Q724" s="136"/>
      <c r="R724" s="136"/>
      <c r="S724" s="136"/>
      <c r="T724" s="136"/>
      <c r="U724" s="136"/>
      <c r="V724" s="54"/>
    </row>
    <row r="725" spans="2:22" ht="16.5">
      <c r="B725" s="44" t="s">
        <v>264</v>
      </c>
      <c r="C725" s="62"/>
      <c r="D725" s="62"/>
      <c r="E725" s="62"/>
      <c r="F725" s="62"/>
      <c r="G725" s="46"/>
      <c r="H725" s="46"/>
      <c r="I725" s="46"/>
      <c r="J725" s="46"/>
      <c r="K725" s="62"/>
      <c r="L725" s="62"/>
      <c r="M725" s="62"/>
      <c r="N725" s="62"/>
      <c r="O725" s="62"/>
      <c r="P725" s="46"/>
      <c r="Q725" s="46"/>
      <c r="R725" s="46"/>
      <c r="S725" s="46"/>
      <c r="T725" s="46"/>
      <c r="U725" s="46"/>
      <c r="V725" s="54"/>
    </row>
    <row r="726" spans="2:25" ht="16.5">
      <c r="B726" s="44" t="s">
        <v>265</v>
      </c>
      <c r="C726" s="65">
        <v>48</v>
      </c>
      <c r="D726" s="65">
        <f>D724+D725</f>
        <v>29</v>
      </c>
      <c r="E726" s="65">
        <f>E724+E725</f>
        <v>54</v>
      </c>
      <c r="F726" s="65">
        <f>F724+F725</f>
        <v>5</v>
      </c>
      <c r="G726" s="267" t="s">
        <v>0</v>
      </c>
      <c r="H726" s="267"/>
      <c r="I726" s="267"/>
      <c r="J726" s="267"/>
      <c r="K726" s="267"/>
      <c r="L726" s="267"/>
      <c r="M726" s="267"/>
      <c r="N726" s="267"/>
      <c r="O726" s="267"/>
      <c r="P726" s="267"/>
      <c r="Q726" s="267"/>
      <c r="R726" s="267"/>
      <c r="S726" s="267"/>
      <c r="T726" s="267"/>
      <c r="U726" s="267"/>
      <c r="V726" s="54"/>
      <c r="W726" s="54"/>
      <c r="X726" s="54"/>
      <c r="Y726" s="54"/>
    </row>
    <row r="727" spans="2:25" ht="16.5">
      <c r="B727" s="138" t="s">
        <v>28</v>
      </c>
      <c r="C727" s="293">
        <f>C726+D726+E726+F726</f>
        <v>136</v>
      </c>
      <c r="D727" s="293"/>
      <c r="E727" s="293"/>
      <c r="F727" s="293"/>
      <c r="G727" s="267"/>
      <c r="H727" s="267"/>
      <c r="I727" s="267"/>
      <c r="J727" s="267"/>
      <c r="K727" s="267"/>
      <c r="L727" s="267"/>
      <c r="M727" s="267"/>
      <c r="N727" s="267"/>
      <c r="O727" s="267"/>
      <c r="P727" s="267"/>
      <c r="Q727" s="267"/>
      <c r="R727" s="267"/>
      <c r="S727" s="267"/>
      <c r="T727" s="267"/>
      <c r="U727" s="267"/>
      <c r="W727" s="54"/>
      <c r="X727" s="54"/>
      <c r="Y727" s="54"/>
    </row>
    <row r="728" spans="2:25" ht="17.25">
      <c r="B728" s="138" t="s">
        <v>109</v>
      </c>
      <c r="C728" s="301"/>
      <c r="D728" s="301"/>
      <c r="E728" s="35"/>
      <c r="F728" s="35"/>
      <c r="G728" s="267"/>
      <c r="H728" s="267"/>
      <c r="I728" s="267"/>
      <c r="J728" s="267"/>
      <c r="K728" s="267"/>
      <c r="L728" s="267"/>
      <c r="M728" s="267"/>
      <c r="N728" s="267"/>
      <c r="O728" s="267"/>
      <c r="P728" s="267"/>
      <c r="Q728" s="267"/>
      <c r="R728" s="267"/>
      <c r="S728" s="267"/>
      <c r="T728" s="267"/>
      <c r="U728" s="267"/>
      <c r="W728" s="54"/>
      <c r="X728" s="54"/>
      <c r="Y728" s="54"/>
    </row>
    <row r="729" spans="1:29" ht="16.5">
      <c r="A729" s="65"/>
      <c r="B729" s="252" t="s">
        <v>298</v>
      </c>
      <c r="C729" s="194"/>
      <c r="D729" s="194"/>
      <c r="E729" s="194"/>
      <c r="F729" s="194"/>
      <c r="G729" s="252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67"/>
      <c r="W729" s="54"/>
      <c r="X729" s="54"/>
      <c r="Y729" s="54"/>
      <c r="Z729" s="67"/>
      <c r="AA729" s="67"/>
      <c r="AB729" s="67"/>
      <c r="AC729" s="67"/>
    </row>
    <row r="730" spans="2:29" ht="12.75">
      <c r="B730" s="288" t="s">
        <v>312</v>
      </c>
      <c r="C730" s="288"/>
      <c r="D730" s="288"/>
      <c r="E730" s="288"/>
      <c r="F730" s="288"/>
      <c r="G730" s="288"/>
      <c r="H730" s="288"/>
      <c r="I730" s="288"/>
      <c r="J730" s="288"/>
      <c r="K730" s="288"/>
      <c r="L730" s="288"/>
      <c r="M730" s="288"/>
      <c r="N730" s="288"/>
      <c r="O730" s="288"/>
      <c r="P730" s="288"/>
      <c r="Q730" s="288"/>
      <c r="R730" s="288"/>
      <c r="S730" s="288"/>
      <c r="T730" s="288"/>
      <c r="U730" s="288"/>
      <c r="V730" s="67"/>
      <c r="W730" s="67"/>
      <c r="X730" s="67"/>
      <c r="Y730" s="67"/>
      <c r="Z730" s="67"/>
      <c r="AA730" s="67"/>
      <c r="AB730" s="67"/>
      <c r="AC730" s="67"/>
    </row>
    <row r="731" spans="2:29" ht="12.75">
      <c r="B731" s="316" t="s">
        <v>311</v>
      </c>
      <c r="C731" s="316"/>
      <c r="D731" s="316"/>
      <c r="E731" s="316"/>
      <c r="F731" s="316"/>
      <c r="G731" s="316"/>
      <c r="H731" s="316"/>
      <c r="I731" s="316"/>
      <c r="J731" s="316"/>
      <c r="K731" s="316"/>
      <c r="L731" s="316"/>
      <c r="M731" s="316"/>
      <c r="N731" s="316"/>
      <c r="O731" s="316"/>
      <c r="P731" s="316"/>
      <c r="Q731" s="316"/>
      <c r="R731" s="316"/>
      <c r="S731" s="316"/>
      <c r="T731" s="316"/>
      <c r="U731" s="316"/>
      <c r="V731" s="67"/>
      <c r="W731" s="67"/>
      <c r="X731" s="67"/>
      <c r="Y731" s="67"/>
      <c r="Z731" s="67"/>
      <c r="AA731" s="67"/>
      <c r="AB731" s="67"/>
      <c r="AC731" s="67"/>
    </row>
    <row r="732" spans="2:29" ht="13.5">
      <c r="B732" s="302" t="s">
        <v>369</v>
      </c>
      <c r="C732" s="302"/>
      <c r="D732" s="302"/>
      <c r="E732" s="302"/>
      <c r="F732" s="302"/>
      <c r="G732" s="302"/>
      <c r="H732" s="302"/>
      <c r="I732" s="302"/>
      <c r="J732" s="302"/>
      <c r="K732" s="302"/>
      <c r="L732" s="302"/>
      <c r="M732" s="302"/>
      <c r="N732" s="302"/>
      <c r="O732" s="302"/>
      <c r="P732" s="302"/>
      <c r="Q732" s="194"/>
      <c r="R732" s="194"/>
      <c r="S732" s="194"/>
      <c r="T732" s="194"/>
      <c r="U732" s="194"/>
      <c r="V732" s="67"/>
      <c r="W732" s="67"/>
      <c r="X732" s="67"/>
      <c r="Y732" s="67"/>
      <c r="Z732" s="67"/>
      <c r="AA732" s="67"/>
      <c r="AB732" s="67"/>
      <c r="AC732" s="67"/>
    </row>
    <row r="733" spans="2:29" ht="12.75">
      <c r="B733" s="288" t="s">
        <v>302</v>
      </c>
      <c r="C733" s="288"/>
      <c r="D733" s="288"/>
      <c r="E733" s="288"/>
      <c r="F733" s="288"/>
      <c r="G733" s="288"/>
      <c r="H733" s="288"/>
      <c r="I733" s="288"/>
      <c r="J733" s="288"/>
      <c r="K733" s="288"/>
      <c r="L733" s="288"/>
      <c r="M733" s="288"/>
      <c r="N733" s="288"/>
      <c r="O733" s="288"/>
      <c r="P733" s="288"/>
      <c r="Q733" s="194"/>
      <c r="R733" s="194"/>
      <c r="S733" s="194"/>
      <c r="T733" s="194"/>
      <c r="U733" s="194"/>
      <c r="V733" s="67"/>
      <c r="W733" s="67"/>
      <c r="X733" s="67"/>
      <c r="Y733" s="67"/>
      <c r="Z733" s="67"/>
      <c r="AA733" s="67"/>
      <c r="AB733" s="67"/>
      <c r="AC733" s="67"/>
    </row>
    <row r="734" spans="2:21" ht="16.5">
      <c r="B734" s="279" t="s">
        <v>231</v>
      </c>
      <c r="C734" s="279"/>
      <c r="D734" s="279"/>
      <c r="E734" s="279"/>
      <c r="F734" s="279"/>
      <c r="G734" s="279"/>
      <c r="H734" s="279"/>
      <c r="I734" s="279"/>
      <c r="J734" s="279"/>
      <c r="K734" s="279"/>
      <c r="L734" s="279"/>
      <c r="M734" s="279"/>
      <c r="N734" s="279"/>
      <c r="O734" s="279"/>
      <c r="P734" s="279"/>
      <c r="Q734" s="279"/>
      <c r="R734" s="8"/>
      <c r="S734" s="8"/>
      <c r="T734" s="8"/>
      <c r="U734" s="8"/>
    </row>
    <row r="735" spans="2:21" ht="17.25">
      <c r="B735" s="139"/>
      <c r="C735" s="137"/>
      <c r="D735" s="137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</row>
    <row r="736" spans="2:21" ht="18">
      <c r="B736" s="139"/>
      <c r="C736" s="39"/>
      <c r="D736" s="39"/>
      <c r="E736" s="39"/>
      <c r="F736" s="39"/>
      <c r="G736" s="39"/>
      <c r="H736" s="39"/>
      <c r="I736" s="39"/>
      <c r="J736" s="39">
        <v>19</v>
      </c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</row>
    <row r="737" spans="2:21" ht="18">
      <c r="B737" s="39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</row>
    <row r="738" spans="2:21" ht="18">
      <c r="B738" s="39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</row>
    <row r="739" spans="2:21" ht="18">
      <c r="B739" s="39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</row>
    <row r="740" spans="2:21" ht="18">
      <c r="B740" s="39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</row>
    <row r="741" spans="2:21" ht="18">
      <c r="B741" s="39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</row>
    <row r="742" spans="2:14" ht="18.75">
      <c r="B742" s="41"/>
      <c r="C742" s="41"/>
      <c r="D742" s="41"/>
      <c r="E742" s="120" t="s">
        <v>23</v>
      </c>
      <c r="N742" s="125" t="s">
        <v>316</v>
      </c>
    </row>
    <row r="743" spans="1:21" ht="23.25">
      <c r="A743" s="275" t="s">
        <v>153</v>
      </c>
      <c r="B743" s="284"/>
      <c r="C743" s="284"/>
      <c r="D743" s="284"/>
      <c r="E743" s="284"/>
      <c r="F743" s="284"/>
      <c r="G743" s="284"/>
      <c r="H743" s="284"/>
      <c r="I743" s="284"/>
      <c r="J743" s="284"/>
      <c r="K743" s="284"/>
      <c r="L743" s="284"/>
      <c r="M743" s="284"/>
      <c r="N743" s="284"/>
      <c r="O743" s="284"/>
      <c r="P743" s="284"/>
      <c r="Q743" s="284"/>
      <c r="R743" s="284"/>
      <c r="S743" s="284"/>
      <c r="T743" s="284"/>
      <c r="U743" s="34"/>
    </row>
    <row r="744" spans="1:21" ht="22.5">
      <c r="A744" s="283" t="s">
        <v>250</v>
      </c>
      <c r="B744" s="284"/>
      <c r="C744" s="284"/>
      <c r="D744" s="284"/>
      <c r="E744" s="284"/>
      <c r="F744" s="284"/>
      <c r="G744" s="284"/>
      <c r="H744" s="284"/>
      <c r="I744" s="284"/>
      <c r="J744" s="284"/>
      <c r="K744" s="284"/>
      <c r="L744" s="284"/>
      <c r="M744" s="284"/>
      <c r="N744" s="284"/>
      <c r="O744" s="284"/>
      <c r="P744" s="284"/>
      <c r="Q744" s="284"/>
      <c r="R744" s="284"/>
      <c r="S744" s="284"/>
      <c r="T744" s="284"/>
      <c r="U744" s="38"/>
    </row>
    <row r="745" spans="1:21" ht="15.75">
      <c r="A745" s="280" t="s">
        <v>212</v>
      </c>
      <c r="B745" s="281"/>
      <c r="C745" s="281"/>
      <c r="D745" s="281"/>
      <c r="E745" s="281"/>
      <c r="F745" s="281"/>
      <c r="G745" s="281"/>
      <c r="H745" s="281"/>
      <c r="I745" s="281"/>
      <c r="J745" s="281"/>
      <c r="K745" s="281"/>
      <c r="L745" s="281"/>
      <c r="M745" s="281"/>
      <c r="N745" s="281"/>
      <c r="O745" s="281"/>
      <c r="P745" s="281"/>
      <c r="Q745" s="281"/>
      <c r="R745" s="281"/>
      <c r="S745" s="281"/>
      <c r="T745" s="281"/>
      <c r="U745" s="38"/>
    </row>
    <row r="746" spans="2:14" ht="18.75">
      <c r="B746" s="41"/>
      <c r="E746" s="120" t="s">
        <v>23</v>
      </c>
      <c r="N746" s="125" t="s">
        <v>316</v>
      </c>
    </row>
    <row r="747" spans="1:18" ht="21.75" customHeight="1">
      <c r="A747" s="295" t="s">
        <v>187</v>
      </c>
      <c r="B747" s="295"/>
      <c r="C747" s="295"/>
      <c r="D747" s="295"/>
      <c r="E747" s="295"/>
      <c r="G747" s="277" t="s">
        <v>360</v>
      </c>
      <c r="H747" s="277"/>
      <c r="I747" s="277"/>
      <c r="J747" s="277"/>
      <c r="K747" s="277"/>
      <c r="L747" s="277"/>
      <c r="M747" s="277"/>
      <c r="N747" s="277"/>
      <c r="O747" s="277"/>
      <c r="P747" s="277"/>
      <c r="Q747" s="277"/>
      <c r="R747" s="277"/>
    </row>
    <row r="748" spans="2:14" ht="21.75" customHeight="1">
      <c r="B748" s="41"/>
      <c r="E748" s="120" t="s">
        <v>23</v>
      </c>
      <c r="N748" s="125" t="s">
        <v>316</v>
      </c>
    </row>
    <row r="749" spans="2:22" ht="21.75" customHeight="1">
      <c r="B749" s="72" t="s">
        <v>1</v>
      </c>
      <c r="C749" s="49" t="s">
        <v>1</v>
      </c>
      <c r="D749" s="49" t="s">
        <v>30</v>
      </c>
      <c r="E749" s="49" t="s">
        <v>5</v>
      </c>
      <c r="F749" s="50" t="s">
        <v>22</v>
      </c>
      <c r="G749" s="50" t="s">
        <v>13</v>
      </c>
      <c r="H749" s="50" t="s">
        <v>14</v>
      </c>
      <c r="I749" s="49" t="s">
        <v>0</v>
      </c>
      <c r="J749" s="50" t="s">
        <v>12</v>
      </c>
      <c r="K749" s="50" t="s">
        <v>13</v>
      </c>
      <c r="L749" s="50" t="s">
        <v>14</v>
      </c>
      <c r="M749" s="49" t="s">
        <v>0</v>
      </c>
      <c r="N749" s="50" t="s">
        <v>15</v>
      </c>
      <c r="O749" s="50" t="s">
        <v>16</v>
      </c>
      <c r="P749" s="50" t="s">
        <v>14</v>
      </c>
      <c r="Q749" s="49" t="s">
        <v>0</v>
      </c>
      <c r="R749" s="50" t="s">
        <v>24</v>
      </c>
      <c r="S749" s="50" t="s">
        <v>25</v>
      </c>
      <c r="T749" s="50" t="s">
        <v>14</v>
      </c>
      <c r="U749" s="49" t="s">
        <v>0</v>
      </c>
      <c r="V749" s="54"/>
    </row>
    <row r="750" spans="2:22" ht="21.75" customHeight="1">
      <c r="B750" s="72" t="s">
        <v>4</v>
      </c>
      <c r="C750" s="49" t="s">
        <v>3</v>
      </c>
      <c r="D750" s="49" t="s">
        <v>31</v>
      </c>
      <c r="E750" s="49" t="s">
        <v>6</v>
      </c>
      <c r="F750" s="49" t="s">
        <v>8</v>
      </c>
      <c r="G750" s="49" t="s">
        <v>9</v>
      </c>
      <c r="H750" s="49" t="s">
        <v>10</v>
      </c>
      <c r="I750" s="41" t="s">
        <v>11</v>
      </c>
      <c r="J750" s="49" t="s">
        <v>8</v>
      </c>
      <c r="K750" s="49" t="s">
        <v>9</v>
      </c>
      <c r="L750" s="49" t="s">
        <v>10</v>
      </c>
      <c r="M750" s="41" t="s">
        <v>11</v>
      </c>
      <c r="N750" s="49" t="s">
        <v>8</v>
      </c>
      <c r="O750" s="49" t="s">
        <v>9</v>
      </c>
      <c r="P750" s="49" t="s">
        <v>10</v>
      </c>
      <c r="Q750" s="41" t="s">
        <v>11</v>
      </c>
      <c r="R750" s="49" t="s">
        <v>8</v>
      </c>
      <c r="S750" s="49" t="s">
        <v>9</v>
      </c>
      <c r="T750" s="49" t="s">
        <v>10</v>
      </c>
      <c r="U750" s="41" t="s">
        <v>11</v>
      </c>
      <c r="V750" s="54"/>
    </row>
    <row r="751" spans="2:22" ht="21.75" customHeight="1">
      <c r="B751" s="204" t="s">
        <v>358</v>
      </c>
      <c r="C751" s="72" t="s">
        <v>309</v>
      </c>
      <c r="D751" s="49" t="s">
        <v>305</v>
      </c>
      <c r="E751" s="49" t="s">
        <v>7</v>
      </c>
      <c r="F751" s="49" t="s">
        <v>32</v>
      </c>
      <c r="G751" s="49" t="s">
        <v>32</v>
      </c>
      <c r="H751" s="64">
        <v>0.03</v>
      </c>
      <c r="I751" s="54"/>
      <c r="J751" s="54"/>
      <c r="K751" s="54"/>
      <c r="L751" s="53">
        <v>0.01</v>
      </c>
      <c r="M751" s="54"/>
      <c r="N751" s="54"/>
      <c r="O751" s="54"/>
      <c r="P751" s="53">
        <v>0.01</v>
      </c>
      <c r="Q751" s="54"/>
      <c r="R751" s="54"/>
      <c r="S751" s="54"/>
      <c r="T751" s="54"/>
      <c r="U751" s="54"/>
      <c r="V751" s="54"/>
    </row>
    <row r="752" spans="2:21" ht="21.75" customHeight="1">
      <c r="B752" s="48"/>
      <c r="D752" s="2" t="s">
        <v>33</v>
      </c>
      <c r="E752" s="3"/>
      <c r="F752" s="2" t="s">
        <v>33</v>
      </c>
      <c r="G752" s="2" t="s">
        <v>33</v>
      </c>
      <c r="H752" s="2" t="s">
        <v>33</v>
      </c>
      <c r="I752" s="2" t="s">
        <v>33</v>
      </c>
      <c r="J752" s="2" t="s">
        <v>33</v>
      </c>
      <c r="K752" s="2" t="s">
        <v>33</v>
      </c>
      <c r="L752" s="2" t="s">
        <v>33</v>
      </c>
      <c r="N752" s="2" t="s">
        <v>33</v>
      </c>
      <c r="O752" s="2" t="s">
        <v>33</v>
      </c>
      <c r="P752" s="2" t="s">
        <v>33</v>
      </c>
      <c r="Q752" s="2" t="s">
        <v>33</v>
      </c>
      <c r="R752" s="2" t="s">
        <v>33</v>
      </c>
      <c r="S752" s="2" t="s">
        <v>33</v>
      </c>
      <c r="T752" s="2" t="s">
        <v>33</v>
      </c>
      <c r="U752" s="2" t="s">
        <v>33</v>
      </c>
    </row>
    <row r="753" spans="2:21" ht="21.75" customHeight="1">
      <c r="B753" s="41">
        <v>1</v>
      </c>
      <c r="C753" s="41"/>
      <c r="D753" s="41">
        <v>3</v>
      </c>
      <c r="E753" s="41">
        <v>4</v>
      </c>
      <c r="F753" s="41">
        <v>5</v>
      </c>
      <c r="G753" s="41">
        <v>6</v>
      </c>
      <c r="H753" s="42">
        <v>7</v>
      </c>
      <c r="I753" s="41">
        <v>8</v>
      </c>
      <c r="J753" s="41">
        <v>9</v>
      </c>
      <c r="K753" s="41">
        <v>10</v>
      </c>
      <c r="L753" s="42">
        <v>11</v>
      </c>
      <c r="M753" s="41">
        <v>12</v>
      </c>
      <c r="N753" s="41">
        <v>13</v>
      </c>
      <c r="O753" s="41">
        <v>14</v>
      </c>
      <c r="P753" s="42">
        <v>15</v>
      </c>
      <c r="Q753" s="41">
        <v>16</v>
      </c>
      <c r="R753" s="41">
        <v>17</v>
      </c>
      <c r="S753" s="41">
        <v>18</v>
      </c>
      <c r="T753" s="41">
        <v>19</v>
      </c>
      <c r="U753" s="41">
        <v>20</v>
      </c>
    </row>
    <row r="754" spans="2:24" ht="21.75" customHeight="1">
      <c r="B754" s="41"/>
      <c r="E754" s="120" t="s">
        <v>23</v>
      </c>
      <c r="N754" s="125" t="s">
        <v>316</v>
      </c>
      <c r="W754" s="54"/>
      <c r="X754" s="54"/>
    </row>
    <row r="755" spans="1:24" ht="21.75" customHeight="1">
      <c r="A755" s="126">
        <v>1</v>
      </c>
      <c r="B755" s="57" t="s">
        <v>17</v>
      </c>
      <c r="C755" s="128">
        <v>145</v>
      </c>
      <c r="D755" s="128">
        <f>C755*15</f>
        <v>2175</v>
      </c>
      <c r="E755" s="128">
        <f>SUM(C755*32)</f>
        <v>4640</v>
      </c>
      <c r="F755" s="128">
        <f>SUM(C755*22)</f>
        <v>3190</v>
      </c>
      <c r="G755" s="128">
        <f>SUM(E755*8)</f>
        <v>37120</v>
      </c>
      <c r="H755" s="128" t="s">
        <v>21</v>
      </c>
      <c r="I755" s="129">
        <f>SUM(D755+F755+G755)</f>
        <v>42485</v>
      </c>
      <c r="J755" s="128">
        <f>SUM(C755*3)</f>
        <v>435</v>
      </c>
      <c r="K755" s="128">
        <f>SUM(E755*0.5)</f>
        <v>2320</v>
      </c>
      <c r="L755" s="128" t="str">
        <f>+L757</f>
        <v>+</v>
      </c>
      <c r="M755" s="129">
        <f>SUM(J755:L755)</f>
        <v>2755</v>
      </c>
      <c r="N755" s="128">
        <f>SUM(C755*3)</f>
        <v>435</v>
      </c>
      <c r="O755" s="128">
        <f>SUM(E755*1)</f>
        <v>4640</v>
      </c>
      <c r="P755" s="128" t="s">
        <v>21</v>
      </c>
      <c r="Q755" s="129">
        <f>SUM(N755:P755)</f>
        <v>5075</v>
      </c>
      <c r="R755" s="128">
        <f>SUM(C755*2)</f>
        <v>290</v>
      </c>
      <c r="S755" s="128">
        <f>SUM(E755*0.5)</f>
        <v>2320</v>
      </c>
      <c r="T755" s="128" t="s">
        <v>21</v>
      </c>
      <c r="U755" s="129">
        <f>SUM(R755:T755)</f>
        <v>2610</v>
      </c>
      <c r="W755" s="54"/>
      <c r="X755" s="54"/>
    </row>
    <row r="756" spans="1:21" ht="21.75" customHeight="1">
      <c r="A756" s="126">
        <v>2</v>
      </c>
      <c r="B756" s="57" t="s">
        <v>18</v>
      </c>
      <c r="C756" s="128">
        <v>52</v>
      </c>
      <c r="D756" s="128">
        <f>SUM(C756*15)</f>
        <v>780</v>
      </c>
      <c r="E756" s="29">
        <f>SUM(C756*24)</f>
        <v>1248</v>
      </c>
      <c r="F756" s="128">
        <f>SUM(C756*32.5)</f>
        <v>1690</v>
      </c>
      <c r="G756" s="128">
        <f>SUM(E756*8)</f>
        <v>9984</v>
      </c>
      <c r="H756" s="128" t="s">
        <v>21</v>
      </c>
      <c r="I756" s="129">
        <f>SUM(D756+F756+G756)</f>
        <v>12454</v>
      </c>
      <c r="J756" s="128">
        <f>SUM(C756*2.5)</f>
        <v>130</v>
      </c>
      <c r="K756" s="128">
        <f>SUM(E756*0.5)</f>
        <v>624</v>
      </c>
      <c r="L756" s="128" t="s">
        <v>21</v>
      </c>
      <c r="M756" s="129">
        <f>SUM(J756:L756)</f>
        <v>754</v>
      </c>
      <c r="N756" s="128">
        <f>SUM(C756*3)</f>
        <v>156</v>
      </c>
      <c r="O756" s="128">
        <f>SUM(E756*1)</f>
        <v>1248</v>
      </c>
      <c r="P756" s="128" t="s">
        <v>21</v>
      </c>
      <c r="Q756" s="129">
        <f>SUM(N756:P756)</f>
        <v>1404</v>
      </c>
      <c r="R756" s="128">
        <f>SUM(C756*2)</f>
        <v>104</v>
      </c>
      <c r="S756" s="128">
        <f>SUM(E756*0.5)</f>
        <v>624</v>
      </c>
      <c r="T756" s="128" t="s">
        <v>21</v>
      </c>
      <c r="U756" s="129">
        <f>SUM(R756:T756)</f>
        <v>728</v>
      </c>
    </row>
    <row r="757" spans="1:21" ht="21.75" customHeight="1">
      <c r="A757" s="126">
        <v>3</v>
      </c>
      <c r="B757" s="57" t="s">
        <v>19</v>
      </c>
      <c r="C757" s="128">
        <v>37</v>
      </c>
      <c r="D757" s="128">
        <f>SUM(C757*15)</f>
        <v>555</v>
      </c>
      <c r="E757" s="128">
        <f>SUM(C757*32)</f>
        <v>1184</v>
      </c>
      <c r="F757" s="128">
        <f>SUM(C757*22)</f>
        <v>814</v>
      </c>
      <c r="G757" s="128">
        <f>SUM(E757*8)</f>
        <v>9472</v>
      </c>
      <c r="H757" s="128" t="s">
        <v>21</v>
      </c>
      <c r="I757" s="129">
        <f>SUM(D757+F757+G757)</f>
        <v>10841</v>
      </c>
      <c r="J757" s="128">
        <f>SUM(C757*3)</f>
        <v>111</v>
      </c>
      <c r="K757" s="128">
        <f>SUM(E757*0.5)</f>
        <v>592</v>
      </c>
      <c r="L757" s="128" t="s">
        <v>21</v>
      </c>
      <c r="M757" s="129">
        <f>SUM(J757:L757)</f>
        <v>703</v>
      </c>
      <c r="N757" s="128">
        <f>SUM(C757*3)</f>
        <v>111</v>
      </c>
      <c r="O757" s="128">
        <f>SUM(E757*1)</f>
        <v>1184</v>
      </c>
      <c r="P757" s="128" t="s">
        <v>21</v>
      </c>
      <c r="Q757" s="129">
        <f>SUM(N757:P757)</f>
        <v>1295</v>
      </c>
      <c r="R757" s="128">
        <f>SUM(C757*2)</f>
        <v>74</v>
      </c>
      <c r="S757" s="128">
        <f>SUM(E757*0.5)</f>
        <v>592</v>
      </c>
      <c r="T757" s="128" t="s">
        <v>21</v>
      </c>
      <c r="U757" s="129">
        <f>SUM(R757:T757)</f>
        <v>666</v>
      </c>
    </row>
    <row r="758" spans="1:21" ht="21.75" customHeight="1">
      <c r="A758" s="126">
        <v>4</v>
      </c>
      <c r="B758" s="57" t="s">
        <v>20</v>
      </c>
      <c r="C758" s="128">
        <v>35</v>
      </c>
      <c r="D758" s="128">
        <f>SUM(C758*15)</f>
        <v>525</v>
      </c>
      <c r="E758" s="128">
        <f>SUM(C758*24)</f>
        <v>840</v>
      </c>
      <c r="F758" s="128">
        <f>SUM(C758*32.5)</f>
        <v>1137.5</v>
      </c>
      <c r="G758" s="128">
        <f>SUM(E758*8)</f>
        <v>6720</v>
      </c>
      <c r="H758" s="128" t="s">
        <v>21</v>
      </c>
      <c r="I758" s="129">
        <f>SUM(D758+F758+G758)</f>
        <v>8382.5</v>
      </c>
      <c r="J758" s="128">
        <f>SUM(C758*2.5)</f>
        <v>87.5</v>
      </c>
      <c r="K758" s="128">
        <f>SUM(E758*0.5)</f>
        <v>420</v>
      </c>
      <c r="L758" s="128" t="s">
        <v>21</v>
      </c>
      <c r="M758" s="129">
        <f>SUM(J758:L758)</f>
        <v>507.5</v>
      </c>
      <c r="N758" s="128">
        <f>SUM(C758*3)</f>
        <v>105</v>
      </c>
      <c r="O758" s="128">
        <f>SUM(E758*1)</f>
        <v>840</v>
      </c>
      <c r="P758" s="128" t="s">
        <v>21</v>
      </c>
      <c r="Q758" s="129">
        <f>SUM(N758:P758)</f>
        <v>945</v>
      </c>
      <c r="R758" s="128">
        <f>SUM(C758*2)</f>
        <v>70</v>
      </c>
      <c r="S758" s="128">
        <f>SUM(E758*0.5)</f>
        <v>420</v>
      </c>
      <c r="T758" s="128" t="s">
        <v>21</v>
      </c>
      <c r="U758" s="129">
        <f>SUM(R758:T758)</f>
        <v>490</v>
      </c>
    </row>
    <row r="759" spans="1:21" ht="21.75" customHeight="1">
      <c r="A759" s="126">
        <v>4</v>
      </c>
      <c r="B759" s="58" t="s">
        <v>28</v>
      </c>
      <c r="C759" s="58">
        <f>C758+C757+C756+C755</f>
        <v>269</v>
      </c>
      <c r="D759" s="8">
        <f>D758+D757+D756+D755</f>
        <v>4035</v>
      </c>
      <c r="E759" s="8">
        <f aca="true" t="shared" si="18" ref="E759:U759">SUM(E755:E758)</f>
        <v>7912</v>
      </c>
      <c r="F759" s="8">
        <f t="shared" si="18"/>
        <v>6831.5</v>
      </c>
      <c r="G759" s="8">
        <f t="shared" si="18"/>
        <v>63296</v>
      </c>
      <c r="H759" s="8">
        <f t="shared" si="18"/>
        <v>0</v>
      </c>
      <c r="I759" s="8">
        <f t="shared" si="18"/>
        <v>74162.5</v>
      </c>
      <c r="J759" s="8">
        <f t="shared" si="18"/>
        <v>763.5</v>
      </c>
      <c r="K759" s="8">
        <f t="shared" si="18"/>
        <v>3956</v>
      </c>
      <c r="L759" s="8">
        <f t="shared" si="18"/>
        <v>0</v>
      </c>
      <c r="M759" s="8">
        <f t="shared" si="18"/>
        <v>4719.5</v>
      </c>
      <c r="N759" s="8">
        <f t="shared" si="18"/>
        <v>807</v>
      </c>
      <c r="O759" s="8">
        <f t="shared" si="18"/>
        <v>7912</v>
      </c>
      <c r="P759" s="8">
        <f t="shared" si="18"/>
        <v>0</v>
      </c>
      <c r="Q759" s="8">
        <f t="shared" si="18"/>
        <v>8719</v>
      </c>
      <c r="R759" s="8">
        <f t="shared" si="18"/>
        <v>538</v>
      </c>
      <c r="S759" s="8">
        <f t="shared" si="18"/>
        <v>3956</v>
      </c>
      <c r="T759" s="8">
        <f t="shared" si="18"/>
        <v>0</v>
      </c>
      <c r="U759" s="8">
        <f t="shared" si="18"/>
        <v>4494</v>
      </c>
    </row>
    <row r="760" spans="2:14" ht="18.75">
      <c r="B760" s="41"/>
      <c r="E760" s="120" t="s">
        <v>23</v>
      </c>
      <c r="N760" s="125" t="s">
        <v>316</v>
      </c>
    </row>
    <row r="761" spans="1:21" ht="18.75" customHeight="1">
      <c r="A761" s="273" t="s">
        <v>297</v>
      </c>
      <c r="B761" s="273"/>
      <c r="C761" s="273"/>
      <c r="D761" s="273"/>
      <c r="E761" s="273"/>
      <c r="F761" s="273"/>
      <c r="G761" s="273"/>
      <c r="H761" s="273"/>
      <c r="I761" s="273"/>
      <c r="J761" s="273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</row>
    <row r="762" spans="2:22" ht="16.5">
      <c r="B762" s="133"/>
      <c r="C762" s="46"/>
      <c r="D762" s="46"/>
      <c r="E762" s="46"/>
      <c r="F762" s="276"/>
      <c r="G762" s="276"/>
      <c r="H762" s="276"/>
      <c r="I762" s="276"/>
      <c r="J762" s="276"/>
      <c r="K762" s="276"/>
      <c r="L762" s="276"/>
      <c r="M762" s="276"/>
      <c r="N762" s="276"/>
      <c r="O762" s="276"/>
      <c r="P762" s="62"/>
      <c r="Q762" s="62"/>
      <c r="R762" s="276"/>
      <c r="S762" s="276"/>
      <c r="T762" s="276"/>
      <c r="U762" s="276"/>
      <c r="V762" s="54"/>
    </row>
    <row r="763" spans="1:22" ht="15.75" customHeight="1">
      <c r="A763" s="272" t="s">
        <v>75</v>
      </c>
      <c r="B763" s="272"/>
      <c r="C763" s="267" t="s">
        <v>36</v>
      </c>
      <c r="D763" s="267"/>
      <c r="E763" s="267" t="s">
        <v>266</v>
      </c>
      <c r="F763" s="267"/>
      <c r="G763" s="267" t="s">
        <v>270</v>
      </c>
      <c r="H763" s="285"/>
      <c r="I763" s="285"/>
      <c r="J763" s="285"/>
      <c r="K763" s="285"/>
      <c r="L763" s="267" t="s">
        <v>215</v>
      </c>
      <c r="M763" s="267"/>
      <c r="N763" s="267"/>
      <c r="O763" s="267"/>
      <c r="P763" s="136"/>
      <c r="Q763" s="44"/>
      <c r="R763" s="267" t="s">
        <v>214</v>
      </c>
      <c r="S763" s="285"/>
      <c r="T763" s="285"/>
      <c r="U763" s="285"/>
      <c r="V763" s="54"/>
    </row>
    <row r="764" spans="2:22" ht="20.25" customHeight="1">
      <c r="B764" s="62"/>
      <c r="C764" s="45" t="s">
        <v>267</v>
      </c>
      <c r="D764" s="44" t="s">
        <v>268</v>
      </c>
      <c r="E764" s="45" t="s">
        <v>267</v>
      </c>
      <c r="F764" s="44" t="s">
        <v>268</v>
      </c>
      <c r="G764" s="136"/>
      <c r="H764" s="136"/>
      <c r="I764" s="136"/>
      <c r="J764" s="136"/>
      <c r="K764" s="136"/>
      <c r="L764" s="267" t="s">
        <v>216</v>
      </c>
      <c r="M764" s="267"/>
      <c r="N764" s="267"/>
      <c r="O764" s="267"/>
      <c r="P764" s="136"/>
      <c r="Q764" s="136"/>
      <c r="R764" s="136"/>
      <c r="S764" s="136"/>
      <c r="T764" s="136"/>
      <c r="U764" s="136"/>
      <c r="V764" s="54"/>
    </row>
    <row r="765" spans="2:22" ht="26.25">
      <c r="B765" s="62"/>
      <c r="C765" s="161">
        <v>68</v>
      </c>
      <c r="D765" s="161">
        <v>25</v>
      </c>
      <c r="E765" s="161">
        <v>46</v>
      </c>
      <c r="F765" s="161">
        <v>41</v>
      </c>
      <c r="G765" s="136"/>
      <c r="H765" s="136"/>
      <c r="I765" s="136"/>
      <c r="J765" s="136"/>
      <c r="K765" s="136"/>
      <c r="L765" s="267" t="s">
        <v>217</v>
      </c>
      <c r="M765" s="267"/>
      <c r="N765" s="267"/>
      <c r="O765" s="267"/>
      <c r="P765" s="136"/>
      <c r="Q765" s="136"/>
      <c r="R765" s="136"/>
      <c r="S765" s="136"/>
      <c r="T765" s="136"/>
      <c r="U765" s="136"/>
      <c r="V765" s="54"/>
    </row>
    <row r="766" spans="2:21" ht="16.5">
      <c r="B766" s="44" t="s">
        <v>264</v>
      </c>
      <c r="C766" s="34"/>
      <c r="D766" s="34"/>
      <c r="E766" s="34"/>
      <c r="F766" s="34"/>
      <c r="G766" s="33"/>
      <c r="H766" s="33"/>
      <c r="I766" s="33"/>
      <c r="J766" s="33"/>
      <c r="K766" s="34"/>
      <c r="L766" s="34"/>
      <c r="M766" s="34"/>
      <c r="N766" s="34"/>
      <c r="O766" s="34"/>
      <c r="P766" s="33"/>
      <c r="Q766" s="33"/>
      <c r="R766" s="33"/>
      <c r="S766" s="33"/>
      <c r="T766" s="33"/>
      <c r="U766" s="33"/>
    </row>
    <row r="767" spans="2:23" ht="16.5">
      <c r="B767" s="44" t="s">
        <v>265</v>
      </c>
      <c r="C767" s="35">
        <v>68</v>
      </c>
      <c r="D767" s="35">
        <f>D765+D766</f>
        <v>25</v>
      </c>
      <c r="E767" s="35">
        <f>E765+E766</f>
        <v>46</v>
      </c>
      <c r="F767" s="35">
        <f>F765+F766</f>
        <v>41</v>
      </c>
      <c r="G767" s="267" t="s">
        <v>0</v>
      </c>
      <c r="H767" s="267"/>
      <c r="I767" s="267"/>
      <c r="J767" s="267"/>
      <c r="K767" s="267"/>
      <c r="L767" s="267"/>
      <c r="M767" s="267"/>
      <c r="N767" s="267"/>
      <c r="O767" s="267"/>
      <c r="P767" s="267"/>
      <c r="Q767" s="267"/>
      <c r="R767" s="267"/>
      <c r="S767" s="267"/>
      <c r="T767" s="267"/>
      <c r="U767" s="267"/>
      <c r="W767" s="54"/>
    </row>
    <row r="768" spans="2:23" ht="16.5">
      <c r="B768" s="138" t="s">
        <v>28</v>
      </c>
      <c r="C768" s="293">
        <f>C767+D767+E767+F767</f>
        <v>180</v>
      </c>
      <c r="D768" s="293"/>
      <c r="E768" s="293"/>
      <c r="F768" s="293"/>
      <c r="G768" s="267"/>
      <c r="H768" s="267"/>
      <c r="I768" s="267"/>
      <c r="J768" s="267"/>
      <c r="K768" s="267"/>
      <c r="L768" s="267"/>
      <c r="M768" s="267"/>
      <c r="N768" s="267"/>
      <c r="O768" s="267"/>
      <c r="P768" s="267"/>
      <c r="Q768" s="267"/>
      <c r="R768" s="267"/>
      <c r="S768" s="267"/>
      <c r="T768" s="267"/>
      <c r="U768" s="267"/>
      <c r="W768" s="54"/>
    </row>
    <row r="769" spans="2:23" ht="17.25">
      <c r="B769" s="138" t="s">
        <v>109</v>
      </c>
      <c r="C769" s="301"/>
      <c r="D769" s="301"/>
      <c r="E769" s="35"/>
      <c r="F769" s="35"/>
      <c r="G769" s="267"/>
      <c r="H769" s="267"/>
      <c r="I769" s="267"/>
      <c r="J769" s="267"/>
      <c r="K769" s="267"/>
      <c r="L769" s="267"/>
      <c r="M769" s="267"/>
      <c r="N769" s="267"/>
      <c r="O769" s="267"/>
      <c r="P769" s="267"/>
      <c r="Q769" s="267"/>
      <c r="R769" s="267"/>
      <c r="S769" s="267"/>
      <c r="T769" s="267"/>
      <c r="U769" s="267"/>
      <c r="W769" s="54"/>
    </row>
    <row r="770" spans="1:27" ht="18.75" customHeight="1">
      <c r="A770" s="269" t="s">
        <v>277</v>
      </c>
      <c r="B770" s="269"/>
      <c r="C770" s="269"/>
      <c r="D770" s="269"/>
      <c r="E770" s="269"/>
      <c r="F770" s="269"/>
      <c r="G770" s="269"/>
      <c r="H770" s="269"/>
      <c r="I770" s="269"/>
      <c r="J770" s="269"/>
      <c r="K770" s="269"/>
      <c r="L770" s="269"/>
      <c r="M770" s="269"/>
      <c r="N770" s="269"/>
      <c r="O770" s="269"/>
      <c r="P770" s="269"/>
      <c r="Q770" s="269"/>
      <c r="R770" s="177"/>
      <c r="S770" s="177"/>
      <c r="T770" s="177"/>
      <c r="U770" s="177"/>
      <c r="V770" s="94"/>
      <c r="W770" s="94"/>
      <c r="X770" s="94"/>
      <c r="Y770" s="94"/>
      <c r="Z770" s="94"/>
      <c r="AA770" s="94"/>
    </row>
    <row r="771" spans="1:27" ht="18.75" customHeight="1">
      <c r="A771" s="94"/>
      <c r="B771" s="190" t="s">
        <v>312</v>
      </c>
      <c r="C771" s="190"/>
      <c r="D771" s="190"/>
      <c r="E771" s="190"/>
      <c r="F771" s="190"/>
      <c r="G771" s="190"/>
      <c r="H771" s="190"/>
      <c r="I771" s="190"/>
      <c r="J771" s="190"/>
      <c r="K771" s="190"/>
      <c r="L771" s="190"/>
      <c r="M771" s="190"/>
      <c r="N771" s="190"/>
      <c r="O771" s="190"/>
      <c r="P771" s="190"/>
      <c r="Q771" s="190"/>
      <c r="R771" s="190"/>
      <c r="S771" s="190"/>
      <c r="T771" s="190"/>
      <c r="U771" s="190"/>
      <c r="V771" s="94"/>
      <c r="W771" s="94"/>
      <c r="X771" s="94"/>
      <c r="Y771" s="94"/>
      <c r="Z771" s="94"/>
      <c r="AA771" s="94"/>
    </row>
    <row r="772" spans="1:27" ht="18.75" customHeight="1">
      <c r="A772" s="94"/>
      <c r="B772" s="189" t="s">
        <v>311</v>
      </c>
      <c r="C772" s="189"/>
      <c r="D772" s="189"/>
      <c r="E772" s="189"/>
      <c r="F772" s="189"/>
      <c r="G772" s="189"/>
      <c r="H772" s="189"/>
      <c r="I772" s="189"/>
      <c r="J772" s="189"/>
      <c r="K772" s="189"/>
      <c r="L772" s="189"/>
      <c r="M772" s="189"/>
      <c r="N772" s="189"/>
      <c r="O772" s="189"/>
      <c r="P772" s="189"/>
      <c r="Q772" s="189"/>
      <c r="R772" s="189"/>
      <c r="S772" s="189"/>
      <c r="T772" s="189"/>
      <c r="U772" s="189"/>
      <c r="V772" s="94"/>
      <c r="W772" s="94"/>
      <c r="X772" s="94"/>
      <c r="Y772" s="94"/>
      <c r="Z772" s="94"/>
      <c r="AA772" s="94"/>
    </row>
    <row r="773" spans="1:27" ht="18.75" customHeight="1">
      <c r="A773" s="94"/>
      <c r="B773" s="192" t="s">
        <v>302</v>
      </c>
      <c r="C773" s="192"/>
      <c r="D773" s="192"/>
      <c r="E773" s="192"/>
      <c r="F773" s="192"/>
      <c r="G773" s="192"/>
      <c r="H773" s="192"/>
      <c r="I773" s="192"/>
      <c r="J773" s="192"/>
      <c r="K773" s="192"/>
      <c r="L773" s="192"/>
      <c r="M773" s="192"/>
      <c r="N773" s="192"/>
      <c r="O773" s="192"/>
      <c r="P773" s="192"/>
      <c r="Q773" s="192"/>
      <c r="R773" s="152"/>
      <c r="S773" s="152"/>
      <c r="T773" s="152"/>
      <c r="U773" s="152"/>
      <c r="V773" s="94"/>
      <c r="W773" s="94"/>
      <c r="X773" s="94"/>
      <c r="Y773" s="94"/>
      <c r="Z773" s="94"/>
      <c r="AA773" s="94"/>
    </row>
    <row r="774" spans="1:27" ht="18.75" customHeight="1">
      <c r="A774" s="94"/>
      <c r="B774" s="63" t="s">
        <v>269</v>
      </c>
      <c r="C774" s="154"/>
      <c r="D774" s="154"/>
      <c r="E774" s="154"/>
      <c r="F774" s="154"/>
      <c r="G774" s="154"/>
      <c r="H774" s="154"/>
      <c r="I774" s="154"/>
      <c r="J774" s="154"/>
      <c r="K774" s="154"/>
      <c r="L774" s="154"/>
      <c r="M774" s="154"/>
      <c r="N774" s="154"/>
      <c r="O774" s="154"/>
      <c r="P774" s="154"/>
      <c r="Q774" s="176"/>
      <c r="R774" s="176"/>
      <c r="S774" s="176"/>
      <c r="T774" s="176"/>
      <c r="U774" s="176"/>
      <c r="V774" s="94"/>
      <c r="W774" s="94"/>
      <c r="X774" s="94"/>
      <c r="Y774" s="94"/>
      <c r="Z774" s="94"/>
      <c r="AA774" s="94"/>
    </row>
    <row r="775" spans="1:27" ht="15.75" customHeight="1">
      <c r="A775" s="94"/>
      <c r="B775" s="188" t="s">
        <v>302</v>
      </c>
      <c r="C775" s="159"/>
      <c r="D775" s="159"/>
      <c r="E775" s="159"/>
      <c r="F775" s="159"/>
      <c r="G775" s="159"/>
      <c r="H775" s="159"/>
      <c r="I775" s="159"/>
      <c r="J775" s="159"/>
      <c r="K775" s="159"/>
      <c r="L775" s="159"/>
      <c r="M775" s="159"/>
      <c r="N775" s="159"/>
      <c r="O775" s="159"/>
      <c r="P775" s="159"/>
      <c r="Q775" s="183"/>
      <c r="R775" s="183"/>
      <c r="S775" s="183"/>
      <c r="T775" s="183"/>
      <c r="U775" s="183"/>
      <c r="V775" s="94"/>
      <c r="W775" s="94"/>
      <c r="X775" s="94"/>
      <c r="Y775" s="94"/>
      <c r="Z775" s="94"/>
      <c r="AA775" s="94"/>
    </row>
    <row r="776" spans="1:27" ht="17.25" customHeight="1">
      <c r="A776" s="94"/>
      <c r="B776" s="157"/>
      <c r="C776" s="183"/>
      <c r="D776" s="183"/>
      <c r="E776" s="183"/>
      <c r="F776" s="183"/>
      <c r="G776" s="183"/>
      <c r="H776" s="183"/>
      <c r="I776" s="183"/>
      <c r="J776" s="183"/>
      <c r="K776" s="183"/>
      <c r="L776" s="183"/>
      <c r="M776" s="183"/>
      <c r="N776" s="183"/>
      <c r="O776" s="183"/>
      <c r="P776" s="183"/>
      <c r="Q776" s="183"/>
      <c r="R776" s="183"/>
      <c r="S776" s="183"/>
      <c r="T776" s="183"/>
      <c r="U776" s="183"/>
      <c r="V776" s="94"/>
      <c r="W776" s="94"/>
      <c r="X776" s="94"/>
      <c r="Y776" s="94"/>
      <c r="Z776" s="94"/>
      <c r="AA776" s="94"/>
    </row>
    <row r="777" spans="1:21" ht="18">
      <c r="A777" s="94"/>
      <c r="B777" s="139"/>
      <c r="C777" s="39"/>
      <c r="D777" s="39"/>
      <c r="E777" s="39"/>
      <c r="F777" s="39"/>
      <c r="G777" s="39"/>
      <c r="H777" s="39">
        <v>20</v>
      </c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</row>
    <row r="778" spans="3:21" ht="12.75"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</row>
    <row r="779" spans="2:14" ht="18.75">
      <c r="B779" s="41"/>
      <c r="C779" s="41"/>
      <c r="D779" s="41"/>
      <c r="E779" s="120" t="s">
        <v>23</v>
      </c>
      <c r="N779" s="125" t="s">
        <v>316</v>
      </c>
    </row>
    <row r="780" spans="2:21" ht="23.25">
      <c r="B780" s="275" t="s">
        <v>153</v>
      </c>
      <c r="C780" s="284"/>
      <c r="D780" s="284"/>
      <c r="E780" s="284"/>
      <c r="F780" s="284"/>
      <c r="G780" s="284"/>
      <c r="H780" s="284"/>
      <c r="I780" s="284"/>
      <c r="J780" s="284"/>
      <c r="K780" s="284"/>
      <c r="L780" s="284"/>
      <c r="M780" s="284"/>
      <c r="N780" s="284"/>
      <c r="O780" s="284"/>
      <c r="P780" s="284"/>
      <c r="Q780" s="284"/>
      <c r="R780" s="284"/>
      <c r="S780" s="284"/>
      <c r="T780" s="284"/>
      <c r="U780" s="284"/>
    </row>
    <row r="781" spans="2:21" ht="22.5">
      <c r="B781" s="283" t="s">
        <v>250</v>
      </c>
      <c r="C781" s="284"/>
      <c r="D781" s="284"/>
      <c r="E781" s="284"/>
      <c r="F781" s="284"/>
      <c r="G781" s="284"/>
      <c r="H781" s="284"/>
      <c r="I781" s="284"/>
      <c r="J781" s="284"/>
      <c r="K781" s="284"/>
      <c r="L781" s="284"/>
      <c r="M781" s="284"/>
      <c r="N781" s="284"/>
      <c r="O781" s="284"/>
      <c r="P781" s="284"/>
      <c r="Q781" s="284"/>
      <c r="R781" s="284"/>
      <c r="S781" s="284"/>
      <c r="T781" s="284"/>
      <c r="U781" s="284"/>
    </row>
    <row r="782" spans="2:21" ht="21.75" customHeight="1">
      <c r="B782" s="280" t="s">
        <v>212</v>
      </c>
      <c r="C782" s="281"/>
      <c r="D782" s="281"/>
      <c r="E782" s="281"/>
      <c r="F782" s="281"/>
      <c r="G782" s="281"/>
      <c r="H782" s="281"/>
      <c r="I782" s="281"/>
      <c r="J782" s="281"/>
      <c r="K782" s="281"/>
      <c r="L782" s="281"/>
      <c r="M782" s="281"/>
      <c r="N782" s="281"/>
      <c r="O782" s="281"/>
      <c r="P782" s="281"/>
      <c r="Q782" s="281"/>
      <c r="R782" s="281"/>
      <c r="S782" s="281"/>
      <c r="T782" s="281"/>
      <c r="U782" s="281"/>
    </row>
    <row r="783" spans="2:14" ht="21.75" customHeight="1">
      <c r="B783" s="41"/>
      <c r="E783" s="120" t="s">
        <v>23</v>
      </c>
      <c r="N783" s="125" t="s">
        <v>316</v>
      </c>
    </row>
    <row r="784" spans="1:18" ht="21.75" customHeight="1">
      <c r="A784" s="295" t="s">
        <v>175</v>
      </c>
      <c r="B784" s="295"/>
      <c r="C784" s="295"/>
      <c r="D784" s="295"/>
      <c r="E784" s="295"/>
      <c r="G784" s="277" t="s">
        <v>360</v>
      </c>
      <c r="H784" s="277"/>
      <c r="I784" s="277"/>
      <c r="J784" s="277"/>
      <c r="K784" s="277"/>
      <c r="L784" s="277"/>
      <c r="M784" s="277"/>
      <c r="N784" s="277"/>
      <c r="O784" s="277"/>
      <c r="P784" s="277"/>
      <c r="Q784" s="277"/>
      <c r="R784" s="277"/>
    </row>
    <row r="785" spans="2:14" ht="21.75" customHeight="1">
      <c r="B785" s="41"/>
      <c r="E785" s="120" t="s">
        <v>23</v>
      </c>
      <c r="N785" s="125" t="s">
        <v>316</v>
      </c>
    </row>
    <row r="786" spans="2:21" ht="21.75" customHeight="1">
      <c r="B786" s="72" t="s">
        <v>1</v>
      </c>
      <c r="C786" s="49" t="s">
        <v>1</v>
      </c>
      <c r="D786" s="49" t="s">
        <v>30</v>
      </c>
      <c r="E786" s="49" t="s">
        <v>5</v>
      </c>
      <c r="F786" s="50" t="s">
        <v>22</v>
      </c>
      <c r="G786" s="50" t="s">
        <v>13</v>
      </c>
      <c r="H786" s="50" t="s">
        <v>14</v>
      </c>
      <c r="I786" s="49" t="s">
        <v>0</v>
      </c>
      <c r="J786" s="50" t="s">
        <v>12</v>
      </c>
      <c r="K786" s="50" t="s">
        <v>13</v>
      </c>
      <c r="L786" s="50" t="s">
        <v>14</v>
      </c>
      <c r="M786" s="49" t="s">
        <v>0</v>
      </c>
      <c r="N786" s="50" t="s">
        <v>15</v>
      </c>
      <c r="O786" s="50" t="s">
        <v>16</v>
      </c>
      <c r="P786" s="50" t="s">
        <v>14</v>
      </c>
      <c r="Q786" s="49" t="s">
        <v>0</v>
      </c>
      <c r="R786" s="50" t="s">
        <v>24</v>
      </c>
      <c r="S786" s="50" t="s">
        <v>25</v>
      </c>
      <c r="T786" s="50" t="s">
        <v>14</v>
      </c>
      <c r="U786" s="49" t="s">
        <v>0</v>
      </c>
    </row>
    <row r="787" spans="2:21" ht="21.75" customHeight="1">
      <c r="B787" s="72" t="s">
        <v>4</v>
      </c>
      <c r="C787" s="49" t="s">
        <v>3</v>
      </c>
      <c r="D787" s="49" t="s">
        <v>31</v>
      </c>
      <c r="E787" s="49" t="s">
        <v>6</v>
      </c>
      <c r="F787" s="49" t="s">
        <v>8</v>
      </c>
      <c r="G787" s="49" t="s">
        <v>9</v>
      </c>
      <c r="H787" s="49" t="s">
        <v>10</v>
      </c>
      <c r="I787" s="41" t="s">
        <v>11</v>
      </c>
      <c r="J787" s="49" t="s">
        <v>8</v>
      </c>
      <c r="K787" s="49" t="s">
        <v>9</v>
      </c>
      <c r="L787" s="49" t="s">
        <v>10</v>
      </c>
      <c r="M787" s="41" t="s">
        <v>11</v>
      </c>
      <c r="N787" s="49" t="s">
        <v>8</v>
      </c>
      <c r="O787" s="49" t="s">
        <v>9</v>
      </c>
      <c r="P787" s="49" t="s">
        <v>10</v>
      </c>
      <c r="Q787" s="41" t="s">
        <v>11</v>
      </c>
      <c r="R787" s="49" t="s">
        <v>8</v>
      </c>
      <c r="S787" s="49" t="s">
        <v>9</v>
      </c>
      <c r="T787" s="49" t="s">
        <v>10</v>
      </c>
      <c r="U787" s="41" t="s">
        <v>11</v>
      </c>
    </row>
    <row r="788" spans="2:16" ht="21.75" customHeight="1">
      <c r="B788" s="204" t="s">
        <v>358</v>
      </c>
      <c r="C788" s="72" t="s">
        <v>309</v>
      </c>
      <c r="D788" s="49" t="s">
        <v>305</v>
      </c>
      <c r="E788" s="49" t="s">
        <v>7</v>
      </c>
      <c r="F788" s="49" t="s">
        <v>32</v>
      </c>
      <c r="G788" s="49" t="s">
        <v>32</v>
      </c>
      <c r="H788" s="7">
        <v>0.03</v>
      </c>
      <c r="L788" s="7">
        <v>0.01</v>
      </c>
      <c r="P788" s="7">
        <v>0.01</v>
      </c>
    </row>
    <row r="789" spans="2:21" ht="21.75" customHeight="1">
      <c r="B789" s="132"/>
      <c r="D789" s="2" t="s">
        <v>33</v>
      </c>
      <c r="E789" s="3"/>
      <c r="F789" s="2" t="s">
        <v>33</v>
      </c>
      <c r="G789" s="2" t="s">
        <v>33</v>
      </c>
      <c r="H789" s="2" t="s">
        <v>33</v>
      </c>
      <c r="I789" s="2" t="s">
        <v>33</v>
      </c>
      <c r="J789" s="2" t="s">
        <v>33</v>
      </c>
      <c r="K789" s="2" t="s">
        <v>33</v>
      </c>
      <c r="L789" s="2" t="s">
        <v>33</v>
      </c>
      <c r="N789" s="2" t="s">
        <v>33</v>
      </c>
      <c r="O789" s="2" t="s">
        <v>33</v>
      </c>
      <c r="P789" s="2" t="s">
        <v>33</v>
      </c>
      <c r="Q789" s="2" t="s">
        <v>33</v>
      </c>
      <c r="R789" s="2" t="s">
        <v>33</v>
      </c>
      <c r="S789" s="2" t="s">
        <v>33</v>
      </c>
      <c r="T789" s="2" t="s">
        <v>33</v>
      </c>
      <c r="U789" s="2" t="s">
        <v>33</v>
      </c>
    </row>
    <row r="790" spans="2:21" ht="21.75" customHeight="1">
      <c r="B790" s="132"/>
      <c r="C790" s="41"/>
      <c r="D790" s="41">
        <v>3</v>
      </c>
      <c r="E790" s="41">
        <v>4</v>
      </c>
      <c r="F790" s="41">
        <v>5</v>
      </c>
      <c r="G790" s="41">
        <v>6</v>
      </c>
      <c r="H790" s="42">
        <v>7</v>
      </c>
      <c r="I790" s="41">
        <v>8</v>
      </c>
      <c r="J790" s="41">
        <v>9</v>
      </c>
      <c r="K790" s="41">
        <v>10</v>
      </c>
      <c r="L790" s="42">
        <v>11</v>
      </c>
      <c r="M790" s="41">
        <v>12</v>
      </c>
      <c r="N790" s="41">
        <v>13</v>
      </c>
      <c r="O790" s="41">
        <v>14</v>
      </c>
      <c r="P790" s="42">
        <v>15</v>
      </c>
      <c r="Q790" s="41">
        <v>16</v>
      </c>
      <c r="R790" s="41">
        <v>17</v>
      </c>
      <c r="S790" s="41">
        <v>18</v>
      </c>
      <c r="T790" s="41">
        <v>19</v>
      </c>
      <c r="U790" s="41">
        <v>20</v>
      </c>
    </row>
    <row r="791" spans="2:14" ht="21.75" customHeight="1">
      <c r="B791" s="41"/>
      <c r="E791" s="120" t="s">
        <v>23</v>
      </c>
      <c r="N791" s="125" t="s">
        <v>316</v>
      </c>
    </row>
    <row r="792" spans="1:21" ht="21.75" customHeight="1">
      <c r="A792" s="126">
        <v>1</v>
      </c>
      <c r="B792" s="60" t="s">
        <v>17</v>
      </c>
      <c r="C792" s="128">
        <v>77</v>
      </c>
      <c r="D792" s="128">
        <f>C792*15</f>
        <v>1155</v>
      </c>
      <c r="E792" s="128">
        <f>SUM(C792*32)</f>
        <v>2464</v>
      </c>
      <c r="F792" s="128">
        <f>SUM(C792*22)</f>
        <v>1694</v>
      </c>
      <c r="G792" s="128">
        <f>SUM(E792*8)</f>
        <v>19712</v>
      </c>
      <c r="H792" s="128" t="s">
        <v>21</v>
      </c>
      <c r="I792" s="129">
        <f>SUM(D792+F792+G792)</f>
        <v>22561</v>
      </c>
      <c r="J792" s="128">
        <f>SUM(C792*3)</f>
        <v>231</v>
      </c>
      <c r="K792" s="128">
        <f>SUM(E792*0.5)</f>
        <v>1232</v>
      </c>
      <c r="L792" s="128" t="str">
        <f>+L794</f>
        <v>+</v>
      </c>
      <c r="M792" s="129">
        <f>SUM(J792:L792)</f>
        <v>1463</v>
      </c>
      <c r="N792" s="128">
        <f>SUM(C792*3)</f>
        <v>231</v>
      </c>
      <c r="O792" s="128">
        <f>SUM(E792*1)</f>
        <v>2464</v>
      </c>
      <c r="P792" s="128" t="s">
        <v>21</v>
      </c>
      <c r="Q792" s="129">
        <f>SUM(N792:P792)</f>
        <v>2695</v>
      </c>
      <c r="R792" s="128">
        <f>SUM(C792*2)</f>
        <v>154</v>
      </c>
      <c r="S792" s="128">
        <f>SUM(E792*0.5)</f>
        <v>1232</v>
      </c>
      <c r="T792" s="128" t="s">
        <v>21</v>
      </c>
      <c r="U792" s="129">
        <f>SUM(R792:T792)</f>
        <v>1386</v>
      </c>
    </row>
    <row r="793" spans="1:21" ht="21.75" customHeight="1">
      <c r="A793" s="126">
        <v>2</v>
      </c>
      <c r="B793" s="60" t="s">
        <v>18</v>
      </c>
      <c r="C793" s="128">
        <v>80</v>
      </c>
      <c r="D793" s="128">
        <f>SUM(C793*15)</f>
        <v>1200</v>
      </c>
      <c r="E793" s="29">
        <f>SUM(C793*24)</f>
        <v>1920</v>
      </c>
      <c r="F793" s="128">
        <f>SUM(C793*32.5)</f>
        <v>2600</v>
      </c>
      <c r="G793" s="128">
        <f>SUM(E793*8)</f>
        <v>15360</v>
      </c>
      <c r="H793" s="128" t="s">
        <v>21</v>
      </c>
      <c r="I793" s="129">
        <f>SUM(D793+F793+G793)</f>
        <v>19160</v>
      </c>
      <c r="J793" s="128">
        <f>SUM(C793*2.5)</f>
        <v>200</v>
      </c>
      <c r="K793" s="128">
        <f>SUM(E793*0.5)</f>
        <v>960</v>
      </c>
      <c r="L793" s="128" t="s">
        <v>21</v>
      </c>
      <c r="M793" s="129">
        <f>SUM(J793:L793)</f>
        <v>1160</v>
      </c>
      <c r="N793" s="128">
        <f>SUM(C793*3)</f>
        <v>240</v>
      </c>
      <c r="O793" s="128">
        <f>SUM(E793*1)</f>
        <v>1920</v>
      </c>
      <c r="P793" s="128" t="s">
        <v>21</v>
      </c>
      <c r="Q793" s="129">
        <f>SUM(N793:P793)</f>
        <v>2160</v>
      </c>
      <c r="R793" s="128">
        <f>SUM(C793*2)</f>
        <v>160</v>
      </c>
      <c r="S793" s="128">
        <f>SUM(E793*0.5)</f>
        <v>960</v>
      </c>
      <c r="T793" s="128" t="s">
        <v>21</v>
      </c>
      <c r="U793" s="129">
        <f>SUM(R793:T793)</f>
        <v>1120</v>
      </c>
    </row>
    <row r="794" spans="1:21" ht="21.75" customHeight="1">
      <c r="A794" s="126">
        <v>3</v>
      </c>
      <c r="B794" s="60" t="s">
        <v>19</v>
      </c>
      <c r="C794" s="128">
        <v>52</v>
      </c>
      <c r="D794" s="128">
        <f>SUM(C794*15)</f>
        <v>780</v>
      </c>
      <c r="E794" s="128">
        <f>SUM(C794*32)</f>
        <v>1664</v>
      </c>
      <c r="F794" s="128">
        <f>SUM(C794*22)</f>
        <v>1144</v>
      </c>
      <c r="G794" s="128">
        <f>SUM(E794*8)</f>
        <v>13312</v>
      </c>
      <c r="H794" s="128" t="s">
        <v>21</v>
      </c>
      <c r="I794" s="129">
        <f>SUM(D794+F794+G794)</f>
        <v>15236</v>
      </c>
      <c r="J794" s="128">
        <f>SUM(C794*3)</f>
        <v>156</v>
      </c>
      <c r="K794" s="128">
        <f>SUM(E794*0.5)</f>
        <v>832</v>
      </c>
      <c r="L794" s="128" t="s">
        <v>21</v>
      </c>
      <c r="M794" s="129">
        <f>SUM(J794:L794)</f>
        <v>988</v>
      </c>
      <c r="N794" s="128">
        <f>SUM(C794*3)</f>
        <v>156</v>
      </c>
      <c r="O794" s="128">
        <f>SUM(E794*1)</f>
        <v>1664</v>
      </c>
      <c r="P794" s="128" t="s">
        <v>21</v>
      </c>
      <c r="Q794" s="129">
        <f>SUM(N794:P794)</f>
        <v>1820</v>
      </c>
      <c r="R794" s="128">
        <f>SUM(C794*2)</f>
        <v>104</v>
      </c>
      <c r="S794" s="128">
        <f>SUM(E794*0.5)</f>
        <v>832</v>
      </c>
      <c r="T794" s="128" t="s">
        <v>21</v>
      </c>
      <c r="U794" s="129">
        <f>SUM(R794:T794)</f>
        <v>936</v>
      </c>
    </row>
    <row r="795" spans="1:21" ht="21.75" customHeight="1">
      <c r="A795" s="126">
        <v>4</v>
      </c>
      <c r="B795" s="60" t="s">
        <v>20</v>
      </c>
      <c r="C795" s="128">
        <v>54</v>
      </c>
      <c r="D795" s="128">
        <f>SUM(C795*15)</f>
        <v>810</v>
      </c>
      <c r="E795" s="128">
        <f>SUM(C795*24)</f>
        <v>1296</v>
      </c>
      <c r="F795" s="128">
        <f>SUM(C795*32.5)</f>
        <v>1755</v>
      </c>
      <c r="G795" s="128">
        <f>SUM(E795*8)</f>
        <v>10368</v>
      </c>
      <c r="H795" s="128" t="s">
        <v>21</v>
      </c>
      <c r="I795" s="129">
        <f>SUM(D795+F795+G795)</f>
        <v>12933</v>
      </c>
      <c r="J795" s="128">
        <f>SUM(C795*2.5)</f>
        <v>135</v>
      </c>
      <c r="K795" s="128">
        <f>SUM(E795*0.5)</f>
        <v>648</v>
      </c>
      <c r="L795" s="128" t="s">
        <v>21</v>
      </c>
      <c r="M795" s="129">
        <f>SUM(J795:L795)</f>
        <v>783</v>
      </c>
      <c r="N795" s="128">
        <f>SUM(C795*3)</f>
        <v>162</v>
      </c>
      <c r="O795" s="128">
        <f>SUM(E795*1)</f>
        <v>1296</v>
      </c>
      <c r="P795" s="128" t="s">
        <v>21</v>
      </c>
      <c r="Q795" s="129">
        <f>SUM(N795:P795)</f>
        <v>1458</v>
      </c>
      <c r="R795" s="128">
        <f>SUM(C795*2)</f>
        <v>108</v>
      </c>
      <c r="S795" s="128">
        <f>SUM(E795*0.5)</f>
        <v>648</v>
      </c>
      <c r="T795" s="128" t="s">
        <v>21</v>
      </c>
      <c r="U795" s="129">
        <f>SUM(R795:T795)</f>
        <v>756</v>
      </c>
    </row>
    <row r="796" spans="1:21" ht="19.5">
      <c r="A796" s="126">
        <v>4</v>
      </c>
      <c r="B796" s="61" t="s">
        <v>28</v>
      </c>
      <c r="C796" s="61">
        <f>C795+C794+C793+C792</f>
        <v>263</v>
      </c>
      <c r="D796" s="8">
        <f>D795+D794+D793+D792</f>
        <v>3945</v>
      </c>
      <c r="E796" s="8">
        <f aca="true" t="shared" si="19" ref="E796:U796">SUM(E792:E795)</f>
        <v>7344</v>
      </c>
      <c r="F796" s="8">
        <f t="shared" si="19"/>
        <v>7193</v>
      </c>
      <c r="G796" s="8">
        <f t="shared" si="19"/>
        <v>58752</v>
      </c>
      <c r="H796" s="8">
        <f t="shared" si="19"/>
        <v>0</v>
      </c>
      <c r="I796" s="8">
        <f t="shared" si="19"/>
        <v>69890</v>
      </c>
      <c r="J796" s="8">
        <f t="shared" si="19"/>
        <v>722</v>
      </c>
      <c r="K796" s="8">
        <f t="shared" si="19"/>
        <v>3672</v>
      </c>
      <c r="L796" s="8">
        <f t="shared" si="19"/>
        <v>0</v>
      </c>
      <c r="M796" s="8">
        <f t="shared" si="19"/>
        <v>4394</v>
      </c>
      <c r="N796" s="8">
        <f t="shared" si="19"/>
        <v>789</v>
      </c>
      <c r="O796" s="8">
        <f t="shared" si="19"/>
        <v>7344</v>
      </c>
      <c r="P796" s="8">
        <f t="shared" si="19"/>
        <v>0</v>
      </c>
      <c r="Q796" s="8">
        <f t="shared" si="19"/>
        <v>8133</v>
      </c>
      <c r="R796" s="8">
        <f t="shared" si="19"/>
        <v>526</v>
      </c>
      <c r="S796" s="8">
        <f t="shared" si="19"/>
        <v>3672</v>
      </c>
      <c r="T796" s="8">
        <f t="shared" si="19"/>
        <v>0</v>
      </c>
      <c r="U796" s="8">
        <f t="shared" si="19"/>
        <v>4198</v>
      </c>
    </row>
    <row r="797" spans="2:14" ht="19.5" customHeight="1">
      <c r="B797" s="41"/>
      <c r="C797" s="41"/>
      <c r="D797" s="41"/>
      <c r="E797" s="120" t="s">
        <v>23</v>
      </c>
      <c r="N797" s="125" t="s">
        <v>316</v>
      </c>
    </row>
    <row r="798" spans="2:21" ht="19.5">
      <c r="B798" s="199" t="s">
        <v>297</v>
      </c>
      <c r="C798" s="46"/>
      <c r="D798" s="46"/>
      <c r="E798" s="46"/>
      <c r="F798" s="59"/>
      <c r="G798" s="59"/>
      <c r="H798" s="59"/>
      <c r="I798" s="59"/>
      <c r="J798" s="59"/>
      <c r="K798" s="59"/>
      <c r="L798" s="276"/>
      <c r="M798" s="276"/>
      <c r="N798" s="276"/>
      <c r="O798" s="276"/>
      <c r="P798" s="62"/>
      <c r="Q798" s="62"/>
      <c r="R798" s="276"/>
      <c r="S798" s="276"/>
      <c r="T798" s="276"/>
      <c r="U798" s="276"/>
    </row>
    <row r="799" spans="1:21" ht="15.75" customHeight="1">
      <c r="A799" s="272" t="s">
        <v>75</v>
      </c>
      <c r="B799" s="272"/>
      <c r="C799" s="267" t="s">
        <v>36</v>
      </c>
      <c r="D799" s="267"/>
      <c r="E799" s="267" t="s">
        <v>266</v>
      </c>
      <c r="F799" s="267"/>
      <c r="G799" s="267" t="s">
        <v>270</v>
      </c>
      <c r="H799" s="285"/>
      <c r="I799" s="285"/>
      <c r="J799" s="285"/>
      <c r="K799" s="285"/>
      <c r="L799" s="267" t="s">
        <v>215</v>
      </c>
      <c r="M799" s="267"/>
      <c r="N799" s="267"/>
      <c r="O799" s="267"/>
      <c r="P799" s="136"/>
      <c r="Q799" s="44"/>
      <c r="R799" s="267" t="s">
        <v>214</v>
      </c>
      <c r="S799" s="285"/>
      <c r="T799" s="285"/>
      <c r="U799" s="285"/>
    </row>
    <row r="800" spans="2:21" ht="15.75">
      <c r="B800" s="62"/>
      <c r="C800" s="45" t="s">
        <v>267</v>
      </c>
      <c r="D800" s="44" t="s">
        <v>268</v>
      </c>
      <c r="E800" s="45" t="s">
        <v>267</v>
      </c>
      <c r="F800" s="44" t="s">
        <v>268</v>
      </c>
      <c r="G800" s="136"/>
      <c r="H800" s="136"/>
      <c r="I800" s="136"/>
      <c r="J800" s="136"/>
      <c r="K800" s="136"/>
      <c r="L800" s="267" t="s">
        <v>216</v>
      </c>
      <c r="M800" s="267"/>
      <c r="N800" s="267"/>
      <c r="O800" s="267"/>
      <c r="P800" s="136"/>
      <c r="Q800" s="136"/>
      <c r="R800" s="136"/>
      <c r="S800" s="136"/>
      <c r="T800" s="136"/>
      <c r="U800" s="136"/>
    </row>
    <row r="801" spans="2:21" ht="23.25">
      <c r="B801" s="62"/>
      <c r="C801" s="117">
        <v>77</v>
      </c>
      <c r="D801" s="117">
        <v>52</v>
      </c>
      <c r="E801" s="117">
        <v>71</v>
      </c>
      <c r="F801" s="117">
        <v>63</v>
      </c>
      <c r="G801" s="136"/>
      <c r="H801" s="136"/>
      <c r="I801" s="136"/>
      <c r="J801" s="136"/>
      <c r="K801" s="136"/>
      <c r="L801" s="267" t="s">
        <v>217</v>
      </c>
      <c r="M801" s="267"/>
      <c r="N801" s="267"/>
      <c r="O801" s="267"/>
      <c r="P801" s="136"/>
      <c r="Q801" s="136"/>
      <c r="R801" s="136"/>
      <c r="S801" s="136"/>
      <c r="T801" s="136"/>
      <c r="U801" s="136"/>
    </row>
    <row r="802" spans="2:21" ht="16.5">
      <c r="B802" s="44" t="s">
        <v>264</v>
      </c>
      <c r="C802" s="34"/>
      <c r="D802" s="34"/>
      <c r="E802" s="34"/>
      <c r="F802" s="34"/>
      <c r="G802" s="33"/>
      <c r="H802" s="33"/>
      <c r="I802" s="33"/>
      <c r="J802" s="33"/>
      <c r="K802" s="34"/>
      <c r="L802" s="34"/>
      <c r="M802" s="34"/>
      <c r="N802" s="34"/>
      <c r="O802" s="34"/>
      <c r="P802" s="33"/>
      <c r="Q802" s="33"/>
      <c r="R802" s="33"/>
      <c r="S802" s="33"/>
      <c r="T802" s="33"/>
      <c r="U802" s="33"/>
    </row>
    <row r="803" spans="2:21" ht="16.5">
      <c r="B803" s="44" t="s">
        <v>265</v>
      </c>
      <c r="C803" s="35">
        <v>77</v>
      </c>
      <c r="D803" s="35">
        <f>D801+D802</f>
        <v>52</v>
      </c>
      <c r="E803" s="35">
        <f>E801+E802</f>
        <v>71</v>
      </c>
      <c r="F803" s="35">
        <f>F801+F802</f>
        <v>63</v>
      </c>
      <c r="G803" s="267" t="s">
        <v>0</v>
      </c>
      <c r="H803" s="267"/>
      <c r="I803" s="267"/>
      <c r="J803" s="267"/>
      <c r="K803" s="267"/>
      <c r="L803" s="267"/>
      <c r="M803" s="267"/>
      <c r="N803" s="267"/>
      <c r="O803" s="267"/>
      <c r="P803" s="267"/>
      <c r="Q803" s="267"/>
      <c r="R803" s="267"/>
      <c r="S803" s="267"/>
      <c r="T803" s="267"/>
      <c r="U803" s="267"/>
    </row>
    <row r="804" spans="2:21" ht="16.5">
      <c r="B804" s="138" t="s">
        <v>28</v>
      </c>
      <c r="C804" s="293">
        <f>C803+D803+E803+F803</f>
        <v>263</v>
      </c>
      <c r="D804" s="293"/>
      <c r="E804" s="293"/>
      <c r="F804" s="293"/>
      <c r="G804" s="267"/>
      <c r="H804" s="267"/>
      <c r="I804" s="267"/>
      <c r="J804" s="267"/>
      <c r="K804" s="267"/>
      <c r="L804" s="267"/>
      <c r="M804" s="267"/>
      <c r="N804" s="267"/>
      <c r="O804" s="267"/>
      <c r="P804" s="267"/>
      <c r="Q804" s="267"/>
      <c r="R804" s="267"/>
      <c r="S804" s="267"/>
      <c r="T804" s="267"/>
      <c r="U804" s="267"/>
    </row>
    <row r="805" spans="2:21" ht="17.25">
      <c r="B805" s="138" t="s">
        <v>109</v>
      </c>
      <c r="C805" s="301"/>
      <c r="D805" s="301"/>
      <c r="E805" s="35"/>
      <c r="F805" s="35"/>
      <c r="G805" s="267"/>
      <c r="H805" s="267"/>
      <c r="I805" s="267"/>
      <c r="J805" s="267"/>
      <c r="K805" s="267"/>
      <c r="L805" s="267"/>
      <c r="M805" s="267"/>
      <c r="N805" s="267"/>
      <c r="O805" s="267"/>
      <c r="P805" s="267"/>
      <c r="Q805" s="267"/>
      <c r="R805" s="267"/>
      <c r="S805" s="267"/>
      <c r="T805" s="267"/>
      <c r="U805" s="267"/>
    </row>
    <row r="806" spans="1:28" ht="16.5">
      <c r="A806" s="65" t="s">
        <v>232</v>
      </c>
      <c r="B806" s="63" t="s">
        <v>298</v>
      </c>
      <c r="C806" s="179"/>
      <c r="D806" s="179"/>
      <c r="E806" s="179"/>
      <c r="F806" s="179"/>
      <c r="G806" s="63"/>
      <c r="H806" s="154"/>
      <c r="I806" s="154"/>
      <c r="J806" s="154"/>
      <c r="K806" s="154"/>
      <c r="L806" s="154"/>
      <c r="M806" s="154"/>
      <c r="N806" s="154"/>
      <c r="O806" s="154"/>
      <c r="P806" s="154"/>
      <c r="Q806" s="154"/>
      <c r="R806" s="154"/>
      <c r="S806" s="154"/>
      <c r="T806" s="154"/>
      <c r="U806" s="154"/>
      <c r="V806" s="29"/>
      <c r="W806" s="29"/>
      <c r="X806" s="29"/>
      <c r="Y806" s="29"/>
      <c r="Z806" s="29"/>
      <c r="AA806" s="29"/>
      <c r="AB806" s="29"/>
    </row>
    <row r="807" spans="2:28" ht="15.75">
      <c r="B807" s="271" t="s">
        <v>312</v>
      </c>
      <c r="C807" s="271"/>
      <c r="D807" s="271"/>
      <c r="E807" s="271"/>
      <c r="F807" s="271"/>
      <c r="G807" s="271"/>
      <c r="H807" s="271"/>
      <c r="I807" s="271"/>
      <c r="J807" s="271"/>
      <c r="K807" s="271"/>
      <c r="L807" s="271"/>
      <c r="M807" s="271"/>
      <c r="N807" s="271"/>
      <c r="O807" s="271"/>
      <c r="P807" s="271"/>
      <c r="Q807" s="271"/>
      <c r="R807" s="271"/>
      <c r="S807" s="271"/>
      <c r="T807" s="271"/>
      <c r="U807" s="271"/>
      <c r="V807" s="29"/>
      <c r="W807" s="29"/>
      <c r="X807" s="29"/>
      <c r="Y807" s="29"/>
      <c r="Z807" s="29"/>
      <c r="AA807" s="29"/>
      <c r="AB807" s="29"/>
    </row>
    <row r="808" spans="2:28" ht="15.75">
      <c r="B808" s="286" t="s">
        <v>311</v>
      </c>
      <c r="C808" s="286"/>
      <c r="D808" s="286"/>
      <c r="E808" s="286"/>
      <c r="F808" s="286"/>
      <c r="G808" s="286"/>
      <c r="H808" s="286"/>
      <c r="I808" s="286"/>
      <c r="J808" s="286"/>
      <c r="K808" s="286"/>
      <c r="L808" s="286"/>
      <c r="M808" s="286"/>
      <c r="N808" s="286"/>
      <c r="O808" s="286"/>
      <c r="P808" s="286"/>
      <c r="Q808" s="286"/>
      <c r="R808" s="286"/>
      <c r="S808" s="286"/>
      <c r="T808" s="286"/>
      <c r="U808" s="286"/>
      <c r="V808" s="29"/>
      <c r="W808" s="29"/>
      <c r="X808" s="29"/>
      <c r="Y808" s="29"/>
      <c r="Z808" s="29"/>
      <c r="AA808" s="29"/>
      <c r="AB808" s="29"/>
    </row>
    <row r="809" spans="2:28" ht="15.75">
      <c r="B809" s="197"/>
      <c r="C809" s="271" t="s">
        <v>302</v>
      </c>
      <c r="D809" s="271"/>
      <c r="E809" s="271"/>
      <c r="F809" s="271"/>
      <c r="G809" s="271"/>
      <c r="H809" s="271"/>
      <c r="I809" s="271"/>
      <c r="J809" s="271"/>
      <c r="K809" s="271"/>
      <c r="L809" s="271"/>
      <c r="M809" s="271"/>
      <c r="N809" s="271"/>
      <c r="O809" s="271"/>
      <c r="P809" s="271"/>
      <c r="Q809" s="271"/>
      <c r="R809" s="197"/>
      <c r="S809" s="197"/>
      <c r="T809" s="197"/>
      <c r="U809" s="197"/>
      <c r="V809" s="29"/>
      <c r="W809" s="29"/>
      <c r="X809" s="29"/>
      <c r="Y809" s="29"/>
      <c r="Z809" s="29"/>
      <c r="AA809" s="29"/>
      <c r="AB809" s="29"/>
    </row>
    <row r="810" spans="2:28" ht="16.5">
      <c r="B810" s="274" t="s">
        <v>269</v>
      </c>
      <c r="C810" s="274"/>
      <c r="D810" s="274"/>
      <c r="E810" s="274"/>
      <c r="F810" s="274"/>
      <c r="G810" s="274"/>
      <c r="H810" s="274"/>
      <c r="I810" s="274"/>
      <c r="J810" s="274"/>
      <c r="K810" s="274"/>
      <c r="L810" s="274"/>
      <c r="M810" s="274"/>
      <c r="N810" s="274"/>
      <c r="O810" s="274"/>
      <c r="P810" s="274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</row>
    <row r="811" spans="2:28" ht="15.75">
      <c r="B811" s="270" t="s">
        <v>302</v>
      </c>
      <c r="C811" s="270"/>
      <c r="D811" s="270"/>
      <c r="E811" s="270"/>
      <c r="F811" s="270"/>
      <c r="G811" s="270"/>
      <c r="H811" s="270"/>
      <c r="I811" s="270"/>
      <c r="J811" s="270"/>
      <c r="K811" s="270"/>
      <c r="L811" s="270"/>
      <c r="M811" s="270"/>
      <c r="N811" s="270"/>
      <c r="O811" s="270"/>
      <c r="P811" s="270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</row>
    <row r="812" spans="2:16" ht="16.5">
      <c r="B812" s="319" t="s">
        <v>232</v>
      </c>
      <c r="C812" s="319"/>
      <c r="D812" s="319"/>
      <c r="E812" s="319"/>
      <c r="F812" s="319"/>
      <c r="G812" s="319"/>
      <c r="H812" s="319"/>
      <c r="I812" s="319"/>
      <c r="J812" s="319"/>
      <c r="K812" s="319"/>
      <c r="L812" s="319"/>
      <c r="M812" s="319"/>
      <c r="N812" s="319"/>
      <c r="O812" s="319"/>
      <c r="P812" s="319"/>
    </row>
    <row r="814" ht="18">
      <c r="H814" s="39">
        <v>21</v>
      </c>
    </row>
    <row r="817" spans="2:14" ht="18.75">
      <c r="B817" s="41"/>
      <c r="E817" s="120" t="s">
        <v>23</v>
      </c>
      <c r="N817" s="125" t="s">
        <v>316</v>
      </c>
    </row>
    <row r="818" spans="2:21" ht="23.25">
      <c r="B818" s="275" t="s">
        <v>153</v>
      </c>
      <c r="C818" s="284"/>
      <c r="D818" s="284"/>
      <c r="E818" s="284"/>
      <c r="F818" s="284"/>
      <c r="G818" s="284"/>
      <c r="H818" s="284"/>
      <c r="I818" s="284"/>
      <c r="J818" s="284"/>
      <c r="K818" s="284"/>
      <c r="L818" s="284"/>
      <c r="M818" s="284"/>
      <c r="N818" s="284"/>
      <c r="O818" s="284"/>
      <c r="P818" s="284"/>
      <c r="Q818" s="284"/>
      <c r="R818" s="284"/>
      <c r="S818" s="284"/>
      <c r="T818" s="284"/>
      <c r="U818" s="284"/>
    </row>
    <row r="819" spans="2:21" ht="22.5">
      <c r="B819" s="283" t="s">
        <v>250</v>
      </c>
      <c r="C819" s="284"/>
      <c r="D819" s="284"/>
      <c r="E819" s="284"/>
      <c r="F819" s="284"/>
      <c r="G819" s="284"/>
      <c r="H819" s="284"/>
      <c r="I819" s="284"/>
      <c r="J819" s="284"/>
      <c r="K819" s="284"/>
      <c r="L819" s="284"/>
      <c r="M819" s="284"/>
      <c r="N819" s="284"/>
      <c r="O819" s="284"/>
      <c r="P819" s="284"/>
      <c r="Q819" s="284"/>
      <c r="R819" s="284"/>
      <c r="S819" s="284"/>
      <c r="T819" s="284"/>
      <c r="U819" s="284"/>
    </row>
    <row r="820" spans="2:21" ht="15.75">
      <c r="B820" s="280" t="s">
        <v>212</v>
      </c>
      <c r="C820" s="281"/>
      <c r="D820" s="281"/>
      <c r="E820" s="281"/>
      <c r="F820" s="281"/>
      <c r="G820" s="281"/>
      <c r="H820" s="281"/>
      <c r="I820" s="281"/>
      <c r="J820" s="281"/>
      <c r="K820" s="281"/>
      <c r="L820" s="281"/>
      <c r="M820" s="281"/>
      <c r="N820" s="281"/>
      <c r="O820" s="281"/>
      <c r="P820" s="281"/>
      <c r="Q820" s="281"/>
      <c r="R820" s="281"/>
      <c r="S820" s="281"/>
      <c r="T820" s="281"/>
      <c r="U820" s="281"/>
    </row>
    <row r="821" spans="2:14" ht="18.75">
      <c r="B821" s="41"/>
      <c r="E821" s="120" t="s">
        <v>23</v>
      </c>
      <c r="N821" s="125" t="s">
        <v>316</v>
      </c>
    </row>
    <row r="822" spans="1:18" ht="21.75" customHeight="1">
      <c r="A822" s="295" t="s">
        <v>164</v>
      </c>
      <c r="B822" s="295"/>
      <c r="C822" s="295"/>
      <c r="D822" s="295"/>
      <c r="E822" s="295"/>
      <c r="G822" s="277" t="s">
        <v>360</v>
      </c>
      <c r="H822" s="277"/>
      <c r="I822" s="277"/>
      <c r="J822" s="277"/>
      <c r="K822" s="277"/>
      <c r="L822" s="277"/>
      <c r="M822" s="277"/>
      <c r="N822" s="277"/>
      <c r="O822" s="277"/>
      <c r="P822" s="277"/>
      <c r="Q822" s="277"/>
      <c r="R822" s="277"/>
    </row>
    <row r="823" spans="2:14" ht="21.75" customHeight="1">
      <c r="B823" s="41"/>
      <c r="E823" s="120" t="s">
        <v>23</v>
      </c>
      <c r="N823" s="125" t="s">
        <v>316</v>
      </c>
    </row>
    <row r="824" spans="2:22" ht="21.75" customHeight="1">
      <c r="B824" s="72" t="s">
        <v>1</v>
      </c>
      <c r="C824" s="49" t="s">
        <v>1</v>
      </c>
      <c r="D824" s="49" t="s">
        <v>30</v>
      </c>
      <c r="E824" s="49" t="s">
        <v>5</v>
      </c>
      <c r="F824" s="50" t="s">
        <v>22</v>
      </c>
      <c r="G824" s="50" t="s">
        <v>13</v>
      </c>
      <c r="H824" s="50" t="s">
        <v>14</v>
      </c>
      <c r="I824" s="49" t="s">
        <v>0</v>
      </c>
      <c r="J824" s="50" t="s">
        <v>12</v>
      </c>
      <c r="K824" s="50" t="s">
        <v>13</v>
      </c>
      <c r="L824" s="50" t="s">
        <v>14</v>
      </c>
      <c r="M824" s="49" t="s">
        <v>0</v>
      </c>
      <c r="N824" s="50" t="s">
        <v>15</v>
      </c>
      <c r="O824" s="50" t="s">
        <v>16</v>
      </c>
      <c r="P824" s="50" t="s">
        <v>14</v>
      </c>
      <c r="Q824" s="49" t="s">
        <v>0</v>
      </c>
      <c r="R824" s="50" t="s">
        <v>24</v>
      </c>
      <c r="S824" s="50" t="s">
        <v>25</v>
      </c>
      <c r="T824" s="50" t="s">
        <v>14</v>
      </c>
      <c r="U824" s="49" t="s">
        <v>0</v>
      </c>
      <c r="V824" s="54"/>
    </row>
    <row r="825" spans="2:22" ht="21.75" customHeight="1">
      <c r="B825" s="72" t="s">
        <v>4</v>
      </c>
      <c r="C825" s="49" t="s">
        <v>3</v>
      </c>
      <c r="D825" s="49" t="s">
        <v>31</v>
      </c>
      <c r="E825" s="49" t="s">
        <v>6</v>
      </c>
      <c r="F825" s="49" t="s">
        <v>8</v>
      </c>
      <c r="G825" s="49" t="s">
        <v>9</v>
      </c>
      <c r="H825" s="49" t="s">
        <v>10</v>
      </c>
      <c r="I825" s="41" t="s">
        <v>11</v>
      </c>
      <c r="J825" s="49" t="s">
        <v>8</v>
      </c>
      <c r="K825" s="49" t="s">
        <v>9</v>
      </c>
      <c r="L825" s="49" t="s">
        <v>10</v>
      </c>
      <c r="M825" s="41" t="s">
        <v>11</v>
      </c>
      <c r="N825" s="49" t="s">
        <v>8</v>
      </c>
      <c r="O825" s="49" t="s">
        <v>9</v>
      </c>
      <c r="P825" s="49" t="s">
        <v>10</v>
      </c>
      <c r="Q825" s="41" t="s">
        <v>11</v>
      </c>
      <c r="R825" s="49" t="s">
        <v>8</v>
      </c>
      <c r="S825" s="49" t="s">
        <v>9</v>
      </c>
      <c r="T825" s="49" t="s">
        <v>10</v>
      </c>
      <c r="U825" s="41" t="s">
        <v>11</v>
      </c>
      <c r="V825" s="54"/>
    </row>
    <row r="826" spans="2:16" ht="21.75" customHeight="1">
      <c r="B826" s="204" t="s">
        <v>358</v>
      </c>
      <c r="C826" s="72" t="s">
        <v>309</v>
      </c>
      <c r="D826" s="49" t="s">
        <v>305</v>
      </c>
      <c r="E826" s="49" t="s">
        <v>7</v>
      </c>
      <c r="F826" s="49" t="s">
        <v>32</v>
      </c>
      <c r="G826" s="49" t="s">
        <v>32</v>
      </c>
      <c r="H826" s="7">
        <v>0.03</v>
      </c>
      <c r="L826" s="7">
        <v>0.01</v>
      </c>
      <c r="P826" s="7">
        <v>0.01</v>
      </c>
    </row>
    <row r="827" spans="2:21" ht="21.75" customHeight="1">
      <c r="B827" s="132"/>
      <c r="D827" s="2" t="s">
        <v>33</v>
      </c>
      <c r="E827" s="3"/>
      <c r="F827" s="2" t="s">
        <v>33</v>
      </c>
      <c r="G827" s="2" t="s">
        <v>33</v>
      </c>
      <c r="H827" s="2" t="s">
        <v>33</v>
      </c>
      <c r="I827" s="2" t="s">
        <v>33</v>
      </c>
      <c r="J827" s="2" t="s">
        <v>33</v>
      </c>
      <c r="K827" s="2" t="s">
        <v>33</v>
      </c>
      <c r="L827" s="2" t="s">
        <v>33</v>
      </c>
      <c r="N827" s="2" t="s">
        <v>33</v>
      </c>
      <c r="O827" s="2" t="s">
        <v>33</v>
      </c>
      <c r="P827" s="2" t="s">
        <v>33</v>
      </c>
      <c r="Q827" s="2" t="s">
        <v>33</v>
      </c>
      <c r="R827" s="2" t="s">
        <v>33</v>
      </c>
      <c r="S827" s="2" t="s">
        <v>33</v>
      </c>
      <c r="T827" s="2" t="s">
        <v>33</v>
      </c>
      <c r="U827" s="2" t="s">
        <v>33</v>
      </c>
    </row>
    <row r="828" spans="2:21" ht="21.75" customHeight="1">
      <c r="B828" s="132"/>
      <c r="C828" s="41"/>
      <c r="D828" s="41">
        <v>3</v>
      </c>
      <c r="E828" s="41">
        <v>4</v>
      </c>
      <c r="F828" s="41">
        <v>5</v>
      </c>
      <c r="G828" s="41">
        <v>6</v>
      </c>
      <c r="H828" s="42">
        <v>7</v>
      </c>
      <c r="I828" s="41">
        <v>8</v>
      </c>
      <c r="J828" s="41">
        <v>9</v>
      </c>
      <c r="K828" s="41">
        <v>10</v>
      </c>
      <c r="L828" s="42">
        <v>11</v>
      </c>
      <c r="M828" s="41">
        <v>12</v>
      </c>
      <c r="N828" s="41">
        <v>13</v>
      </c>
      <c r="O828" s="41">
        <v>14</v>
      </c>
      <c r="P828" s="42">
        <v>15</v>
      </c>
      <c r="Q828" s="41">
        <v>16</v>
      </c>
      <c r="R828" s="41">
        <v>17</v>
      </c>
      <c r="S828" s="41">
        <v>18</v>
      </c>
      <c r="T828" s="41">
        <v>19</v>
      </c>
      <c r="U828" s="41">
        <v>20</v>
      </c>
    </row>
    <row r="829" spans="2:14" ht="21.75" customHeight="1">
      <c r="B829" s="41"/>
      <c r="E829" s="120" t="s">
        <v>23</v>
      </c>
      <c r="N829" s="125" t="s">
        <v>316</v>
      </c>
    </row>
    <row r="830" spans="1:22" ht="21.75" customHeight="1">
      <c r="A830" s="126">
        <v>1</v>
      </c>
      <c r="B830" s="60" t="s">
        <v>17</v>
      </c>
      <c r="C830" s="128">
        <v>156</v>
      </c>
      <c r="D830" s="128">
        <f>C830*15</f>
        <v>2340</v>
      </c>
      <c r="E830" s="128">
        <f>SUM(C830*32)</f>
        <v>4992</v>
      </c>
      <c r="F830" s="128">
        <f>SUM(C830*22)</f>
        <v>3432</v>
      </c>
      <c r="G830" s="128">
        <f>SUM(E830*8)</f>
        <v>39936</v>
      </c>
      <c r="H830" s="128" t="s">
        <v>21</v>
      </c>
      <c r="I830" s="129">
        <f>SUM(D830+F830+G830)</f>
        <v>45708</v>
      </c>
      <c r="J830" s="128">
        <f>SUM(C830*3)</f>
        <v>468</v>
      </c>
      <c r="K830" s="128">
        <f>SUM(E830*0.5)</f>
        <v>2496</v>
      </c>
      <c r="L830" s="128" t="str">
        <f>+L832</f>
        <v>+</v>
      </c>
      <c r="M830" s="129">
        <f>SUM(J830:L830)</f>
        <v>2964</v>
      </c>
      <c r="N830" s="128">
        <f>SUM(C830*3)</f>
        <v>468</v>
      </c>
      <c r="O830" s="128">
        <f>SUM(E830*1)</f>
        <v>4992</v>
      </c>
      <c r="P830" s="128" t="s">
        <v>21</v>
      </c>
      <c r="Q830" s="129">
        <f>SUM(N830:P830)</f>
        <v>5460</v>
      </c>
      <c r="R830" s="128">
        <f>SUM(C830*2)</f>
        <v>312</v>
      </c>
      <c r="S830" s="128">
        <f>SUM(E830*0.5)</f>
        <v>2496</v>
      </c>
      <c r="T830" s="128" t="s">
        <v>21</v>
      </c>
      <c r="U830" s="129">
        <f>SUM(R830:T830)</f>
        <v>2808</v>
      </c>
      <c r="V830" s="67"/>
    </row>
    <row r="831" spans="1:22" ht="21.75" customHeight="1">
      <c r="A831" s="126">
        <v>2</v>
      </c>
      <c r="B831" s="60" t="s">
        <v>18</v>
      </c>
      <c r="C831" s="128">
        <v>127</v>
      </c>
      <c r="D831" s="128">
        <f>SUM(C831*15)</f>
        <v>1905</v>
      </c>
      <c r="E831" s="29">
        <f>SUM(C831*24)</f>
        <v>3048</v>
      </c>
      <c r="F831" s="128">
        <f>SUM(C831*32.5)</f>
        <v>4127.5</v>
      </c>
      <c r="G831" s="128">
        <f>SUM(E831*8)</f>
        <v>24384</v>
      </c>
      <c r="H831" s="128" t="s">
        <v>21</v>
      </c>
      <c r="I831" s="129">
        <f>SUM(D831+F831+G831)</f>
        <v>30416.5</v>
      </c>
      <c r="J831" s="128">
        <f>SUM(C831*2.5)</f>
        <v>317.5</v>
      </c>
      <c r="K831" s="128">
        <f>SUM(E831*0.5)</f>
        <v>1524</v>
      </c>
      <c r="L831" s="128" t="s">
        <v>21</v>
      </c>
      <c r="M831" s="129">
        <f>SUM(J831:L831)</f>
        <v>1841.5</v>
      </c>
      <c r="N831" s="128">
        <f>SUM(C831*3)</f>
        <v>381</v>
      </c>
      <c r="O831" s="128">
        <f>SUM(E831*1)</f>
        <v>3048</v>
      </c>
      <c r="P831" s="128" t="s">
        <v>21</v>
      </c>
      <c r="Q831" s="129">
        <f>SUM(N831:P831)</f>
        <v>3429</v>
      </c>
      <c r="R831" s="128">
        <f>SUM(C831*2)</f>
        <v>254</v>
      </c>
      <c r="S831" s="128">
        <f>SUM(E831*0.5)</f>
        <v>1524</v>
      </c>
      <c r="T831" s="128" t="s">
        <v>21</v>
      </c>
      <c r="U831" s="129">
        <f>SUM(R831:T831)</f>
        <v>1778</v>
      </c>
      <c r="V831" s="67"/>
    </row>
    <row r="832" spans="1:22" ht="21.75" customHeight="1">
      <c r="A832" s="126">
        <v>3</v>
      </c>
      <c r="B832" s="60" t="s">
        <v>19</v>
      </c>
      <c r="C832" s="128">
        <v>104</v>
      </c>
      <c r="D832" s="128">
        <f>SUM(C832*15)</f>
        <v>1560</v>
      </c>
      <c r="E832" s="128">
        <f>SUM(C832*32)</f>
        <v>3328</v>
      </c>
      <c r="F832" s="128">
        <f>SUM(C832*22)</f>
        <v>2288</v>
      </c>
      <c r="G832" s="128">
        <f>SUM(E832*8)</f>
        <v>26624</v>
      </c>
      <c r="H832" s="128" t="s">
        <v>21</v>
      </c>
      <c r="I832" s="129">
        <f>SUM(D832+F832+G832)</f>
        <v>30472</v>
      </c>
      <c r="J832" s="128">
        <f>SUM(C832*3)</f>
        <v>312</v>
      </c>
      <c r="K832" s="128">
        <f>SUM(E832*0.5)</f>
        <v>1664</v>
      </c>
      <c r="L832" s="128" t="s">
        <v>21</v>
      </c>
      <c r="M832" s="129">
        <f>SUM(J832:L832)</f>
        <v>1976</v>
      </c>
      <c r="N832" s="128">
        <f>SUM(C832*3)</f>
        <v>312</v>
      </c>
      <c r="O832" s="128">
        <f>SUM(E832*1)</f>
        <v>3328</v>
      </c>
      <c r="P832" s="128" t="s">
        <v>21</v>
      </c>
      <c r="Q832" s="129">
        <f>SUM(N832:P832)</f>
        <v>3640</v>
      </c>
      <c r="R832" s="128">
        <f>SUM(C832*2)</f>
        <v>208</v>
      </c>
      <c r="S832" s="128">
        <f>SUM(E832*0.5)</f>
        <v>1664</v>
      </c>
      <c r="T832" s="128" t="s">
        <v>21</v>
      </c>
      <c r="U832" s="129">
        <f>SUM(R832:T832)</f>
        <v>1872</v>
      </c>
      <c r="V832" s="67"/>
    </row>
    <row r="833" spans="1:22" ht="21.75" customHeight="1">
      <c r="A833" s="126">
        <v>4</v>
      </c>
      <c r="B833" s="60" t="s">
        <v>20</v>
      </c>
      <c r="C833" s="128">
        <v>85</v>
      </c>
      <c r="D833" s="128">
        <f>SUM(C833*15)</f>
        <v>1275</v>
      </c>
      <c r="E833" s="128">
        <f>SUM(C833*24)</f>
        <v>2040</v>
      </c>
      <c r="F833" s="128">
        <f>SUM(C833*32.5)</f>
        <v>2762.5</v>
      </c>
      <c r="G833" s="128">
        <f>SUM(E833*8)</f>
        <v>16320</v>
      </c>
      <c r="H833" s="128" t="s">
        <v>21</v>
      </c>
      <c r="I833" s="129">
        <f>SUM(D833+F833+G833)</f>
        <v>20357.5</v>
      </c>
      <c r="J833" s="128">
        <f>SUM(C833*2.5)</f>
        <v>212.5</v>
      </c>
      <c r="K833" s="128">
        <f>SUM(E833*0.5)</f>
        <v>1020</v>
      </c>
      <c r="L833" s="128" t="s">
        <v>21</v>
      </c>
      <c r="M833" s="129">
        <f>SUM(J833:L833)</f>
        <v>1232.5</v>
      </c>
      <c r="N833" s="128">
        <f>SUM(C833*3)</f>
        <v>255</v>
      </c>
      <c r="O833" s="128">
        <f>SUM(E833*1)</f>
        <v>2040</v>
      </c>
      <c r="P833" s="128" t="s">
        <v>21</v>
      </c>
      <c r="Q833" s="129">
        <f>SUM(N833:P833)</f>
        <v>2295</v>
      </c>
      <c r="R833" s="128">
        <f>SUM(C833*2)</f>
        <v>170</v>
      </c>
      <c r="S833" s="128">
        <f>SUM(E833*0.5)</f>
        <v>1020</v>
      </c>
      <c r="T833" s="128" t="s">
        <v>21</v>
      </c>
      <c r="U833" s="129">
        <f>SUM(R833:T833)</f>
        <v>1190</v>
      </c>
      <c r="V833" s="67"/>
    </row>
    <row r="834" spans="1:21" ht="21.75" customHeight="1">
      <c r="A834" s="126">
        <v>4</v>
      </c>
      <c r="B834" s="61" t="s">
        <v>28</v>
      </c>
      <c r="C834" s="61">
        <f>C833+C832+C831+C830</f>
        <v>472</v>
      </c>
      <c r="D834" s="8">
        <f>D833+D832+D831+D830</f>
        <v>7080</v>
      </c>
      <c r="E834" s="8">
        <f aca="true" t="shared" si="20" ref="E834:U834">SUM(E830:E833)</f>
        <v>13408</v>
      </c>
      <c r="F834" s="8">
        <f t="shared" si="20"/>
        <v>12610</v>
      </c>
      <c r="G834" s="8">
        <f t="shared" si="20"/>
        <v>107264</v>
      </c>
      <c r="H834" s="8">
        <f t="shared" si="20"/>
        <v>0</v>
      </c>
      <c r="I834" s="8">
        <f t="shared" si="20"/>
        <v>126954</v>
      </c>
      <c r="J834" s="8">
        <f t="shared" si="20"/>
        <v>1310</v>
      </c>
      <c r="K834" s="8">
        <f t="shared" si="20"/>
        <v>6704</v>
      </c>
      <c r="L834" s="8">
        <f t="shared" si="20"/>
        <v>0</v>
      </c>
      <c r="M834" s="8">
        <f t="shared" si="20"/>
        <v>8014</v>
      </c>
      <c r="N834" s="8">
        <f t="shared" si="20"/>
        <v>1416</v>
      </c>
      <c r="O834" s="8">
        <f t="shared" si="20"/>
        <v>13408</v>
      </c>
      <c r="P834" s="8">
        <f t="shared" si="20"/>
        <v>0</v>
      </c>
      <c r="Q834" s="8">
        <f t="shared" si="20"/>
        <v>14824</v>
      </c>
      <c r="R834" s="8">
        <f t="shared" si="20"/>
        <v>944</v>
      </c>
      <c r="S834" s="8">
        <f t="shared" si="20"/>
        <v>6704</v>
      </c>
      <c r="T834" s="8">
        <f t="shared" si="20"/>
        <v>0</v>
      </c>
      <c r="U834" s="8">
        <f t="shared" si="20"/>
        <v>7648</v>
      </c>
    </row>
    <row r="835" spans="2:14" ht="18.75">
      <c r="B835" s="41"/>
      <c r="E835" s="120" t="s">
        <v>23</v>
      </c>
      <c r="N835" s="125" t="s">
        <v>316</v>
      </c>
    </row>
    <row r="836" spans="2:21" ht="19.5">
      <c r="B836" s="199" t="s">
        <v>297</v>
      </c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62"/>
      <c r="S836" s="276"/>
      <c r="T836" s="276"/>
      <c r="U836" s="134" t="s">
        <v>27</v>
      </c>
    </row>
    <row r="837" spans="2:21" ht="16.5">
      <c r="B837" s="133"/>
      <c r="C837" s="46"/>
      <c r="D837" s="46"/>
      <c r="E837" s="46"/>
      <c r="F837" s="276"/>
      <c r="G837" s="276"/>
      <c r="H837" s="276"/>
      <c r="I837" s="276"/>
      <c r="J837" s="276"/>
      <c r="K837" s="276"/>
      <c r="L837" s="276"/>
      <c r="M837" s="276"/>
      <c r="N837" s="276"/>
      <c r="O837" s="276"/>
      <c r="P837" s="62"/>
      <c r="Q837" s="62"/>
      <c r="R837" s="276"/>
      <c r="S837" s="276"/>
      <c r="T837" s="276"/>
      <c r="U837" s="276"/>
    </row>
    <row r="838" spans="1:21" ht="22.5" customHeight="1">
      <c r="A838" s="272" t="s">
        <v>75</v>
      </c>
      <c r="B838" s="272"/>
      <c r="C838" s="267" t="s">
        <v>36</v>
      </c>
      <c r="D838" s="267"/>
      <c r="E838" s="267" t="s">
        <v>266</v>
      </c>
      <c r="F838" s="267"/>
      <c r="G838" s="267" t="s">
        <v>270</v>
      </c>
      <c r="H838" s="285"/>
      <c r="I838" s="285"/>
      <c r="J838" s="285"/>
      <c r="K838" s="285"/>
      <c r="L838" s="267" t="s">
        <v>215</v>
      </c>
      <c r="M838" s="267"/>
      <c r="N838" s="267"/>
      <c r="O838" s="267"/>
      <c r="P838" s="136"/>
      <c r="Q838" s="44"/>
      <c r="R838" s="267" t="s">
        <v>214</v>
      </c>
      <c r="S838" s="285"/>
      <c r="T838" s="285"/>
      <c r="U838" s="285"/>
    </row>
    <row r="839" spans="2:21" ht="15.75">
      <c r="B839" s="62"/>
      <c r="C839" s="45" t="s">
        <v>267</v>
      </c>
      <c r="D839" s="44" t="s">
        <v>268</v>
      </c>
      <c r="E839" s="45" t="s">
        <v>267</v>
      </c>
      <c r="F839" s="44" t="s">
        <v>268</v>
      </c>
      <c r="G839" s="136"/>
      <c r="H839" s="136"/>
      <c r="I839" s="136"/>
      <c r="J839" s="136"/>
      <c r="K839" s="136"/>
      <c r="L839" s="267" t="s">
        <v>216</v>
      </c>
      <c r="M839" s="267"/>
      <c r="N839" s="267"/>
      <c r="O839" s="267"/>
      <c r="P839" s="136"/>
      <c r="Q839" s="136"/>
      <c r="R839" s="128"/>
      <c r="S839" s="128"/>
      <c r="T839" s="128"/>
      <c r="U839" s="128"/>
    </row>
    <row r="840" spans="2:21" ht="23.25">
      <c r="B840" s="62"/>
      <c r="C840" s="117">
        <v>64</v>
      </c>
      <c r="D840" s="117">
        <v>196</v>
      </c>
      <c r="E840" s="117">
        <v>44</v>
      </c>
      <c r="F840" s="117">
        <v>168</v>
      </c>
      <c r="G840" s="136"/>
      <c r="H840" s="136"/>
      <c r="I840" s="136"/>
      <c r="J840" s="136"/>
      <c r="K840" s="136"/>
      <c r="L840" s="267" t="s">
        <v>217</v>
      </c>
      <c r="M840" s="267"/>
      <c r="N840" s="267"/>
      <c r="O840" s="267"/>
      <c r="P840" s="136"/>
      <c r="Q840" s="136"/>
      <c r="R840" s="128"/>
      <c r="S840" s="128"/>
      <c r="T840" s="128"/>
      <c r="U840" s="128"/>
    </row>
    <row r="841" spans="2:21" ht="16.5">
      <c r="B841" s="44" t="s">
        <v>264</v>
      </c>
      <c r="C841" s="34"/>
      <c r="D841" s="34"/>
      <c r="E841" s="34"/>
      <c r="F841" s="34"/>
      <c r="G841" s="33"/>
      <c r="H841" s="33"/>
      <c r="I841" s="33"/>
      <c r="J841" s="33"/>
      <c r="K841" s="34"/>
      <c r="L841" s="34"/>
      <c r="M841" s="34"/>
      <c r="N841" s="34"/>
      <c r="O841" s="34"/>
      <c r="P841" s="33"/>
      <c r="Q841" s="33"/>
      <c r="R841" s="33"/>
      <c r="S841" s="33"/>
      <c r="T841" s="33"/>
      <c r="U841" s="33"/>
    </row>
    <row r="842" spans="2:21" ht="16.5">
      <c r="B842" s="44" t="s">
        <v>265</v>
      </c>
      <c r="C842" s="35">
        <v>64</v>
      </c>
      <c r="D842" s="35">
        <f>D840+D841</f>
        <v>196</v>
      </c>
      <c r="E842" s="35">
        <f>E840+E841</f>
        <v>44</v>
      </c>
      <c r="F842" s="35">
        <f>F840+F841</f>
        <v>168</v>
      </c>
      <c r="G842" s="267" t="s">
        <v>0</v>
      </c>
      <c r="H842" s="267"/>
      <c r="I842" s="267"/>
      <c r="J842" s="267"/>
      <c r="K842" s="267"/>
      <c r="L842" s="267"/>
      <c r="M842" s="267"/>
      <c r="N842" s="267"/>
      <c r="O842" s="267"/>
      <c r="P842" s="267"/>
      <c r="Q842" s="267"/>
      <c r="R842" s="267"/>
      <c r="S842" s="267"/>
      <c r="T842" s="267"/>
      <c r="U842" s="267"/>
    </row>
    <row r="843" spans="2:21" ht="16.5">
      <c r="B843" s="138" t="s">
        <v>28</v>
      </c>
      <c r="C843" s="293">
        <f>C842+D842+E842+F842</f>
        <v>472</v>
      </c>
      <c r="D843" s="293"/>
      <c r="E843" s="293"/>
      <c r="F843" s="293"/>
      <c r="G843" s="267"/>
      <c r="H843" s="267"/>
      <c r="I843" s="267"/>
      <c r="J843" s="267"/>
      <c r="K843" s="267"/>
      <c r="L843" s="267"/>
      <c r="M843" s="267"/>
      <c r="N843" s="267"/>
      <c r="O843" s="267"/>
      <c r="P843" s="267"/>
      <c r="Q843" s="267"/>
      <c r="R843" s="267"/>
      <c r="S843" s="267"/>
      <c r="T843" s="267"/>
      <c r="U843" s="267"/>
    </row>
    <row r="844" spans="2:21" ht="17.25">
      <c r="B844" s="138" t="s">
        <v>109</v>
      </c>
      <c r="C844" s="301"/>
      <c r="D844" s="301"/>
      <c r="E844" s="35"/>
      <c r="F844" s="35"/>
      <c r="G844" s="267"/>
      <c r="H844" s="267"/>
      <c r="I844" s="267"/>
      <c r="J844" s="267"/>
      <c r="K844" s="267"/>
      <c r="L844" s="267"/>
      <c r="M844" s="267"/>
      <c r="N844" s="267"/>
      <c r="O844" s="267"/>
      <c r="P844" s="267"/>
      <c r="Q844" s="267"/>
      <c r="R844" s="267"/>
      <c r="S844" s="267"/>
      <c r="T844" s="267"/>
      <c r="U844" s="267"/>
    </row>
    <row r="845" spans="2:21" ht="16.5">
      <c r="B845" s="142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</row>
    <row r="846" spans="2:21" ht="16.5">
      <c r="B846" s="65"/>
      <c r="C846" s="65"/>
      <c r="D846" s="65"/>
      <c r="E846" s="65"/>
      <c r="F846" s="65"/>
      <c r="G846" s="65"/>
      <c r="H846" s="65"/>
      <c r="I846" s="65"/>
      <c r="J846" s="136"/>
      <c r="K846" s="136"/>
      <c r="L846" s="136"/>
      <c r="M846" s="136"/>
      <c r="N846" s="136"/>
      <c r="O846" s="136"/>
      <c r="P846" s="136"/>
      <c r="Q846" s="136"/>
      <c r="R846" s="136"/>
      <c r="S846" s="136"/>
      <c r="T846" s="136"/>
      <c r="U846" s="136"/>
    </row>
    <row r="847" spans="1:21" ht="16.5">
      <c r="A847" s="65" t="s">
        <v>233</v>
      </c>
      <c r="B847" s="63" t="s">
        <v>298</v>
      </c>
      <c r="C847" s="179"/>
      <c r="D847" s="179"/>
      <c r="E847" s="179"/>
      <c r="F847" s="179"/>
      <c r="G847" s="63"/>
      <c r="H847" s="154"/>
      <c r="I847" s="154"/>
      <c r="J847" s="154"/>
      <c r="K847" s="154"/>
      <c r="L847" s="154"/>
      <c r="M847" s="154"/>
      <c r="N847" s="154"/>
      <c r="O847" s="154"/>
      <c r="P847" s="154"/>
      <c r="Q847" s="154"/>
      <c r="R847" s="154"/>
      <c r="S847" s="154"/>
      <c r="T847" s="154"/>
      <c r="U847" s="154"/>
    </row>
    <row r="848" spans="2:21" ht="15.75">
      <c r="B848" s="271" t="s">
        <v>312</v>
      </c>
      <c r="C848" s="271"/>
      <c r="D848" s="271"/>
      <c r="E848" s="271"/>
      <c r="F848" s="271"/>
      <c r="G848" s="271"/>
      <c r="H848" s="271"/>
      <c r="I848" s="271"/>
      <c r="J848" s="271"/>
      <c r="K848" s="271"/>
      <c r="L848" s="271"/>
      <c r="M848" s="271"/>
      <c r="N848" s="271"/>
      <c r="O848" s="271"/>
      <c r="P848" s="271"/>
      <c r="Q848" s="271"/>
      <c r="R848" s="271"/>
      <c r="S848" s="271"/>
      <c r="T848" s="271"/>
      <c r="U848" s="271"/>
    </row>
    <row r="849" spans="2:21" ht="15.75">
      <c r="B849" s="286" t="s">
        <v>311</v>
      </c>
      <c r="C849" s="286"/>
      <c r="D849" s="286"/>
      <c r="E849" s="286"/>
      <c r="F849" s="286"/>
      <c r="G849" s="286"/>
      <c r="H849" s="286"/>
      <c r="I849" s="286"/>
      <c r="J849" s="286"/>
      <c r="K849" s="286"/>
      <c r="L849" s="286"/>
      <c r="M849" s="286"/>
      <c r="N849" s="286"/>
      <c r="O849" s="286"/>
      <c r="P849" s="286"/>
      <c r="Q849" s="286"/>
      <c r="R849" s="286"/>
      <c r="S849" s="286"/>
      <c r="T849" s="286"/>
      <c r="U849" s="286"/>
    </row>
    <row r="850" spans="2:21" ht="15.75">
      <c r="B850" s="197"/>
      <c r="C850" s="271" t="s">
        <v>302</v>
      </c>
      <c r="D850" s="271"/>
      <c r="E850" s="271"/>
      <c r="F850" s="271"/>
      <c r="G850" s="271"/>
      <c r="H850" s="271"/>
      <c r="I850" s="271"/>
      <c r="J850" s="271"/>
      <c r="K850" s="271"/>
      <c r="L850" s="271"/>
      <c r="M850" s="271"/>
      <c r="N850" s="271"/>
      <c r="O850" s="271"/>
      <c r="P850" s="271"/>
      <c r="Q850" s="271"/>
      <c r="R850" s="197"/>
      <c r="S850" s="197"/>
      <c r="T850" s="197"/>
      <c r="U850" s="197"/>
    </row>
    <row r="851" spans="2:21" ht="16.5">
      <c r="B851" s="274" t="s">
        <v>269</v>
      </c>
      <c r="C851" s="274"/>
      <c r="D851" s="274"/>
      <c r="E851" s="274"/>
      <c r="F851" s="274"/>
      <c r="G851" s="274"/>
      <c r="H851" s="274"/>
      <c r="I851" s="274"/>
      <c r="J851" s="274"/>
      <c r="K851" s="274"/>
      <c r="L851" s="274"/>
      <c r="M851" s="274"/>
      <c r="N851" s="274"/>
      <c r="O851" s="274"/>
      <c r="P851" s="274"/>
      <c r="Q851" s="29"/>
      <c r="R851" s="29"/>
      <c r="S851" s="29"/>
      <c r="T851" s="29"/>
      <c r="U851" s="29"/>
    </row>
    <row r="852" spans="2:21" ht="15.75">
      <c r="B852" s="270" t="s">
        <v>302</v>
      </c>
      <c r="C852" s="270"/>
      <c r="D852" s="270"/>
      <c r="E852" s="270"/>
      <c r="F852" s="270"/>
      <c r="G852" s="270"/>
      <c r="H852" s="270"/>
      <c r="I852" s="270"/>
      <c r="J852" s="270"/>
      <c r="K852" s="270"/>
      <c r="L852" s="270"/>
      <c r="M852" s="270"/>
      <c r="N852" s="270"/>
      <c r="O852" s="270"/>
      <c r="P852" s="270"/>
      <c r="Q852" s="29"/>
      <c r="R852" s="29"/>
      <c r="S852" s="29"/>
      <c r="T852" s="29"/>
      <c r="U852" s="29"/>
    </row>
    <row r="856" spans="3:21" ht="18">
      <c r="C856" s="39"/>
      <c r="D856" s="39"/>
      <c r="E856" s="39"/>
      <c r="F856" s="39"/>
      <c r="G856" s="39"/>
      <c r="H856" s="39">
        <v>22</v>
      </c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</row>
    <row r="857" spans="2:14" ht="18.75">
      <c r="B857" s="41"/>
      <c r="C857" s="41"/>
      <c r="D857" s="41"/>
      <c r="E857" s="120" t="s">
        <v>23</v>
      </c>
      <c r="N857" s="125" t="s">
        <v>316</v>
      </c>
    </row>
    <row r="858" spans="2:21" ht="23.25">
      <c r="B858" s="275" t="s">
        <v>153</v>
      </c>
      <c r="C858" s="284"/>
      <c r="D858" s="284"/>
      <c r="E858" s="284"/>
      <c r="F858" s="284"/>
      <c r="G858" s="284"/>
      <c r="H858" s="284"/>
      <c r="I858" s="284"/>
      <c r="J858" s="284"/>
      <c r="K858" s="284"/>
      <c r="L858" s="284"/>
      <c r="M858" s="284"/>
      <c r="N858" s="284"/>
      <c r="O858" s="284"/>
      <c r="P858" s="284"/>
      <c r="Q858" s="284"/>
      <c r="R858" s="284"/>
      <c r="S858" s="284"/>
      <c r="T858" s="284"/>
      <c r="U858" s="284"/>
    </row>
    <row r="859" spans="2:21" ht="22.5">
      <c r="B859" s="283" t="s">
        <v>250</v>
      </c>
      <c r="C859" s="284"/>
      <c r="D859" s="284"/>
      <c r="E859" s="284"/>
      <c r="F859" s="284"/>
      <c r="G859" s="284"/>
      <c r="H859" s="284"/>
      <c r="I859" s="284"/>
      <c r="J859" s="284"/>
      <c r="K859" s="284"/>
      <c r="L859" s="284"/>
      <c r="M859" s="284"/>
      <c r="N859" s="284"/>
      <c r="O859" s="284"/>
      <c r="P859" s="284"/>
      <c r="Q859" s="284"/>
      <c r="R859" s="284"/>
      <c r="S859" s="284"/>
      <c r="T859" s="284"/>
      <c r="U859" s="284"/>
    </row>
    <row r="860" spans="2:21" ht="15.75">
      <c r="B860" s="280" t="s">
        <v>212</v>
      </c>
      <c r="C860" s="281"/>
      <c r="D860" s="281"/>
      <c r="E860" s="281"/>
      <c r="F860" s="281"/>
      <c r="G860" s="281"/>
      <c r="H860" s="281"/>
      <c r="I860" s="281"/>
      <c r="J860" s="281"/>
      <c r="K860" s="281"/>
      <c r="L860" s="281"/>
      <c r="M860" s="281"/>
      <c r="N860" s="281"/>
      <c r="O860" s="281"/>
      <c r="P860" s="281"/>
      <c r="Q860" s="281"/>
      <c r="R860" s="281"/>
      <c r="S860" s="281"/>
      <c r="T860" s="281"/>
      <c r="U860" s="281"/>
    </row>
    <row r="861" spans="2:14" ht="18.75">
      <c r="B861" s="41"/>
      <c r="E861" s="120" t="s">
        <v>23</v>
      </c>
      <c r="N861" s="125" t="s">
        <v>316</v>
      </c>
    </row>
    <row r="862" spans="1:18" ht="21.75" customHeight="1">
      <c r="A862" s="308" t="s">
        <v>163</v>
      </c>
      <c r="B862" s="308"/>
      <c r="C862" s="308"/>
      <c r="D862" s="308"/>
      <c r="E862" s="308"/>
      <c r="F862" s="277" t="s">
        <v>360</v>
      </c>
      <c r="G862" s="277"/>
      <c r="H862" s="277"/>
      <c r="I862" s="277"/>
      <c r="J862" s="277"/>
      <c r="K862" s="277"/>
      <c r="L862" s="277"/>
      <c r="M862" s="277"/>
      <c r="N862" s="277"/>
      <c r="O862" s="277"/>
      <c r="P862" s="277"/>
      <c r="Q862" s="277"/>
      <c r="R862" s="277"/>
    </row>
    <row r="863" spans="2:14" ht="21.75" customHeight="1">
      <c r="B863" s="41"/>
      <c r="E863" s="120" t="s">
        <v>23</v>
      </c>
      <c r="N863" s="125" t="s">
        <v>316</v>
      </c>
    </row>
    <row r="864" spans="2:21" ht="21.75" customHeight="1">
      <c r="B864" s="72" t="s">
        <v>1</v>
      </c>
      <c r="C864" s="49" t="s">
        <v>1</v>
      </c>
      <c r="D864" s="49" t="s">
        <v>30</v>
      </c>
      <c r="E864" s="49" t="s">
        <v>5</v>
      </c>
      <c r="F864" s="50" t="s">
        <v>22</v>
      </c>
      <c r="G864" s="50" t="s">
        <v>13</v>
      </c>
      <c r="H864" s="50" t="s">
        <v>14</v>
      </c>
      <c r="I864" s="49" t="s">
        <v>0</v>
      </c>
      <c r="J864" s="50" t="s">
        <v>12</v>
      </c>
      <c r="K864" s="50" t="s">
        <v>13</v>
      </c>
      <c r="L864" s="50" t="s">
        <v>14</v>
      </c>
      <c r="M864" s="49" t="s">
        <v>0</v>
      </c>
      <c r="N864" s="50" t="s">
        <v>15</v>
      </c>
      <c r="O864" s="50" t="s">
        <v>16</v>
      </c>
      <c r="P864" s="50" t="s">
        <v>14</v>
      </c>
      <c r="Q864" s="49" t="s">
        <v>0</v>
      </c>
      <c r="R864" s="50" t="s">
        <v>24</v>
      </c>
      <c r="S864" s="50" t="s">
        <v>25</v>
      </c>
      <c r="T864" s="50" t="s">
        <v>14</v>
      </c>
      <c r="U864" s="49" t="s">
        <v>0</v>
      </c>
    </row>
    <row r="865" spans="2:21" ht="21.75" customHeight="1">
      <c r="B865" s="72" t="s">
        <v>4</v>
      </c>
      <c r="C865" s="49" t="s">
        <v>3</v>
      </c>
      <c r="D865" s="49" t="s">
        <v>31</v>
      </c>
      <c r="E865" s="49" t="s">
        <v>6</v>
      </c>
      <c r="F865" s="49" t="s">
        <v>8</v>
      </c>
      <c r="G865" s="49" t="s">
        <v>9</v>
      </c>
      <c r="H865" s="49" t="s">
        <v>10</v>
      </c>
      <c r="I865" s="41" t="s">
        <v>11</v>
      </c>
      <c r="J865" s="49" t="s">
        <v>8</v>
      </c>
      <c r="K865" s="49" t="s">
        <v>9</v>
      </c>
      <c r="L865" s="49" t="s">
        <v>10</v>
      </c>
      <c r="M865" s="41" t="s">
        <v>11</v>
      </c>
      <c r="N865" s="49" t="s">
        <v>8</v>
      </c>
      <c r="O865" s="49" t="s">
        <v>9</v>
      </c>
      <c r="P865" s="49" t="s">
        <v>10</v>
      </c>
      <c r="Q865" s="41" t="s">
        <v>11</v>
      </c>
      <c r="R865" s="49" t="s">
        <v>8</v>
      </c>
      <c r="S865" s="49" t="s">
        <v>9</v>
      </c>
      <c r="T865" s="49" t="s">
        <v>10</v>
      </c>
      <c r="U865" s="41" t="s">
        <v>11</v>
      </c>
    </row>
    <row r="866" spans="2:16" ht="21.75" customHeight="1">
      <c r="B866" s="204" t="s">
        <v>358</v>
      </c>
      <c r="C866" s="72" t="s">
        <v>309</v>
      </c>
      <c r="D866" s="49" t="s">
        <v>305</v>
      </c>
      <c r="E866" s="49" t="s">
        <v>7</v>
      </c>
      <c r="F866" s="49" t="s">
        <v>32</v>
      </c>
      <c r="G866" s="49" t="s">
        <v>32</v>
      </c>
      <c r="H866" s="7">
        <v>0.03</v>
      </c>
      <c r="L866" s="7">
        <v>0.01</v>
      </c>
      <c r="P866" s="7">
        <v>0.01</v>
      </c>
    </row>
    <row r="867" spans="2:21" ht="21.75" customHeight="1">
      <c r="B867" s="48"/>
      <c r="D867" s="2" t="s">
        <v>33</v>
      </c>
      <c r="E867" s="3"/>
      <c r="F867" s="2" t="s">
        <v>33</v>
      </c>
      <c r="G867" s="2" t="s">
        <v>33</v>
      </c>
      <c r="H867" s="2" t="s">
        <v>33</v>
      </c>
      <c r="I867" s="2" t="s">
        <v>33</v>
      </c>
      <c r="J867" s="2" t="s">
        <v>33</v>
      </c>
      <c r="K867" s="2" t="s">
        <v>33</v>
      </c>
      <c r="L867" s="2" t="s">
        <v>33</v>
      </c>
      <c r="N867" s="2" t="s">
        <v>33</v>
      </c>
      <c r="O867" s="2" t="s">
        <v>33</v>
      </c>
      <c r="P867" s="2" t="s">
        <v>33</v>
      </c>
      <c r="Q867" s="2" t="s">
        <v>33</v>
      </c>
      <c r="R867" s="2" t="s">
        <v>33</v>
      </c>
      <c r="S867" s="2" t="s">
        <v>33</v>
      </c>
      <c r="T867" s="2" t="s">
        <v>33</v>
      </c>
      <c r="U867" s="2" t="s">
        <v>33</v>
      </c>
    </row>
    <row r="868" spans="2:21" ht="21.75" customHeight="1">
      <c r="B868" s="132"/>
      <c r="C868" s="41"/>
      <c r="D868" s="41">
        <v>3</v>
      </c>
      <c r="E868" s="41">
        <v>4</v>
      </c>
      <c r="F868" s="41">
        <v>5</v>
      </c>
      <c r="G868" s="41">
        <v>6</v>
      </c>
      <c r="H868" s="42">
        <v>7</v>
      </c>
      <c r="I868" s="41">
        <v>8</v>
      </c>
      <c r="J868" s="41">
        <v>9</v>
      </c>
      <c r="K868" s="41">
        <v>10</v>
      </c>
      <c r="L868" s="42">
        <v>11</v>
      </c>
      <c r="M868" s="41">
        <v>12</v>
      </c>
      <c r="N868" s="41">
        <v>13</v>
      </c>
      <c r="O868" s="41">
        <v>14</v>
      </c>
      <c r="P868" s="42">
        <v>15</v>
      </c>
      <c r="Q868" s="41">
        <v>16</v>
      </c>
      <c r="R868" s="41">
        <v>17</v>
      </c>
      <c r="S868" s="41">
        <v>18</v>
      </c>
      <c r="T868" s="41">
        <v>19</v>
      </c>
      <c r="U868" s="41">
        <v>20</v>
      </c>
    </row>
    <row r="869" spans="2:14" ht="21.75" customHeight="1">
      <c r="B869" s="41"/>
      <c r="E869" s="120" t="s">
        <v>23</v>
      </c>
      <c r="N869" s="125" t="s">
        <v>316</v>
      </c>
    </row>
    <row r="870" spans="1:21" ht="21.75" customHeight="1">
      <c r="A870" s="126">
        <v>1</v>
      </c>
      <c r="B870" s="60" t="s">
        <v>17</v>
      </c>
      <c r="C870" s="128">
        <v>112</v>
      </c>
      <c r="D870" s="128">
        <f>C870*15</f>
        <v>1680</v>
      </c>
      <c r="E870" s="128">
        <f>SUM(C870*32)</f>
        <v>3584</v>
      </c>
      <c r="F870" s="128">
        <f>SUM(C870*22)</f>
        <v>2464</v>
      </c>
      <c r="G870" s="128">
        <f>SUM(E870*8)</f>
        <v>28672</v>
      </c>
      <c r="H870" s="128" t="s">
        <v>21</v>
      </c>
      <c r="I870" s="129">
        <f>SUM(D870+F870+G870)</f>
        <v>32816</v>
      </c>
      <c r="J870" s="128">
        <f>SUM(C870*3)</f>
        <v>336</v>
      </c>
      <c r="K870" s="128">
        <f>SUM(E870*0.5)</f>
        <v>1792</v>
      </c>
      <c r="L870" s="128" t="str">
        <f>+L872</f>
        <v>+</v>
      </c>
      <c r="M870" s="129">
        <f>SUM(J870:L870)</f>
        <v>2128</v>
      </c>
      <c r="N870" s="128">
        <f>SUM(C870*3)</f>
        <v>336</v>
      </c>
      <c r="O870" s="128">
        <f>SUM(E870*1)</f>
        <v>3584</v>
      </c>
      <c r="P870" s="128" t="s">
        <v>21</v>
      </c>
      <c r="Q870" s="129">
        <f>SUM(N870:P870)</f>
        <v>3920</v>
      </c>
      <c r="R870" s="128">
        <f>SUM(C870*2)</f>
        <v>224</v>
      </c>
      <c r="S870" s="128">
        <f>SUM(E870*0.5)</f>
        <v>1792</v>
      </c>
      <c r="T870" s="128" t="s">
        <v>21</v>
      </c>
      <c r="U870" s="129">
        <f>SUM(R870:T870)</f>
        <v>2016</v>
      </c>
    </row>
    <row r="871" spans="1:21" ht="21.75" customHeight="1">
      <c r="A871" s="126">
        <v>2</v>
      </c>
      <c r="B871" s="60" t="s">
        <v>18</v>
      </c>
      <c r="C871" s="128">
        <v>43</v>
      </c>
      <c r="D871" s="128">
        <f>SUM(C871*15)</f>
        <v>645</v>
      </c>
      <c r="E871" s="29">
        <f>SUM(C871*24)</f>
        <v>1032</v>
      </c>
      <c r="F871" s="128">
        <f>SUM(C871*32.5)</f>
        <v>1397.5</v>
      </c>
      <c r="G871" s="128">
        <f>SUM(E871*8)</f>
        <v>8256</v>
      </c>
      <c r="H871" s="128" t="s">
        <v>21</v>
      </c>
      <c r="I871" s="129">
        <f>SUM(D871+F871+G871)</f>
        <v>10298.5</v>
      </c>
      <c r="J871" s="128">
        <f>SUM(C871*2.5)</f>
        <v>107.5</v>
      </c>
      <c r="K871" s="128">
        <f>SUM(E871*0.5)</f>
        <v>516</v>
      </c>
      <c r="L871" s="128" t="s">
        <v>21</v>
      </c>
      <c r="M871" s="129">
        <f>SUM(J871:L871)</f>
        <v>623.5</v>
      </c>
      <c r="N871" s="128">
        <f>SUM(C871*3)</f>
        <v>129</v>
      </c>
      <c r="O871" s="128">
        <f>SUM(E871*1)</f>
        <v>1032</v>
      </c>
      <c r="P871" s="128" t="s">
        <v>21</v>
      </c>
      <c r="Q871" s="129">
        <f>SUM(N871:P871)</f>
        <v>1161</v>
      </c>
      <c r="R871" s="128">
        <f>SUM(C871*2)</f>
        <v>86</v>
      </c>
      <c r="S871" s="128">
        <f>SUM(E871*0.5)</f>
        <v>516</v>
      </c>
      <c r="T871" s="128" t="s">
        <v>21</v>
      </c>
      <c r="U871" s="129">
        <f>SUM(R871:T871)</f>
        <v>602</v>
      </c>
    </row>
    <row r="872" spans="1:21" ht="21.75" customHeight="1">
      <c r="A872" s="126">
        <v>3</v>
      </c>
      <c r="B872" s="60" t="s">
        <v>19</v>
      </c>
      <c r="C872" s="128">
        <v>74</v>
      </c>
      <c r="D872" s="128">
        <f>SUM(C872*15)</f>
        <v>1110</v>
      </c>
      <c r="E872" s="128">
        <f>SUM(C872*32)</f>
        <v>2368</v>
      </c>
      <c r="F872" s="128">
        <f>SUM(C872*22)</f>
        <v>1628</v>
      </c>
      <c r="G872" s="128">
        <f>SUM(E872*8)</f>
        <v>18944</v>
      </c>
      <c r="H872" s="128" t="s">
        <v>21</v>
      </c>
      <c r="I872" s="129">
        <f>SUM(D872+F872+G872)</f>
        <v>21682</v>
      </c>
      <c r="J872" s="128">
        <f>SUM(C872*3)</f>
        <v>222</v>
      </c>
      <c r="K872" s="128">
        <f>SUM(E872*0.5)</f>
        <v>1184</v>
      </c>
      <c r="L872" s="128" t="s">
        <v>21</v>
      </c>
      <c r="M872" s="129">
        <f>SUM(J872:L872)</f>
        <v>1406</v>
      </c>
      <c r="N872" s="128">
        <f>SUM(C872*3)</f>
        <v>222</v>
      </c>
      <c r="O872" s="128">
        <f>SUM(E872*1)</f>
        <v>2368</v>
      </c>
      <c r="P872" s="128" t="s">
        <v>21</v>
      </c>
      <c r="Q872" s="129">
        <f>SUM(N872:P872)</f>
        <v>2590</v>
      </c>
      <c r="R872" s="128">
        <f>SUM(C872*2)</f>
        <v>148</v>
      </c>
      <c r="S872" s="128">
        <f>SUM(E872*0.5)</f>
        <v>1184</v>
      </c>
      <c r="T872" s="128" t="s">
        <v>21</v>
      </c>
      <c r="U872" s="129">
        <f>SUM(R872:T872)</f>
        <v>1332</v>
      </c>
    </row>
    <row r="873" spans="1:21" ht="21.75" customHeight="1">
      <c r="A873" s="126">
        <v>4</v>
      </c>
      <c r="B873" s="60" t="s">
        <v>20</v>
      </c>
      <c r="C873" s="128">
        <v>28</v>
      </c>
      <c r="D873" s="128">
        <f>SUM(C873*15)</f>
        <v>420</v>
      </c>
      <c r="E873" s="128">
        <f>SUM(C873*24)</f>
        <v>672</v>
      </c>
      <c r="F873" s="128">
        <f>SUM(C873*32.5)</f>
        <v>910</v>
      </c>
      <c r="G873" s="128">
        <f>SUM(E873*8)</f>
        <v>5376</v>
      </c>
      <c r="H873" s="128" t="s">
        <v>21</v>
      </c>
      <c r="I873" s="129">
        <f>SUM(D873+F873+G873)</f>
        <v>6706</v>
      </c>
      <c r="J873" s="128">
        <f>SUM(C873*2.5)</f>
        <v>70</v>
      </c>
      <c r="K873" s="128">
        <f>SUM(E873*0.5)</f>
        <v>336</v>
      </c>
      <c r="L873" s="128" t="s">
        <v>21</v>
      </c>
      <c r="M873" s="129">
        <f>SUM(J873:L873)</f>
        <v>406</v>
      </c>
      <c r="N873" s="128">
        <f>SUM(C873*3)</f>
        <v>84</v>
      </c>
      <c r="O873" s="128">
        <f>SUM(E873*1)</f>
        <v>672</v>
      </c>
      <c r="P873" s="128" t="s">
        <v>21</v>
      </c>
      <c r="Q873" s="129">
        <f>SUM(N873:P873)</f>
        <v>756</v>
      </c>
      <c r="R873" s="128">
        <f>SUM(C873*2)</f>
        <v>56</v>
      </c>
      <c r="S873" s="128">
        <f>SUM(E873*0.5)</f>
        <v>336</v>
      </c>
      <c r="T873" s="128" t="s">
        <v>21</v>
      </c>
      <c r="U873" s="129">
        <f>SUM(R873:T873)</f>
        <v>392</v>
      </c>
    </row>
    <row r="874" spans="1:21" ht="19.5">
      <c r="A874" s="126">
        <v>4</v>
      </c>
      <c r="B874" s="61" t="s">
        <v>28</v>
      </c>
      <c r="C874" s="61">
        <f>C873+C872+C871+C870</f>
        <v>257</v>
      </c>
      <c r="D874" s="8">
        <f>D873+D872+D871+D870</f>
        <v>3855</v>
      </c>
      <c r="E874" s="8">
        <f aca="true" t="shared" si="21" ref="E874:U874">SUM(E870:E873)</f>
        <v>7656</v>
      </c>
      <c r="F874" s="8">
        <f t="shared" si="21"/>
        <v>6399.5</v>
      </c>
      <c r="G874" s="8">
        <f t="shared" si="21"/>
        <v>61248</v>
      </c>
      <c r="H874" s="8">
        <f t="shared" si="21"/>
        <v>0</v>
      </c>
      <c r="I874" s="8">
        <f t="shared" si="21"/>
        <v>71502.5</v>
      </c>
      <c r="J874" s="8">
        <f t="shared" si="21"/>
        <v>735.5</v>
      </c>
      <c r="K874" s="8">
        <f t="shared" si="21"/>
        <v>3828</v>
      </c>
      <c r="L874" s="8">
        <f t="shared" si="21"/>
        <v>0</v>
      </c>
      <c r="M874" s="8">
        <f t="shared" si="21"/>
        <v>4563.5</v>
      </c>
      <c r="N874" s="8">
        <f t="shared" si="21"/>
        <v>771</v>
      </c>
      <c r="O874" s="8">
        <f t="shared" si="21"/>
        <v>7656</v>
      </c>
      <c r="P874" s="8">
        <f t="shared" si="21"/>
        <v>0</v>
      </c>
      <c r="Q874" s="8">
        <f t="shared" si="21"/>
        <v>8427</v>
      </c>
      <c r="R874" s="8">
        <f t="shared" si="21"/>
        <v>514</v>
      </c>
      <c r="S874" s="8">
        <f t="shared" si="21"/>
        <v>3828</v>
      </c>
      <c r="T874" s="8">
        <f t="shared" si="21"/>
        <v>0</v>
      </c>
      <c r="U874" s="8">
        <f t="shared" si="21"/>
        <v>4342</v>
      </c>
    </row>
    <row r="875" spans="2:14" ht="18.75">
      <c r="B875" s="41"/>
      <c r="E875" s="120" t="s">
        <v>23</v>
      </c>
      <c r="N875" s="125" t="s">
        <v>316</v>
      </c>
    </row>
    <row r="876" spans="2:21" ht="21.75" customHeight="1">
      <c r="B876" s="199" t="s">
        <v>297</v>
      </c>
      <c r="C876" s="46"/>
      <c r="D876" s="46"/>
      <c r="E876" s="46"/>
      <c r="F876" s="59"/>
      <c r="G876" s="59"/>
      <c r="H876" s="59"/>
      <c r="I876" s="59"/>
      <c r="J876" s="59"/>
      <c r="K876" s="59"/>
      <c r="L876" s="276"/>
      <c r="M876" s="276"/>
      <c r="N876" s="276"/>
      <c r="O876" s="276"/>
      <c r="P876" s="62"/>
      <c r="Q876" s="62"/>
      <c r="R876" s="276"/>
      <c r="S876" s="276"/>
      <c r="T876" s="276"/>
      <c r="U876" s="276"/>
    </row>
    <row r="877" spans="1:21" ht="15.75" customHeight="1">
      <c r="A877" s="272" t="s">
        <v>75</v>
      </c>
      <c r="B877" s="272"/>
      <c r="C877" s="267" t="s">
        <v>36</v>
      </c>
      <c r="D877" s="267"/>
      <c r="E877" s="267" t="s">
        <v>266</v>
      </c>
      <c r="F877" s="267"/>
      <c r="G877" s="267" t="s">
        <v>270</v>
      </c>
      <c r="H877" s="285"/>
      <c r="I877" s="285"/>
      <c r="J877" s="285"/>
      <c r="K877" s="285"/>
      <c r="L877" s="267" t="s">
        <v>215</v>
      </c>
      <c r="M877" s="267"/>
      <c r="N877" s="267"/>
      <c r="O877" s="267"/>
      <c r="P877" s="136"/>
      <c r="Q877" s="44"/>
      <c r="R877" s="267" t="s">
        <v>214</v>
      </c>
      <c r="S877" s="285"/>
      <c r="T877" s="285"/>
      <c r="U877" s="285"/>
    </row>
    <row r="878" spans="2:21" ht="15.75">
      <c r="B878" s="62"/>
      <c r="C878" s="45" t="s">
        <v>267</v>
      </c>
      <c r="D878" s="44" t="s">
        <v>268</v>
      </c>
      <c r="E878" s="45" t="s">
        <v>267</v>
      </c>
      <c r="F878" s="44" t="s">
        <v>268</v>
      </c>
      <c r="G878" s="136"/>
      <c r="H878" s="136"/>
      <c r="I878" s="136"/>
      <c r="J878" s="136"/>
      <c r="K878" s="136"/>
      <c r="L878" s="267" t="s">
        <v>216</v>
      </c>
      <c r="M878" s="267"/>
      <c r="N878" s="267"/>
      <c r="O878" s="267"/>
      <c r="P878" s="136"/>
      <c r="Q878" s="136"/>
      <c r="R878" s="136"/>
      <c r="S878" s="136"/>
      <c r="T878" s="136"/>
      <c r="U878" s="136"/>
    </row>
    <row r="879" spans="2:21" ht="23.25">
      <c r="B879" s="62"/>
      <c r="C879" s="117">
        <v>93</v>
      </c>
      <c r="D879" s="117">
        <v>93</v>
      </c>
      <c r="E879" s="117">
        <v>36</v>
      </c>
      <c r="F879" s="117">
        <v>35</v>
      </c>
      <c r="G879" s="136"/>
      <c r="H879" s="136"/>
      <c r="I879" s="136"/>
      <c r="J879" s="136"/>
      <c r="K879" s="136"/>
      <c r="L879" s="267" t="s">
        <v>217</v>
      </c>
      <c r="M879" s="267"/>
      <c r="N879" s="267"/>
      <c r="O879" s="267"/>
      <c r="P879" s="136"/>
      <c r="Q879" s="136"/>
      <c r="R879" s="136"/>
      <c r="S879" s="136"/>
      <c r="T879" s="136"/>
      <c r="U879" s="136"/>
    </row>
    <row r="880" spans="2:21" ht="15.75">
      <c r="B880" s="44" t="s">
        <v>264</v>
      </c>
      <c r="C880" s="34"/>
      <c r="D880" s="34"/>
      <c r="E880" s="34"/>
      <c r="F880" s="34"/>
      <c r="G880" s="128"/>
      <c r="H880" s="128"/>
      <c r="I880" s="128"/>
      <c r="J880" s="128"/>
      <c r="K880" s="128"/>
      <c r="L880" s="128"/>
      <c r="M880" s="128"/>
      <c r="N880" s="128"/>
      <c r="O880" s="128"/>
      <c r="P880" s="128"/>
      <c r="Q880" s="128"/>
      <c r="R880" s="128"/>
      <c r="S880" s="128"/>
      <c r="T880" s="128"/>
      <c r="U880" s="128"/>
    </row>
    <row r="881" spans="2:21" ht="16.5">
      <c r="B881" s="44" t="s">
        <v>265</v>
      </c>
      <c r="C881" s="35">
        <v>93</v>
      </c>
      <c r="D881" s="35">
        <f>D879+D880</f>
        <v>93</v>
      </c>
      <c r="E881" s="35">
        <f>E879+E880</f>
        <v>36</v>
      </c>
      <c r="F881" s="35">
        <f>F879+F880</f>
        <v>35</v>
      </c>
      <c r="G881" s="267" t="s">
        <v>0</v>
      </c>
      <c r="H881" s="267"/>
      <c r="I881" s="267"/>
      <c r="J881" s="267"/>
      <c r="K881" s="267"/>
      <c r="L881" s="267"/>
      <c r="M881" s="267"/>
      <c r="N881" s="267"/>
      <c r="O881" s="267"/>
      <c r="P881" s="267"/>
      <c r="Q881" s="267"/>
      <c r="R881" s="267"/>
      <c r="S881" s="267"/>
      <c r="T881" s="267"/>
      <c r="U881" s="267"/>
    </row>
    <row r="882" spans="2:21" ht="16.5">
      <c r="B882" s="138" t="s">
        <v>28</v>
      </c>
      <c r="C882" s="293">
        <f>C881+D881+E881+F881</f>
        <v>257</v>
      </c>
      <c r="D882" s="293"/>
      <c r="E882" s="293"/>
      <c r="F882" s="293"/>
      <c r="G882" s="267"/>
      <c r="H882" s="267"/>
      <c r="I882" s="267"/>
      <c r="J882" s="267"/>
      <c r="K882" s="267"/>
      <c r="L882" s="267"/>
      <c r="M882" s="267"/>
      <c r="N882" s="267"/>
      <c r="O882" s="267"/>
      <c r="P882" s="267"/>
      <c r="Q882" s="267"/>
      <c r="R882" s="267"/>
      <c r="S882" s="267"/>
      <c r="T882" s="267"/>
      <c r="U882" s="267"/>
    </row>
    <row r="883" spans="2:21" ht="17.25">
      <c r="B883" s="138" t="s">
        <v>109</v>
      </c>
      <c r="C883" s="301"/>
      <c r="D883" s="301"/>
      <c r="E883" s="35"/>
      <c r="F883" s="35"/>
      <c r="G883" s="267"/>
      <c r="H883" s="267"/>
      <c r="I883" s="267"/>
      <c r="J883" s="267"/>
      <c r="K883" s="267"/>
      <c r="L883" s="267"/>
      <c r="M883" s="267"/>
      <c r="N883" s="267"/>
      <c r="O883" s="267"/>
      <c r="P883" s="267"/>
      <c r="Q883" s="267"/>
      <c r="R883" s="267"/>
      <c r="S883" s="267"/>
      <c r="T883" s="267"/>
      <c r="U883" s="267"/>
    </row>
    <row r="884" spans="2:21" ht="15.75">
      <c r="B884" s="63" t="s">
        <v>298</v>
      </c>
      <c r="C884" s="179"/>
      <c r="D884" s="179"/>
      <c r="E884" s="179"/>
      <c r="F884" s="179"/>
      <c r="G884" s="63"/>
      <c r="H884" s="154"/>
      <c r="I884" s="154"/>
      <c r="J884" s="154"/>
      <c r="K884" s="154"/>
      <c r="L884" s="154"/>
      <c r="M884" s="154"/>
      <c r="N884" s="154"/>
      <c r="O884" s="154"/>
      <c r="P884" s="154"/>
      <c r="Q884" s="154"/>
      <c r="R884" s="154"/>
      <c r="S884" s="154"/>
      <c r="T884" s="154"/>
      <c r="U884" s="154"/>
    </row>
    <row r="885" spans="2:21" ht="15.75">
      <c r="B885" s="271" t="s">
        <v>312</v>
      </c>
      <c r="C885" s="271"/>
      <c r="D885" s="271"/>
      <c r="E885" s="271"/>
      <c r="F885" s="271"/>
      <c r="G885" s="271"/>
      <c r="H885" s="271"/>
      <c r="I885" s="271"/>
      <c r="J885" s="271"/>
      <c r="K885" s="271"/>
      <c r="L885" s="271"/>
      <c r="M885" s="271"/>
      <c r="N885" s="271"/>
      <c r="O885" s="271"/>
      <c r="P885" s="271"/>
      <c r="Q885" s="271"/>
      <c r="R885" s="271"/>
      <c r="S885" s="271"/>
      <c r="T885" s="271"/>
      <c r="U885" s="271"/>
    </row>
    <row r="886" spans="2:21" ht="15.75">
      <c r="B886" s="286" t="s">
        <v>311</v>
      </c>
      <c r="C886" s="286"/>
      <c r="D886" s="286"/>
      <c r="E886" s="286"/>
      <c r="F886" s="286"/>
      <c r="G886" s="286"/>
      <c r="H886" s="286"/>
      <c r="I886" s="286"/>
      <c r="J886" s="286"/>
      <c r="K886" s="286"/>
      <c r="L886" s="286"/>
      <c r="M886" s="286"/>
      <c r="N886" s="286"/>
      <c r="O886" s="286"/>
      <c r="P886" s="286"/>
      <c r="Q886" s="286"/>
      <c r="R886" s="286"/>
      <c r="S886" s="286"/>
      <c r="T886" s="286"/>
      <c r="U886" s="286"/>
    </row>
    <row r="887" spans="2:21" ht="15.75">
      <c r="B887" s="197"/>
      <c r="C887" s="271" t="s">
        <v>302</v>
      </c>
      <c r="D887" s="271"/>
      <c r="E887" s="271"/>
      <c r="F887" s="271"/>
      <c r="G887" s="271"/>
      <c r="H887" s="271"/>
      <c r="I887" s="271"/>
      <c r="J887" s="271"/>
      <c r="K887" s="271"/>
      <c r="L887" s="271"/>
      <c r="M887" s="271"/>
      <c r="N887" s="271"/>
      <c r="O887" s="271"/>
      <c r="P887" s="271"/>
      <c r="Q887" s="271"/>
      <c r="R887" s="197"/>
      <c r="S887" s="197"/>
      <c r="T887" s="197"/>
      <c r="U887" s="197"/>
    </row>
    <row r="888" spans="2:21" ht="16.5">
      <c r="B888" s="274" t="s">
        <v>269</v>
      </c>
      <c r="C888" s="274"/>
      <c r="D888" s="274"/>
      <c r="E888" s="274"/>
      <c r="F888" s="274"/>
      <c r="G888" s="274"/>
      <c r="H888" s="274"/>
      <c r="I888" s="274"/>
      <c r="J888" s="274"/>
      <c r="K888" s="274"/>
      <c r="L888" s="274"/>
      <c r="M888" s="274"/>
      <c r="N888" s="274"/>
      <c r="O888" s="274"/>
      <c r="P888" s="274"/>
      <c r="Q888" s="8"/>
      <c r="R888" s="8"/>
      <c r="S888" s="8"/>
      <c r="T888" s="8"/>
      <c r="U888" s="8"/>
    </row>
    <row r="889" spans="2:21" ht="15.75">
      <c r="B889" s="270" t="s">
        <v>302</v>
      </c>
      <c r="C889" s="270"/>
      <c r="D889" s="270"/>
      <c r="E889" s="270"/>
      <c r="F889" s="270"/>
      <c r="G889" s="270"/>
      <c r="H889" s="270"/>
      <c r="I889" s="270"/>
      <c r="J889" s="270"/>
      <c r="K889" s="270"/>
      <c r="L889" s="270"/>
      <c r="M889" s="270"/>
      <c r="N889" s="270"/>
      <c r="O889" s="270"/>
      <c r="P889" s="270"/>
      <c r="Q889" s="8"/>
      <c r="R889" s="8"/>
      <c r="S889" s="8"/>
      <c r="T889" s="8"/>
      <c r="U889" s="8"/>
    </row>
    <row r="890" spans="2:21" ht="16.5">
      <c r="B890" s="142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</row>
    <row r="891" spans="2:21" ht="17.25">
      <c r="B891" s="139"/>
      <c r="C891" s="137"/>
      <c r="D891" s="137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</row>
    <row r="892" spans="2:21" ht="17.25">
      <c r="B892" s="139"/>
      <c r="C892" s="137"/>
      <c r="D892" s="137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</row>
    <row r="893" spans="3:21" ht="18">
      <c r="C893" s="39"/>
      <c r="D893" s="39"/>
      <c r="E893" s="39"/>
      <c r="F893" s="39"/>
      <c r="G893" s="39"/>
      <c r="H893" s="39"/>
      <c r="I893" s="39">
        <v>23</v>
      </c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</row>
    <row r="894" spans="2:21" ht="18"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</row>
    <row r="895" spans="2:21" ht="18"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</row>
    <row r="896" spans="2:14" ht="18.75">
      <c r="B896" s="41"/>
      <c r="C896" s="41"/>
      <c r="D896" s="41"/>
      <c r="E896" s="120" t="s">
        <v>23</v>
      </c>
      <c r="N896" s="125" t="s">
        <v>316</v>
      </c>
    </row>
    <row r="897" spans="2:21" ht="23.25">
      <c r="B897" s="275" t="s">
        <v>153</v>
      </c>
      <c r="C897" s="284"/>
      <c r="D897" s="284"/>
      <c r="E897" s="284"/>
      <c r="F897" s="284"/>
      <c r="G897" s="284"/>
      <c r="H897" s="284"/>
      <c r="I897" s="284"/>
      <c r="J897" s="284"/>
      <c r="K897" s="284"/>
      <c r="L897" s="284"/>
      <c r="M897" s="284"/>
      <c r="N897" s="284"/>
      <c r="O897" s="284"/>
      <c r="P897" s="284"/>
      <c r="Q897" s="284"/>
      <c r="R897" s="284"/>
      <c r="S897" s="284"/>
      <c r="T897" s="284"/>
      <c r="U897" s="284"/>
    </row>
    <row r="898" spans="2:21" ht="22.5">
      <c r="B898" s="283" t="s">
        <v>250</v>
      </c>
      <c r="C898" s="284"/>
      <c r="D898" s="284"/>
      <c r="E898" s="284"/>
      <c r="F898" s="284"/>
      <c r="G898" s="284"/>
      <c r="H898" s="284"/>
      <c r="I898" s="284"/>
      <c r="J898" s="284"/>
      <c r="K898" s="284"/>
      <c r="L898" s="284"/>
      <c r="M898" s="284"/>
      <c r="N898" s="284"/>
      <c r="O898" s="284"/>
      <c r="P898" s="284"/>
      <c r="Q898" s="284"/>
      <c r="R898" s="284"/>
      <c r="S898" s="284"/>
      <c r="T898" s="284"/>
      <c r="U898" s="284"/>
    </row>
    <row r="899" spans="2:21" ht="15.75">
      <c r="B899" s="280" t="s">
        <v>212</v>
      </c>
      <c r="C899" s="281"/>
      <c r="D899" s="281"/>
      <c r="E899" s="281"/>
      <c r="F899" s="281"/>
      <c r="G899" s="281"/>
      <c r="H899" s="281"/>
      <c r="I899" s="281"/>
      <c r="J899" s="281"/>
      <c r="K899" s="281"/>
      <c r="L899" s="281"/>
      <c r="M899" s="281"/>
      <c r="N899" s="281"/>
      <c r="O899" s="281"/>
      <c r="P899" s="281"/>
      <c r="Q899" s="281"/>
      <c r="R899" s="281"/>
      <c r="S899" s="281"/>
      <c r="T899" s="281"/>
      <c r="U899" s="281"/>
    </row>
    <row r="900" spans="2:21" ht="15.75">
      <c r="B900" s="203"/>
      <c r="C900" s="124"/>
      <c r="D900" s="124"/>
      <c r="E900" s="124"/>
      <c r="F900" s="124"/>
      <c r="G900" s="124"/>
      <c r="H900" s="124"/>
      <c r="I900" s="124"/>
      <c r="J900" s="124"/>
      <c r="K900" s="124"/>
      <c r="L900" s="124"/>
      <c r="M900" s="124"/>
      <c r="N900" s="124"/>
      <c r="O900" s="124"/>
      <c r="P900" s="124"/>
      <c r="Q900" s="124"/>
      <c r="R900" s="124"/>
      <c r="S900" s="124"/>
      <c r="T900" s="124"/>
      <c r="U900" s="124"/>
    </row>
    <row r="901" spans="1:21" ht="27.75">
      <c r="A901" s="295" t="s">
        <v>162</v>
      </c>
      <c r="B901" s="295"/>
      <c r="C901" s="295"/>
      <c r="D901" s="295"/>
      <c r="E901" s="295"/>
      <c r="F901" s="277" t="s">
        <v>353</v>
      </c>
      <c r="G901" s="277"/>
      <c r="H901" s="277"/>
      <c r="I901" s="277"/>
      <c r="J901" s="277"/>
      <c r="K901" s="277"/>
      <c r="L901" s="277"/>
      <c r="M901" s="277"/>
      <c r="N901" s="277"/>
      <c r="O901" s="277"/>
      <c r="P901" s="277"/>
      <c r="Q901" s="277"/>
      <c r="R901" s="38"/>
      <c r="S901" s="38"/>
      <c r="T901" s="38"/>
      <c r="U901" s="38"/>
    </row>
    <row r="902" spans="2:17" ht="21.75" customHeight="1">
      <c r="B902" s="120" t="s">
        <v>23</v>
      </c>
      <c r="Q902" s="120" t="s">
        <v>23</v>
      </c>
    </row>
    <row r="903" spans="2:22" ht="21.75" customHeight="1">
      <c r="B903" s="72" t="s">
        <v>1</v>
      </c>
      <c r="C903" s="49" t="s">
        <v>1</v>
      </c>
      <c r="D903" s="49" t="s">
        <v>30</v>
      </c>
      <c r="E903" s="49" t="s">
        <v>5</v>
      </c>
      <c r="F903" s="50" t="s">
        <v>22</v>
      </c>
      <c r="G903" s="50" t="s">
        <v>13</v>
      </c>
      <c r="H903" s="50" t="s">
        <v>14</v>
      </c>
      <c r="I903" s="49" t="s">
        <v>0</v>
      </c>
      <c r="J903" s="50" t="s">
        <v>12</v>
      </c>
      <c r="K903" s="50" t="s">
        <v>13</v>
      </c>
      <c r="L903" s="50" t="s">
        <v>14</v>
      </c>
      <c r="M903" s="49" t="s">
        <v>0</v>
      </c>
      <c r="N903" s="50" t="s">
        <v>15</v>
      </c>
      <c r="O903" s="50" t="s">
        <v>16</v>
      </c>
      <c r="P903" s="50" t="s">
        <v>14</v>
      </c>
      <c r="Q903" s="49" t="s">
        <v>0</v>
      </c>
      <c r="R903" s="50" t="s">
        <v>24</v>
      </c>
      <c r="S903" s="50" t="s">
        <v>25</v>
      </c>
      <c r="T903" s="50" t="s">
        <v>14</v>
      </c>
      <c r="U903" s="49" t="s">
        <v>0</v>
      </c>
      <c r="V903" s="54"/>
    </row>
    <row r="904" spans="2:22" ht="21.75" customHeight="1">
      <c r="B904" s="72" t="s">
        <v>4</v>
      </c>
      <c r="C904" s="49" t="s">
        <v>3</v>
      </c>
      <c r="D904" s="49" t="s">
        <v>31</v>
      </c>
      <c r="E904" s="49" t="s">
        <v>6</v>
      </c>
      <c r="F904" s="49" t="s">
        <v>8</v>
      </c>
      <c r="G904" s="49" t="s">
        <v>9</v>
      </c>
      <c r="H904" s="49" t="s">
        <v>10</v>
      </c>
      <c r="I904" s="41" t="s">
        <v>11</v>
      </c>
      <c r="J904" s="49" t="s">
        <v>8</v>
      </c>
      <c r="K904" s="49" t="s">
        <v>9</v>
      </c>
      <c r="L904" s="49" t="s">
        <v>10</v>
      </c>
      <c r="M904" s="41" t="s">
        <v>11</v>
      </c>
      <c r="N904" s="49" t="s">
        <v>8</v>
      </c>
      <c r="O904" s="49" t="s">
        <v>9</v>
      </c>
      <c r="P904" s="49" t="s">
        <v>10</v>
      </c>
      <c r="Q904" s="41" t="s">
        <v>11</v>
      </c>
      <c r="R904" s="49" t="s">
        <v>8</v>
      </c>
      <c r="S904" s="49" t="s">
        <v>9</v>
      </c>
      <c r="T904" s="49" t="s">
        <v>10</v>
      </c>
      <c r="U904" s="41" t="s">
        <v>11</v>
      </c>
      <c r="V904" s="54"/>
    </row>
    <row r="905" spans="2:22" ht="21.75" customHeight="1">
      <c r="B905" s="204" t="s">
        <v>358</v>
      </c>
      <c r="C905" s="72" t="s">
        <v>309</v>
      </c>
      <c r="D905" s="49" t="s">
        <v>306</v>
      </c>
      <c r="E905" s="49" t="s">
        <v>7</v>
      </c>
      <c r="F905" s="49" t="s">
        <v>32</v>
      </c>
      <c r="G905" s="49" t="s">
        <v>32</v>
      </c>
      <c r="H905" s="64">
        <v>0.03</v>
      </c>
      <c r="I905" s="54"/>
      <c r="J905" s="54"/>
      <c r="K905" s="54"/>
      <c r="L905" s="53">
        <v>0.01</v>
      </c>
      <c r="M905" s="54"/>
      <c r="N905" s="54"/>
      <c r="O905" s="54"/>
      <c r="P905" s="53">
        <v>0.01</v>
      </c>
      <c r="Q905" s="54"/>
      <c r="R905" s="54"/>
      <c r="S905" s="54"/>
      <c r="T905" s="54"/>
      <c r="U905" s="54"/>
      <c r="V905" s="54"/>
    </row>
    <row r="906" spans="2:21" ht="21.75" customHeight="1">
      <c r="B906" s="132"/>
      <c r="D906" s="2" t="s">
        <v>33</v>
      </c>
      <c r="E906" s="3"/>
      <c r="F906" s="2" t="s">
        <v>33</v>
      </c>
      <c r="G906" s="2" t="s">
        <v>33</v>
      </c>
      <c r="H906" s="2" t="s">
        <v>33</v>
      </c>
      <c r="I906" s="2" t="s">
        <v>33</v>
      </c>
      <c r="J906" s="2" t="s">
        <v>33</v>
      </c>
      <c r="K906" s="2" t="s">
        <v>33</v>
      </c>
      <c r="L906" s="2" t="s">
        <v>33</v>
      </c>
      <c r="N906" s="2" t="s">
        <v>33</v>
      </c>
      <c r="O906" s="2" t="s">
        <v>33</v>
      </c>
      <c r="P906" s="2" t="s">
        <v>33</v>
      </c>
      <c r="Q906" s="2" t="s">
        <v>33</v>
      </c>
      <c r="R906" s="2" t="s">
        <v>33</v>
      </c>
      <c r="S906" s="2" t="s">
        <v>33</v>
      </c>
      <c r="T906" s="2" t="s">
        <v>33</v>
      </c>
      <c r="U906" s="2" t="s">
        <v>33</v>
      </c>
    </row>
    <row r="907" spans="2:21" ht="21.75" customHeight="1">
      <c r="B907" s="41">
        <v>1</v>
      </c>
      <c r="C907" s="41"/>
      <c r="D907" s="41">
        <v>3</v>
      </c>
      <c r="E907" s="41">
        <v>4</v>
      </c>
      <c r="F907" s="41">
        <v>5</v>
      </c>
      <c r="G907" s="41">
        <v>6</v>
      </c>
      <c r="H907" s="42">
        <v>7</v>
      </c>
      <c r="I907" s="41">
        <v>8</v>
      </c>
      <c r="J907" s="41">
        <v>9</v>
      </c>
      <c r="K907" s="41">
        <v>10</v>
      </c>
      <c r="L907" s="42">
        <v>11</v>
      </c>
      <c r="M907" s="41">
        <v>12</v>
      </c>
      <c r="N907" s="41">
        <v>13</v>
      </c>
      <c r="O907" s="41">
        <v>14</v>
      </c>
      <c r="P907" s="42">
        <v>15</v>
      </c>
      <c r="Q907" s="41">
        <v>16</v>
      </c>
      <c r="R907" s="41">
        <v>17</v>
      </c>
      <c r="S907" s="41">
        <v>18</v>
      </c>
      <c r="T907" s="41">
        <v>19</v>
      </c>
      <c r="U907" s="41">
        <v>20</v>
      </c>
    </row>
    <row r="908" spans="1:21" ht="21.75" customHeight="1">
      <c r="A908" s="126">
        <v>1</v>
      </c>
      <c r="B908" s="60" t="s">
        <v>17</v>
      </c>
      <c r="C908" s="128">
        <v>55</v>
      </c>
      <c r="D908" s="128">
        <f>C908*15</f>
        <v>825</v>
      </c>
      <c r="E908" s="128">
        <f>SUM(C908*32)</f>
        <v>1760</v>
      </c>
      <c r="F908" s="128">
        <f>SUM(C908*22)</f>
        <v>1210</v>
      </c>
      <c r="G908" s="128">
        <f>SUM(E908*8)</f>
        <v>14080</v>
      </c>
      <c r="H908" s="128" t="s">
        <v>21</v>
      </c>
      <c r="I908" s="129">
        <f>SUM(D908+F908+G908)</f>
        <v>16115</v>
      </c>
      <c r="J908" s="128">
        <f>SUM(C908*3)</f>
        <v>165</v>
      </c>
      <c r="K908" s="128">
        <f>SUM(E908*0.5)</f>
        <v>880</v>
      </c>
      <c r="L908" s="128" t="str">
        <f>+L910</f>
        <v>+</v>
      </c>
      <c r="M908" s="129">
        <f>SUM(J908:L908)</f>
        <v>1045</v>
      </c>
      <c r="N908" s="128">
        <f>SUM(C908*3)</f>
        <v>165</v>
      </c>
      <c r="O908" s="128">
        <f>SUM(E908*1)</f>
        <v>1760</v>
      </c>
      <c r="P908" s="128" t="s">
        <v>21</v>
      </c>
      <c r="Q908" s="129">
        <f>SUM(N908:P908)</f>
        <v>1925</v>
      </c>
      <c r="R908" s="128">
        <f>SUM(C908*2)</f>
        <v>110</v>
      </c>
      <c r="S908" s="128">
        <f>SUM(E908*0.5)</f>
        <v>880</v>
      </c>
      <c r="T908" s="128" t="s">
        <v>21</v>
      </c>
      <c r="U908" s="129">
        <f>SUM(R908:T908)</f>
        <v>990</v>
      </c>
    </row>
    <row r="909" spans="1:21" ht="21.75" customHeight="1">
      <c r="A909" s="126">
        <v>2</v>
      </c>
      <c r="B909" s="60" t="s">
        <v>18</v>
      </c>
      <c r="C909" s="128">
        <v>33</v>
      </c>
      <c r="D909" s="128">
        <f>SUM(C909*15)</f>
        <v>495</v>
      </c>
      <c r="E909" s="29">
        <f>SUM(C909*24)</f>
        <v>792</v>
      </c>
      <c r="F909" s="128">
        <f>SUM(C909*32.5)</f>
        <v>1072.5</v>
      </c>
      <c r="G909" s="128">
        <f>SUM(E909*8)</f>
        <v>6336</v>
      </c>
      <c r="H909" s="128" t="s">
        <v>21</v>
      </c>
      <c r="I909" s="129">
        <f>SUM(D909+F909+G909)</f>
        <v>7903.5</v>
      </c>
      <c r="J909" s="128">
        <f>SUM(C909*2.5)</f>
        <v>82.5</v>
      </c>
      <c r="K909" s="128">
        <f>SUM(E909*0.5)</f>
        <v>396</v>
      </c>
      <c r="L909" s="128" t="s">
        <v>21</v>
      </c>
      <c r="M909" s="129">
        <f>SUM(J909:L909)</f>
        <v>478.5</v>
      </c>
      <c r="N909" s="128">
        <f>SUM(C909*3)</f>
        <v>99</v>
      </c>
      <c r="O909" s="128">
        <f>SUM(E909*1)</f>
        <v>792</v>
      </c>
      <c r="P909" s="128" t="s">
        <v>21</v>
      </c>
      <c r="Q909" s="129">
        <f>SUM(N909:P909)</f>
        <v>891</v>
      </c>
      <c r="R909" s="128">
        <f>SUM(C909*2)</f>
        <v>66</v>
      </c>
      <c r="S909" s="128">
        <f>SUM(E909*0.5)</f>
        <v>396</v>
      </c>
      <c r="T909" s="128" t="s">
        <v>21</v>
      </c>
      <c r="U909" s="129">
        <f>SUM(R909:T909)</f>
        <v>462</v>
      </c>
    </row>
    <row r="910" spans="1:21" ht="21.75" customHeight="1">
      <c r="A910" s="126">
        <v>3</v>
      </c>
      <c r="B910" s="60" t="s">
        <v>19</v>
      </c>
      <c r="C910" s="128">
        <v>36</v>
      </c>
      <c r="D910" s="128">
        <f>SUM(C910*15)</f>
        <v>540</v>
      </c>
      <c r="E910" s="128">
        <f>SUM(C910*32)</f>
        <v>1152</v>
      </c>
      <c r="F910" s="128">
        <f>SUM(C910*22)</f>
        <v>792</v>
      </c>
      <c r="G910" s="128">
        <f>SUM(E910*8)</f>
        <v>9216</v>
      </c>
      <c r="H910" s="128" t="s">
        <v>21</v>
      </c>
      <c r="I910" s="129">
        <f>SUM(D910+F910+G910)</f>
        <v>10548</v>
      </c>
      <c r="J910" s="128">
        <f>SUM(C910*3)</f>
        <v>108</v>
      </c>
      <c r="K910" s="128">
        <f>SUM(E910*0.5)</f>
        <v>576</v>
      </c>
      <c r="L910" s="128" t="s">
        <v>21</v>
      </c>
      <c r="M910" s="129">
        <f>SUM(J910:L910)</f>
        <v>684</v>
      </c>
      <c r="N910" s="128">
        <f>SUM(C910*3)</f>
        <v>108</v>
      </c>
      <c r="O910" s="128">
        <f>SUM(E910*1)</f>
        <v>1152</v>
      </c>
      <c r="P910" s="128" t="s">
        <v>21</v>
      </c>
      <c r="Q910" s="129">
        <f>SUM(N910:P910)</f>
        <v>1260</v>
      </c>
      <c r="R910" s="128">
        <f>SUM(C910*2)</f>
        <v>72</v>
      </c>
      <c r="S910" s="128">
        <f>SUM(E910*0.5)</f>
        <v>576</v>
      </c>
      <c r="T910" s="128" t="s">
        <v>21</v>
      </c>
      <c r="U910" s="129">
        <f>SUM(R910:T910)</f>
        <v>648</v>
      </c>
    </row>
    <row r="911" spans="1:21" ht="21.75" customHeight="1">
      <c r="A911" s="126">
        <v>4</v>
      </c>
      <c r="B911" s="60" t="s">
        <v>20</v>
      </c>
      <c r="C911" s="128">
        <v>22</v>
      </c>
      <c r="D911" s="128">
        <f>SUM(C911*15)</f>
        <v>330</v>
      </c>
      <c r="E911" s="29">
        <f>SUM(C911*24)</f>
        <v>528</v>
      </c>
      <c r="F911" s="128">
        <f>SUM(C911*32.5)</f>
        <v>715</v>
      </c>
      <c r="G911" s="128">
        <f>SUM(E911*8)</f>
        <v>4224</v>
      </c>
      <c r="H911" s="128" t="s">
        <v>21</v>
      </c>
      <c r="I911" s="129">
        <f>SUM(D911+F911+G911)</f>
        <v>5269</v>
      </c>
      <c r="J911" s="128">
        <f>SUM(C911*2.5)</f>
        <v>55</v>
      </c>
      <c r="K911" s="128">
        <f>SUM(E911*0.5)</f>
        <v>264</v>
      </c>
      <c r="L911" s="128" t="s">
        <v>21</v>
      </c>
      <c r="M911" s="129">
        <f>SUM(J911:L911)</f>
        <v>319</v>
      </c>
      <c r="N911" s="128">
        <f>SUM(C911*3)</f>
        <v>66</v>
      </c>
      <c r="O911" s="128">
        <f>SUM(E911*1)</f>
        <v>528</v>
      </c>
      <c r="P911" s="128" t="s">
        <v>21</v>
      </c>
      <c r="Q911" s="129">
        <f>SUM(N911:P911)</f>
        <v>594</v>
      </c>
      <c r="R911" s="128">
        <f>SUM(C911*2)</f>
        <v>44</v>
      </c>
      <c r="S911" s="128">
        <f>SUM(E911*0.5)</f>
        <v>264</v>
      </c>
      <c r="T911" s="128" t="s">
        <v>21</v>
      </c>
      <c r="U911" s="129">
        <f>SUM(R911:T911)</f>
        <v>308</v>
      </c>
    </row>
    <row r="912" spans="1:21" ht="21.75" customHeight="1">
      <c r="A912" s="126">
        <v>4</v>
      </c>
      <c r="B912" s="61" t="s">
        <v>28</v>
      </c>
      <c r="C912" s="8">
        <f>C911+C910+C909+C908</f>
        <v>146</v>
      </c>
      <c r="D912" s="8">
        <f>D911+D910+D909+D908</f>
        <v>2190</v>
      </c>
      <c r="E912" s="8">
        <f aca="true" t="shared" si="22" ref="E912:U912">SUM(E908:E911)</f>
        <v>4232</v>
      </c>
      <c r="F912" s="8">
        <f t="shared" si="22"/>
        <v>3789.5</v>
      </c>
      <c r="G912" s="8">
        <f t="shared" si="22"/>
        <v>33856</v>
      </c>
      <c r="H912" s="8">
        <f t="shared" si="22"/>
        <v>0</v>
      </c>
      <c r="I912" s="8">
        <f t="shared" si="22"/>
        <v>39835.5</v>
      </c>
      <c r="J912" s="8">
        <f t="shared" si="22"/>
        <v>410.5</v>
      </c>
      <c r="K912" s="8">
        <f t="shared" si="22"/>
        <v>2116</v>
      </c>
      <c r="L912" s="8">
        <f t="shared" si="22"/>
        <v>0</v>
      </c>
      <c r="M912" s="8">
        <f t="shared" si="22"/>
        <v>2526.5</v>
      </c>
      <c r="N912" s="8">
        <f t="shared" si="22"/>
        <v>438</v>
      </c>
      <c r="O912" s="8">
        <f t="shared" si="22"/>
        <v>4232</v>
      </c>
      <c r="P912" s="8">
        <f t="shared" si="22"/>
        <v>0</v>
      </c>
      <c r="Q912" s="8">
        <f t="shared" si="22"/>
        <v>4670</v>
      </c>
      <c r="R912" s="8">
        <f t="shared" si="22"/>
        <v>292</v>
      </c>
      <c r="S912" s="8">
        <f t="shared" si="22"/>
        <v>2116</v>
      </c>
      <c r="T912" s="8">
        <f t="shared" si="22"/>
        <v>0</v>
      </c>
      <c r="U912" s="8">
        <f t="shared" si="22"/>
        <v>2408</v>
      </c>
    </row>
    <row r="913" spans="2:14" ht="21.75" customHeight="1">
      <c r="B913" s="41"/>
      <c r="E913" s="120" t="s">
        <v>23</v>
      </c>
      <c r="N913" s="125" t="s">
        <v>316</v>
      </c>
    </row>
    <row r="914" spans="2:21" ht="19.5">
      <c r="B914" s="135" t="s">
        <v>328</v>
      </c>
      <c r="C914" s="128"/>
      <c r="D914" s="128"/>
      <c r="E914" s="128"/>
      <c r="F914" s="128"/>
      <c r="G914" s="128"/>
      <c r="H914" s="128"/>
      <c r="I914" s="128"/>
      <c r="J914" s="128"/>
      <c r="K914" s="128"/>
      <c r="L914" s="128"/>
      <c r="M914" s="128"/>
      <c r="N914" s="128"/>
      <c r="O914" s="128"/>
      <c r="P914" s="128"/>
      <c r="Q914" s="128"/>
      <c r="R914" s="128"/>
      <c r="S914" s="44" t="s">
        <v>22</v>
      </c>
      <c r="T914" s="44" t="s">
        <v>213</v>
      </c>
      <c r="U914" s="144"/>
    </row>
    <row r="915" spans="2:21" ht="12.75">
      <c r="B915" s="133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294"/>
      <c r="T915" s="294"/>
      <c r="U915" s="133" t="s">
        <v>27</v>
      </c>
    </row>
    <row r="916" spans="2:21" ht="16.5">
      <c r="B916" s="82" t="s">
        <v>75</v>
      </c>
      <c r="C916" s="46"/>
      <c r="D916" s="46"/>
      <c r="E916" s="46"/>
      <c r="F916" s="276"/>
      <c r="G916" s="276"/>
      <c r="H916" s="276"/>
      <c r="I916" s="276"/>
      <c r="J916" s="276"/>
      <c r="K916" s="276"/>
      <c r="L916" s="276"/>
      <c r="M916" s="276"/>
      <c r="N916" s="276"/>
      <c r="O916" s="276"/>
      <c r="P916" s="62"/>
      <c r="Q916" s="62"/>
      <c r="R916" s="276"/>
      <c r="S916" s="276"/>
      <c r="T916" s="276"/>
      <c r="U916" s="276"/>
    </row>
    <row r="917" spans="2:21" ht="15.75">
      <c r="B917" s="62"/>
      <c r="C917" s="267" t="s">
        <v>36</v>
      </c>
      <c r="D917" s="267"/>
      <c r="E917" s="267" t="s">
        <v>266</v>
      </c>
      <c r="F917" s="267"/>
      <c r="G917" s="267" t="s">
        <v>270</v>
      </c>
      <c r="H917" s="285"/>
      <c r="I917" s="285"/>
      <c r="J917" s="285"/>
      <c r="K917" s="285"/>
      <c r="L917" s="267" t="s">
        <v>215</v>
      </c>
      <c r="M917" s="267"/>
      <c r="N917" s="267"/>
      <c r="O917" s="267"/>
      <c r="P917" s="136"/>
      <c r="Q917" s="44"/>
      <c r="R917" s="267" t="s">
        <v>214</v>
      </c>
      <c r="S917" s="285"/>
      <c r="T917" s="285"/>
      <c r="U917" s="285"/>
    </row>
    <row r="918" spans="2:21" ht="15.75">
      <c r="B918" s="62"/>
      <c r="C918" s="45" t="s">
        <v>267</v>
      </c>
      <c r="D918" s="44" t="s">
        <v>268</v>
      </c>
      <c r="E918" s="45" t="s">
        <v>267</v>
      </c>
      <c r="F918" s="44" t="s">
        <v>268</v>
      </c>
      <c r="G918" s="136"/>
      <c r="H918" s="136"/>
      <c r="I918" s="136"/>
      <c r="J918" s="136"/>
      <c r="K918" s="136"/>
      <c r="L918" s="267" t="s">
        <v>216</v>
      </c>
      <c r="M918" s="267"/>
      <c r="N918" s="267"/>
      <c r="O918" s="267"/>
      <c r="P918" s="136"/>
      <c r="Q918" s="136"/>
      <c r="R918" s="136"/>
      <c r="S918" s="136"/>
      <c r="T918" s="136"/>
      <c r="U918" s="136"/>
    </row>
    <row r="919" spans="2:21" ht="23.25">
      <c r="B919" s="44" t="s">
        <v>264</v>
      </c>
      <c r="C919" s="117">
        <v>62</v>
      </c>
      <c r="D919" s="117">
        <v>29</v>
      </c>
      <c r="E919" s="117">
        <v>26</v>
      </c>
      <c r="F919" s="117">
        <v>29</v>
      </c>
      <c r="G919" s="136"/>
      <c r="H919" s="136"/>
      <c r="I919" s="136"/>
      <c r="J919" s="136"/>
      <c r="K919" s="136"/>
      <c r="L919" s="267" t="s">
        <v>217</v>
      </c>
      <c r="M919" s="267"/>
      <c r="N919" s="267"/>
      <c r="O919" s="267"/>
      <c r="P919" s="136"/>
      <c r="Q919" s="136"/>
      <c r="R919" s="136"/>
      <c r="S919" s="136"/>
      <c r="T919" s="136"/>
      <c r="U919" s="136"/>
    </row>
    <row r="920" spans="2:21" ht="16.5">
      <c r="B920" s="44" t="s">
        <v>265</v>
      </c>
      <c r="C920" s="34"/>
      <c r="D920" s="34"/>
      <c r="E920" s="34"/>
      <c r="F920" s="34"/>
      <c r="G920" s="33"/>
      <c r="H920" s="33"/>
      <c r="I920" s="33"/>
      <c r="J920" s="33"/>
      <c r="K920" s="34"/>
      <c r="L920" s="34"/>
      <c r="M920" s="34"/>
      <c r="N920" s="34"/>
      <c r="O920" s="34"/>
      <c r="P920" s="33"/>
      <c r="Q920" s="33"/>
      <c r="R920" s="33"/>
      <c r="S920" s="33"/>
      <c r="T920" s="33"/>
      <c r="U920" s="33"/>
    </row>
    <row r="921" spans="2:21" ht="16.5">
      <c r="B921" s="138" t="s">
        <v>28</v>
      </c>
      <c r="C921" s="35">
        <v>62</v>
      </c>
      <c r="D921" s="35">
        <f>D919+D920</f>
        <v>29</v>
      </c>
      <c r="E921" s="35">
        <f>E919+E920</f>
        <v>26</v>
      </c>
      <c r="F921" s="35">
        <f>F919+F920</f>
        <v>29</v>
      </c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</row>
    <row r="922" spans="2:21" ht="16.5">
      <c r="B922" s="138" t="s">
        <v>109</v>
      </c>
      <c r="C922" s="293">
        <f>C921+D921+E921+F921</f>
        <v>146</v>
      </c>
      <c r="D922" s="293"/>
      <c r="E922" s="293"/>
      <c r="F922" s="293"/>
      <c r="G922" s="267"/>
      <c r="H922" s="267"/>
      <c r="I922" s="267"/>
      <c r="J922" s="267"/>
      <c r="K922" s="267"/>
      <c r="L922" s="267"/>
      <c r="M922" s="267"/>
      <c r="N922" s="267"/>
      <c r="O922" s="267"/>
      <c r="P922" s="267"/>
      <c r="Q922" s="267"/>
      <c r="R922" s="267"/>
      <c r="S922" s="267"/>
      <c r="T922" s="267"/>
      <c r="U922" s="267"/>
    </row>
    <row r="923" spans="2:21" ht="17.25" customHeight="1"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0"/>
      <c r="T923" s="180"/>
      <c r="U923" s="180"/>
    </row>
    <row r="924" spans="1:21" ht="16.5">
      <c r="A924" s="180" t="s">
        <v>234</v>
      </c>
      <c r="B924" s="63" t="s">
        <v>298</v>
      </c>
      <c r="C924" s="179"/>
      <c r="D924" s="179"/>
      <c r="E924" s="179"/>
      <c r="F924" s="179"/>
      <c r="G924" s="63"/>
      <c r="H924" s="154"/>
      <c r="I924" s="154"/>
      <c r="J924" s="154"/>
      <c r="K924" s="154"/>
      <c r="L924" s="154"/>
      <c r="M924" s="154"/>
      <c r="N924" s="154"/>
      <c r="O924" s="154"/>
      <c r="P924" s="154"/>
      <c r="Q924" s="154"/>
      <c r="R924" s="154"/>
      <c r="S924" s="154"/>
      <c r="T924" s="154"/>
      <c r="U924" s="154"/>
    </row>
    <row r="925" spans="2:21" ht="15.75">
      <c r="B925" s="271" t="s">
        <v>312</v>
      </c>
      <c r="C925" s="271"/>
      <c r="D925" s="271"/>
      <c r="E925" s="271"/>
      <c r="F925" s="271"/>
      <c r="G925" s="271"/>
      <c r="H925" s="271"/>
      <c r="I925" s="271"/>
      <c r="J925" s="271"/>
      <c r="K925" s="271"/>
      <c r="L925" s="271"/>
      <c r="M925" s="271"/>
      <c r="N925" s="271"/>
      <c r="O925" s="271"/>
      <c r="P925" s="271"/>
      <c r="Q925" s="271"/>
      <c r="R925" s="271"/>
      <c r="S925" s="271"/>
      <c r="T925" s="271"/>
      <c r="U925" s="271"/>
    </row>
    <row r="926" spans="2:21" ht="15.75">
      <c r="B926" s="286" t="s">
        <v>311</v>
      </c>
      <c r="C926" s="286"/>
      <c r="D926" s="286"/>
      <c r="E926" s="286"/>
      <c r="F926" s="286"/>
      <c r="G926" s="286"/>
      <c r="H926" s="286"/>
      <c r="I926" s="286"/>
      <c r="J926" s="286"/>
      <c r="K926" s="286"/>
      <c r="L926" s="286"/>
      <c r="M926" s="286"/>
      <c r="N926" s="286"/>
      <c r="O926" s="286"/>
      <c r="P926" s="286"/>
      <c r="Q926" s="286"/>
      <c r="R926" s="286"/>
      <c r="S926" s="286"/>
      <c r="T926" s="286"/>
      <c r="U926" s="286"/>
    </row>
    <row r="927" spans="2:21" ht="15.75">
      <c r="B927" s="197"/>
      <c r="C927" s="271" t="s">
        <v>302</v>
      </c>
      <c r="D927" s="271"/>
      <c r="E927" s="271"/>
      <c r="F927" s="271"/>
      <c r="G927" s="271"/>
      <c r="H927" s="271"/>
      <c r="I927" s="271"/>
      <c r="J927" s="271"/>
      <c r="K927" s="271"/>
      <c r="L927" s="271"/>
      <c r="M927" s="271"/>
      <c r="N927" s="271"/>
      <c r="O927" s="271"/>
      <c r="P927" s="271"/>
      <c r="Q927" s="271"/>
      <c r="R927" s="197"/>
      <c r="S927" s="197"/>
      <c r="T927" s="197"/>
      <c r="U927" s="197"/>
    </row>
    <row r="928" spans="2:21" ht="16.5">
      <c r="B928" s="274" t="s">
        <v>269</v>
      </c>
      <c r="C928" s="274"/>
      <c r="D928" s="274"/>
      <c r="E928" s="274"/>
      <c r="F928" s="274"/>
      <c r="G928" s="274"/>
      <c r="H928" s="274"/>
      <c r="I928" s="274"/>
      <c r="J928" s="274"/>
      <c r="K928" s="274"/>
      <c r="L928" s="274"/>
      <c r="M928" s="274"/>
      <c r="N928" s="274"/>
      <c r="O928" s="274"/>
      <c r="P928" s="274"/>
      <c r="Q928" s="29"/>
      <c r="R928" s="29"/>
      <c r="S928" s="29"/>
      <c r="T928" s="29"/>
      <c r="U928" s="29"/>
    </row>
    <row r="929" spans="2:21" ht="15.75">
      <c r="B929" s="270" t="s">
        <v>302</v>
      </c>
      <c r="C929" s="270"/>
      <c r="D929" s="270"/>
      <c r="E929" s="270"/>
      <c r="F929" s="270"/>
      <c r="G929" s="270"/>
      <c r="H929" s="270"/>
      <c r="I929" s="270"/>
      <c r="J929" s="270"/>
      <c r="K929" s="270"/>
      <c r="L929" s="270"/>
      <c r="M929" s="270"/>
      <c r="N929" s="270"/>
      <c r="O929" s="270"/>
      <c r="P929" s="270"/>
      <c r="Q929" s="29"/>
      <c r="R929" s="29"/>
      <c r="S929" s="29"/>
      <c r="T929" s="29"/>
      <c r="U929" s="29"/>
    </row>
    <row r="930" spans="2:21" ht="15"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</row>
    <row r="932" ht="18">
      <c r="I932" s="39">
        <v>24</v>
      </c>
    </row>
    <row r="934" spans="2:14" ht="18.75">
      <c r="B934" s="41"/>
      <c r="C934" s="41"/>
      <c r="D934" s="41"/>
      <c r="E934" s="120" t="s">
        <v>23</v>
      </c>
      <c r="N934" s="125" t="s">
        <v>316</v>
      </c>
    </row>
    <row r="935" spans="2:21" ht="23.25">
      <c r="B935" s="275" t="s">
        <v>153</v>
      </c>
      <c r="C935" s="284"/>
      <c r="D935" s="284"/>
      <c r="E935" s="284"/>
      <c r="F935" s="284"/>
      <c r="G935" s="284"/>
      <c r="H935" s="284"/>
      <c r="I935" s="284"/>
      <c r="J935" s="284"/>
      <c r="K935" s="284"/>
      <c r="L935" s="284"/>
      <c r="M935" s="284"/>
      <c r="N935" s="284"/>
      <c r="O935" s="284"/>
      <c r="P935" s="284"/>
      <c r="Q935" s="284"/>
      <c r="R935" s="284"/>
      <c r="S935" s="284"/>
      <c r="T935" s="284"/>
      <c r="U935" s="284"/>
    </row>
    <row r="936" spans="2:21" ht="22.5">
      <c r="B936" s="283" t="s">
        <v>250</v>
      </c>
      <c r="C936" s="284"/>
      <c r="D936" s="284"/>
      <c r="E936" s="284"/>
      <c r="F936" s="284"/>
      <c r="G936" s="284"/>
      <c r="H936" s="284"/>
      <c r="I936" s="284"/>
      <c r="J936" s="284"/>
      <c r="K936" s="284"/>
      <c r="L936" s="284"/>
      <c r="M936" s="284"/>
      <c r="N936" s="284"/>
      <c r="O936" s="284"/>
      <c r="P936" s="284"/>
      <c r="Q936" s="284"/>
      <c r="R936" s="284"/>
      <c r="S936" s="284"/>
      <c r="T936" s="284"/>
      <c r="U936" s="284"/>
    </row>
    <row r="937" spans="2:21" ht="15.75">
      <c r="B937" s="280" t="s">
        <v>212</v>
      </c>
      <c r="C937" s="281"/>
      <c r="D937" s="281"/>
      <c r="E937" s="281"/>
      <c r="F937" s="281"/>
      <c r="G937" s="281"/>
      <c r="H937" s="281"/>
      <c r="I937" s="281"/>
      <c r="J937" s="281"/>
      <c r="K937" s="281"/>
      <c r="L937" s="281"/>
      <c r="M937" s="281"/>
      <c r="N937" s="281"/>
      <c r="O937" s="281"/>
      <c r="P937" s="281"/>
      <c r="Q937" s="281"/>
      <c r="R937" s="281"/>
      <c r="S937" s="281"/>
      <c r="T937" s="281"/>
      <c r="U937" s="281"/>
    </row>
    <row r="938" spans="2:14" ht="18.75">
      <c r="B938" s="41"/>
      <c r="E938" s="120" t="s">
        <v>23</v>
      </c>
      <c r="N938" s="125" t="s">
        <v>316</v>
      </c>
    </row>
    <row r="939" spans="1:21" ht="23.25">
      <c r="A939" s="308" t="s">
        <v>161</v>
      </c>
      <c r="B939" s="308"/>
      <c r="C939" s="308"/>
      <c r="D939" s="308"/>
      <c r="E939" s="308"/>
      <c r="F939" s="287" t="s">
        <v>353</v>
      </c>
      <c r="G939" s="287"/>
      <c r="H939" s="287"/>
      <c r="I939" s="287"/>
      <c r="J939" s="287"/>
      <c r="K939" s="287"/>
      <c r="L939" s="287"/>
      <c r="M939" s="287"/>
      <c r="N939" s="287"/>
      <c r="O939" s="287"/>
      <c r="P939" s="38"/>
      <c r="Q939" s="38"/>
      <c r="R939" s="38"/>
      <c r="S939" s="38"/>
      <c r="T939" s="38"/>
      <c r="U939" s="38"/>
    </row>
    <row r="940" spans="2:17" ht="21.75" customHeight="1">
      <c r="B940" s="120" t="s">
        <v>23</v>
      </c>
      <c r="Q940" s="120" t="s">
        <v>23</v>
      </c>
    </row>
    <row r="941" spans="2:22" ht="21.75" customHeight="1">
      <c r="B941" s="72" t="s">
        <v>1</v>
      </c>
      <c r="C941" s="49" t="s">
        <v>1</v>
      </c>
      <c r="D941" s="49" t="s">
        <v>30</v>
      </c>
      <c r="E941" s="49" t="s">
        <v>5</v>
      </c>
      <c r="F941" s="50" t="s">
        <v>22</v>
      </c>
      <c r="G941" s="50" t="s">
        <v>13</v>
      </c>
      <c r="H941" s="50" t="s">
        <v>14</v>
      </c>
      <c r="I941" s="49" t="s">
        <v>0</v>
      </c>
      <c r="J941" s="50" t="s">
        <v>12</v>
      </c>
      <c r="K941" s="50" t="s">
        <v>13</v>
      </c>
      <c r="L941" s="50" t="s">
        <v>14</v>
      </c>
      <c r="M941" s="49" t="s">
        <v>0</v>
      </c>
      <c r="N941" s="50" t="s">
        <v>15</v>
      </c>
      <c r="O941" s="50" t="s">
        <v>16</v>
      </c>
      <c r="P941" s="50" t="s">
        <v>14</v>
      </c>
      <c r="Q941" s="49" t="s">
        <v>0</v>
      </c>
      <c r="R941" s="50" t="s">
        <v>24</v>
      </c>
      <c r="S941" s="50" t="s">
        <v>25</v>
      </c>
      <c r="T941" s="50" t="s">
        <v>14</v>
      </c>
      <c r="U941" s="49" t="s">
        <v>0</v>
      </c>
      <c r="V941" s="54"/>
    </row>
    <row r="942" spans="2:22" ht="21.75" customHeight="1">
      <c r="B942" s="72" t="s">
        <v>4</v>
      </c>
      <c r="C942" s="49" t="s">
        <v>3</v>
      </c>
      <c r="D942" s="49" t="s">
        <v>31</v>
      </c>
      <c r="E942" s="49" t="s">
        <v>6</v>
      </c>
      <c r="F942" s="49" t="s">
        <v>8</v>
      </c>
      <c r="G942" s="49" t="s">
        <v>9</v>
      </c>
      <c r="H942" s="49" t="s">
        <v>10</v>
      </c>
      <c r="I942" s="41" t="s">
        <v>11</v>
      </c>
      <c r="J942" s="49" t="s">
        <v>8</v>
      </c>
      <c r="K942" s="49" t="s">
        <v>9</v>
      </c>
      <c r="L942" s="49" t="s">
        <v>10</v>
      </c>
      <c r="M942" s="41" t="s">
        <v>11</v>
      </c>
      <c r="N942" s="49" t="s">
        <v>8</v>
      </c>
      <c r="O942" s="49" t="s">
        <v>9</v>
      </c>
      <c r="P942" s="49" t="s">
        <v>10</v>
      </c>
      <c r="Q942" s="41" t="s">
        <v>11</v>
      </c>
      <c r="R942" s="49" t="s">
        <v>8</v>
      </c>
      <c r="S942" s="49" t="s">
        <v>9</v>
      </c>
      <c r="T942" s="49" t="s">
        <v>10</v>
      </c>
      <c r="U942" s="41" t="s">
        <v>11</v>
      </c>
      <c r="V942" s="54"/>
    </row>
    <row r="943" spans="2:16" ht="21.75" customHeight="1">
      <c r="B943" s="204" t="s">
        <v>358</v>
      </c>
      <c r="C943" s="72" t="s">
        <v>309</v>
      </c>
      <c r="D943" s="49" t="s">
        <v>305</v>
      </c>
      <c r="E943" s="49" t="s">
        <v>7</v>
      </c>
      <c r="F943" s="49" t="s">
        <v>32</v>
      </c>
      <c r="G943" s="49" t="s">
        <v>32</v>
      </c>
      <c r="H943" s="7">
        <v>0.03</v>
      </c>
      <c r="L943" s="7">
        <v>0.01</v>
      </c>
      <c r="P943" s="7">
        <v>0.01</v>
      </c>
    </row>
    <row r="944" spans="2:21" ht="21.75" customHeight="1">
      <c r="B944" s="132"/>
      <c r="D944" s="2" t="s">
        <v>33</v>
      </c>
      <c r="E944" s="3"/>
      <c r="F944" s="2" t="s">
        <v>33</v>
      </c>
      <c r="G944" s="2" t="s">
        <v>33</v>
      </c>
      <c r="H944" s="2" t="s">
        <v>33</v>
      </c>
      <c r="I944" s="2" t="s">
        <v>33</v>
      </c>
      <c r="J944" s="2" t="s">
        <v>33</v>
      </c>
      <c r="K944" s="2" t="s">
        <v>33</v>
      </c>
      <c r="L944" s="2" t="s">
        <v>33</v>
      </c>
      <c r="N944" s="2" t="s">
        <v>33</v>
      </c>
      <c r="O944" s="2" t="s">
        <v>33</v>
      </c>
      <c r="P944" s="2" t="s">
        <v>33</v>
      </c>
      <c r="Q944" s="2" t="s">
        <v>33</v>
      </c>
      <c r="R944" s="2" t="s">
        <v>33</v>
      </c>
      <c r="S944" s="2" t="s">
        <v>33</v>
      </c>
      <c r="T944" s="2" t="s">
        <v>33</v>
      </c>
      <c r="U944" s="2" t="s">
        <v>33</v>
      </c>
    </row>
    <row r="945" spans="2:21" ht="21.75" customHeight="1">
      <c r="B945" s="41">
        <v>1</v>
      </c>
      <c r="C945" s="41">
        <v>2</v>
      </c>
      <c r="D945" s="41">
        <v>3</v>
      </c>
      <c r="E945" s="41">
        <v>4</v>
      </c>
      <c r="F945" s="41">
        <v>5</v>
      </c>
      <c r="G945" s="41">
        <v>6</v>
      </c>
      <c r="H945" s="42">
        <v>7</v>
      </c>
      <c r="I945" s="41">
        <v>8</v>
      </c>
      <c r="J945" s="41">
        <v>9</v>
      </c>
      <c r="K945" s="41">
        <v>10</v>
      </c>
      <c r="L945" s="42">
        <v>11</v>
      </c>
      <c r="M945" s="41">
        <v>12</v>
      </c>
      <c r="N945" s="41">
        <v>13</v>
      </c>
      <c r="O945" s="41">
        <v>14</v>
      </c>
      <c r="P945" s="42">
        <v>15</v>
      </c>
      <c r="Q945" s="41">
        <v>16</v>
      </c>
      <c r="R945" s="41">
        <v>17</v>
      </c>
      <c r="S945" s="41">
        <v>18</v>
      </c>
      <c r="T945" s="41">
        <v>19</v>
      </c>
      <c r="U945" s="41">
        <v>20</v>
      </c>
    </row>
    <row r="946" spans="1:21" ht="21.75" customHeight="1">
      <c r="A946" s="126">
        <v>1</v>
      </c>
      <c r="B946" s="60" t="s">
        <v>17</v>
      </c>
      <c r="C946" s="128">
        <v>108</v>
      </c>
      <c r="D946" s="128">
        <f>C946*15</f>
        <v>1620</v>
      </c>
      <c r="E946" s="128">
        <f>SUM(C946*32)</f>
        <v>3456</v>
      </c>
      <c r="F946" s="128">
        <f>SUM(C946*22)</f>
        <v>2376</v>
      </c>
      <c r="G946" s="128">
        <f>SUM(E946*8)</f>
        <v>27648</v>
      </c>
      <c r="H946" s="128" t="s">
        <v>21</v>
      </c>
      <c r="I946" s="129">
        <f>SUM(D946+F946+G946)</f>
        <v>31644</v>
      </c>
      <c r="J946" s="128">
        <f>SUM(C946*3)</f>
        <v>324</v>
      </c>
      <c r="K946" s="128">
        <f>SUM(E946*0.5)</f>
        <v>1728</v>
      </c>
      <c r="L946" s="128" t="str">
        <f>+L948</f>
        <v>+</v>
      </c>
      <c r="M946" s="129">
        <f>SUM(J946:L946)</f>
        <v>2052</v>
      </c>
      <c r="N946" s="128">
        <f>SUM(C946*3)</f>
        <v>324</v>
      </c>
      <c r="O946" s="128">
        <f>SUM(E946*1)</f>
        <v>3456</v>
      </c>
      <c r="P946" s="128" t="s">
        <v>21</v>
      </c>
      <c r="Q946" s="129">
        <f>SUM(N946:P946)</f>
        <v>3780</v>
      </c>
      <c r="R946" s="128">
        <f>SUM(C946*2)</f>
        <v>216</v>
      </c>
      <c r="S946" s="128">
        <f>SUM(E946*0.5)</f>
        <v>1728</v>
      </c>
      <c r="T946" s="128" t="s">
        <v>21</v>
      </c>
      <c r="U946" s="129">
        <f>SUM(R946:T946)</f>
        <v>1944</v>
      </c>
    </row>
    <row r="947" spans="1:21" ht="21.75" customHeight="1">
      <c r="A947" s="126">
        <v>2</v>
      </c>
      <c r="B947" s="60" t="s">
        <v>18</v>
      </c>
      <c r="C947" s="128">
        <v>77</v>
      </c>
      <c r="D947" s="128">
        <f>SUM(C947*15)</f>
        <v>1155</v>
      </c>
      <c r="E947" s="29">
        <f>SUM(C947*24)</f>
        <v>1848</v>
      </c>
      <c r="F947" s="128">
        <f>SUM(C947*32.5)</f>
        <v>2502.5</v>
      </c>
      <c r="G947" s="128">
        <f>SUM(E947*8)</f>
        <v>14784</v>
      </c>
      <c r="H947" s="128" t="s">
        <v>21</v>
      </c>
      <c r="I947" s="129">
        <f>SUM(D947+F947+G947)</f>
        <v>18441.5</v>
      </c>
      <c r="J947" s="128">
        <f>SUM(C947*2.5)</f>
        <v>192.5</v>
      </c>
      <c r="K947" s="128">
        <f>SUM(E947*0.5)</f>
        <v>924</v>
      </c>
      <c r="L947" s="128" t="s">
        <v>21</v>
      </c>
      <c r="M947" s="129">
        <f>SUM(J947:L947)</f>
        <v>1116.5</v>
      </c>
      <c r="N947" s="128">
        <f>SUM(C947*3)</f>
        <v>231</v>
      </c>
      <c r="O947" s="128">
        <f>SUM(E947*1)</f>
        <v>1848</v>
      </c>
      <c r="P947" s="128" t="s">
        <v>21</v>
      </c>
      <c r="Q947" s="129">
        <f>SUM(N947:P947)</f>
        <v>2079</v>
      </c>
      <c r="R947" s="128">
        <f>SUM(C947*2)</f>
        <v>154</v>
      </c>
      <c r="S947" s="128">
        <f>SUM(E947*0.5)</f>
        <v>924</v>
      </c>
      <c r="T947" s="128" t="s">
        <v>21</v>
      </c>
      <c r="U947" s="129">
        <f>SUM(R947:T947)</f>
        <v>1078</v>
      </c>
    </row>
    <row r="948" spans="1:21" ht="21.75" customHeight="1">
      <c r="A948" s="126">
        <v>3</v>
      </c>
      <c r="B948" s="60" t="s">
        <v>19</v>
      </c>
      <c r="C948" s="128">
        <v>72</v>
      </c>
      <c r="D948" s="128">
        <f>SUM(C948*15)</f>
        <v>1080</v>
      </c>
      <c r="E948" s="128">
        <f>SUM(C948*32)</f>
        <v>2304</v>
      </c>
      <c r="F948" s="128">
        <f>SUM(C948*22)</f>
        <v>1584</v>
      </c>
      <c r="G948" s="128">
        <f>SUM(E948*8)</f>
        <v>18432</v>
      </c>
      <c r="H948" s="128" t="s">
        <v>21</v>
      </c>
      <c r="I948" s="129">
        <f>SUM(D948+F948+G948)</f>
        <v>21096</v>
      </c>
      <c r="J948" s="128">
        <f>SUM(C948*3)</f>
        <v>216</v>
      </c>
      <c r="K948" s="128">
        <f>SUM(E948*0.5)</f>
        <v>1152</v>
      </c>
      <c r="L948" s="128" t="s">
        <v>21</v>
      </c>
      <c r="M948" s="129">
        <f>SUM(J948:L948)</f>
        <v>1368</v>
      </c>
      <c r="N948" s="128">
        <f>SUM(C948*3)</f>
        <v>216</v>
      </c>
      <c r="O948" s="128">
        <f>SUM(E948*1)</f>
        <v>2304</v>
      </c>
      <c r="P948" s="128" t="s">
        <v>21</v>
      </c>
      <c r="Q948" s="129">
        <f>SUM(N948:P948)</f>
        <v>2520</v>
      </c>
      <c r="R948" s="128">
        <f>SUM(C948*2)</f>
        <v>144</v>
      </c>
      <c r="S948" s="128">
        <f>SUM(E948*0.5)</f>
        <v>1152</v>
      </c>
      <c r="T948" s="128" t="s">
        <v>21</v>
      </c>
      <c r="U948" s="129">
        <f>SUM(R948:T948)</f>
        <v>1296</v>
      </c>
    </row>
    <row r="949" spans="1:21" ht="21.75" customHeight="1">
      <c r="A949" s="126">
        <v>4</v>
      </c>
      <c r="B949" s="60" t="s">
        <v>20</v>
      </c>
      <c r="C949" s="128">
        <v>52</v>
      </c>
      <c r="D949" s="128">
        <f>SUM(C949*15)</f>
        <v>780</v>
      </c>
      <c r="E949" s="128">
        <f>SUM(C949*24)</f>
        <v>1248</v>
      </c>
      <c r="F949" s="128">
        <f>SUM(C949*32.5)</f>
        <v>1690</v>
      </c>
      <c r="G949" s="128">
        <f>SUM(E949*8)</f>
        <v>9984</v>
      </c>
      <c r="H949" s="128" t="s">
        <v>21</v>
      </c>
      <c r="I949" s="129">
        <f>SUM(D949+F949+G949)</f>
        <v>12454</v>
      </c>
      <c r="J949" s="128">
        <f>SUM(C949*2.5)</f>
        <v>130</v>
      </c>
      <c r="K949" s="128">
        <f>SUM(E949*0.5)</f>
        <v>624</v>
      </c>
      <c r="L949" s="128" t="s">
        <v>21</v>
      </c>
      <c r="M949" s="129">
        <f>SUM(J949:L949)</f>
        <v>754</v>
      </c>
      <c r="N949" s="128">
        <f>SUM(C949*3)</f>
        <v>156</v>
      </c>
      <c r="O949" s="128">
        <f>SUM(E949*1)</f>
        <v>1248</v>
      </c>
      <c r="P949" s="128" t="s">
        <v>21</v>
      </c>
      <c r="Q949" s="129">
        <f>SUM(N949:P949)</f>
        <v>1404</v>
      </c>
      <c r="R949" s="128">
        <f>SUM(C949*2)</f>
        <v>104</v>
      </c>
      <c r="S949" s="128">
        <f>SUM(E949*0.5)</f>
        <v>624</v>
      </c>
      <c r="T949" s="128" t="s">
        <v>21</v>
      </c>
      <c r="U949" s="129">
        <f>SUM(R949:T949)</f>
        <v>728</v>
      </c>
    </row>
    <row r="950" spans="1:21" ht="21.75" customHeight="1">
      <c r="A950" s="126">
        <v>4</v>
      </c>
      <c r="B950" s="61" t="s">
        <v>28</v>
      </c>
      <c r="C950" s="8">
        <f>C949+C948+C947+C946</f>
        <v>309</v>
      </c>
      <c r="D950" s="8">
        <f>C950*15</f>
        <v>4635</v>
      </c>
      <c r="E950" s="8">
        <f aca="true" t="shared" si="23" ref="E950:U950">SUM(E946:E949)</f>
        <v>8856</v>
      </c>
      <c r="F950" s="8">
        <f t="shared" si="23"/>
        <v>8152.5</v>
      </c>
      <c r="G950" s="8">
        <f t="shared" si="23"/>
        <v>70848</v>
      </c>
      <c r="H950" s="8">
        <f t="shared" si="23"/>
        <v>0</v>
      </c>
      <c r="I950" s="8">
        <f t="shared" si="23"/>
        <v>83635.5</v>
      </c>
      <c r="J950" s="8">
        <f t="shared" si="23"/>
        <v>862.5</v>
      </c>
      <c r="K950" s="8">
        <f t="shared" si="23"/>
        <v>4428</v>
      </c>
      <c r="L950" s="8">
        <f t="shared" si="23"/>
        <v>0</v>
      </c>
      <c r="M950" s="8">
        <f t="shared" si="23"/>
        <v>5290.5</v>
      </c>
      <c r="N950" s="8">
        <f t="shared" si="23"/>
        <v>927</v>
      </c>
      <c r="O950" s="8">
        <f t="shared" si="23"/>
        <v>8856</v>
      </c>
      <c r="P950" s="8">
        <f t="shared" si="23"/>
        <v>0</v>
      </c>
      <c r="Q950" s="8">
        <f t="shared" si="23"/>
        <v>9783</v>
      </c>
      <c r="R950" s="8">
        <f t="shared" si="23"/>
        <v>618</v>
      </c>
      <c r="S950" s="8">
        <f t="shared" si="23"/>
        <v>4428</v>
      </c>
      <c r="T950" s="8">
        <f t="shared" si="23"/>
        <v>0</v>
      </c>
      <c r="U950" s="8">
        <f t="shared" si="23"/>
        <v>5046</v>
      </c>
    </row>
    <row r="951" spans="2:14" ht="21.75" customHeight="1">
      <c r="B951" s="41"/>
      <c r="E951" s="120" t="s">
        <v>23</v>
      </c>
      <c r="N951" s="125" t="s">
        <v>316</v>
      </c>
    </row>
    <row r="952" spans="2:21" ht="19.5">
      <c r="B952" s="135" t="s">
        <v>329</v>
      </c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44" t="s">
        <v>22</v>
      </c>
      <c r="T952" s="44" t="s">
        <v>213</v>
      </c>
      <c r="U952" s="133"/>
    </row>
    <row r="953" spans="2:21" ht="15.75">
      <c r="B953" s="133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</row>
    <row r="954" spans="2:21" ht="16.5">
      <c r="B954" s="82" t="s">
        <v>75</v>
      </c>
      <c r="C954" s="46"/>
      <c r="D954" s="46"/>
      <c r="E954" s="46"/>
      <c r="F954" s="276"/>
      <c r="G954" s="276"/>
      <c r="H954" s="276"/>
      <c r="I954" s="276"/>
      <c r="J954" s="276"/>
      <c r="K954" s="276"/>
      <c r="L954" s="276"/>
      <c r="M954" s="276"/>
      <c r="N954" s="276"/>
      <c r="O954" s="276"/>
      <c r="P954" s="62"/>
      <c r="Q954" s="62"/>
      <c r="R954" s="276"/>
      <c r="S954" s="276"/>
      <c r="T954" s="276"/>
      <c r="U954" s="276"/>
    </row>
    <row r="955" spans="2:21" ht="19.5" customHeight="1">
      <c r="B955" s="62"/>
      <c r="C955" s="267" t="s">
        <v>36</v>
      </c>
      <c r="D955" s="267"/>
      <c r="E955" s="267" t="s">
        <v>266</v>
      </c>
      <c r="F955" s="267"/>
      <c r="G955" s="291" t="s">
        <v>270</v>
      </c>
      <c r="H955" s="292"/>
      <c r="I955" s="292"/>
      <c r="J955" s="292"/>
      <c r="K955" s="292"/>
      <c r="L955" s="291" t="s">
        <v>215</v>
      </c>
      <c r="M955" s="291"/>
      <c r="N955" s="291"/>
      <c r="O955" s="291"/>
      <c r="P955" s="154"/>
      <c r="Q955" s="63"/>
      <c r="R955" s="291" t="s">
        <v>214</v>
      </c>
      <c r="S955" s="292"/>
      <c r="T955" s="292"/>
      <c r="U955" s="292"/>
    </row>
    <row r="956" spans="2:21" ht="15.75">
      <c r="B956" s="62"/>
      <c r="C956" s="45" t="s">
        <v>267</v>
      </c>
      <c r="D956" s="44" t="s">
        <v>268</v>
      </c>
      <c r="E956" s="45" t="s">
        <v>267</v>
      </c>
      <c r="F956" s="44" t="s">
        <v>268</v>
      </c>
      <c r="G956" s="154"/>
      <c r="H956" s="154"/>
      <c r="I956" s="154"/>
      <c r="J956" s="154"/>
      <c r="K956" s="154"/>
      <c r="L956" s="291" t="s">
        <v>216</v>
      </c>
      <c r="M956" s="291"/>
      <c r="N956" s="291"/>
      <c r="O956" s="291"/>
      <c r="P956" s="154"/>
      <c r="Q956" s="154"/>
      <c r="R956" s="154"/>
      <c r="S956" s="154"/>
      <c r="T956" s="154"/>
      <c r="U956" s="154"/>
    </row>
    <row r="957" spans="2:21" ht="23.25">
      <c r="B957" s="44" t="s">
        <v>264</v>
      </c>
      <c r="C957" s="117">
        <v>92</v>
      </c>
      <c r="D957" s="117">
        <v>88</v>
      </c>
      <c r="E957" s="117">
        <v>51</v>
      </c>
      <c r="F957" s="117">
        <v>78</v>
      </c>
      <c r="G957" s="154"/>
      <c r="H957" s="154"/>
      <c r="I957" s="154"/>
      <c r="J957" s="154"/>
      <c r="K957" s="154"/>
      <c r="L957" s="291" t="s">
        <v>217</v>
      </c>
      <c r="M957" s="291"/>
      <c r="N957" s="291"/>
      <c r="O957" s="291"/>
      <c r="P957" s="154"/>
      <c r="Q957" s="154"/>
      <c r="R957" s="154"/>
      <c r="S957" s="154"/>
      <c r="T957" s="154"/>
      <c r="U957" s="154"/>
    </row>
    <row r="958" spans="2:21" ht="23.25">
      <c r="B958" s="44" t="s">
        <v>265</v>
      </c>
      <c r="C958" s="118"/>
      <c r="D958" s="118"/>
      <c r="E958" s="118"/>
      <c r="F958" s="118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  <c r="S958" s="92"/>
      <c r="T958" s="92"/>
      <c r="U958" s="92"/>
    </row>
    <row r="959" spans="2:21" ht="16.5">
      <c r="B959" s="138" t="s">
        <v>28</v>
      </c>
      <c r="C959" s="35">
        <v>92</v>
      </c>
      <c r="D959" s="35">
        <f>D957+D958</f>
        <v>88</v>
      </c>
      <c r="E959" s="35">
        <f>E957+E958</f>
        <v>51</v>
      </c>
      <c r="F959" s="35">
        <f>F957+F958</f>
        <v>78</v>
      </c>
      <c r="G959" s="291" t="s">
        <v>0</v>
      </c>
      <c r="H959" s="291"/>
      <c r="I959" s="291"/>
      <c r="J959" s="291"/>
      <c r="K959" s="291"/>
      <c r="L959" s="291"/>
      <c r="M959" s="291"/>
      <c r="N959" s="291"/>
      <c r="O959" s="291"/>
      <c r="P959" s="291"/>
      <c r="Q959" s="291"/>
      <c r="R959" s="291"/>
      <c r="S959" s="291"/>
      <c r="T959" s="291"/>
      <c r="U959" s="291"/>
    </row>
    <row r="960" spans="2:21" ht="16.5">
      <c r="B960" s="138" t="s">
        <v>109</v>
      </c>
      <c r="C960" s="293">
        <f>C959+D959+E959+F959</f>
        <v>309</v>
      </c>
      <c r="D960" s="293"/>
      <c r="E960" s="293"/>
      <c r="F960" s="293"/>
      <c r="G960" s="267"/>
      <c r="H960" s="267"/>
      <c r="I960" s="267"/>
      <c r="J960" s="267"/>
      <c r="K960" s="267"/>
      <c r="L960" s="267"/>
      <c r="M960" s="267"/>
      <c r="N960" s="267"/>
      <c r="O960" s="267"/>
      <c r="P960" s="267"/>
      <c r="Q960" s="267"/>
      <c r="R960" s="267"/>
      <c r="S960" s="267"/>
      <c r="T960" s="267"/>
      <c r="U960" s="267"/>
    </row>
    <row r="961" spans="1:21" ht="16.5">
      <c r="A961" s="153" t="s">
        <v>235</v>
      </c>
      <c r="B961" s="63" t="s">
        <v>298</v>
      </c>
      <c r="C961" s="179"/>
      <c r="D961" s="179"/>
      <c r="E961" s="179"/>
      <c r="F961" s="179"/>
      <c r="G961" s="63"/>
      <c r="H961" s="154"/>
      <c r="I961" s="154"/>
      <c r="J961" s="154"/>
      <c r="K961" s="154"/>
      <c r="L961" s="154"/>
      <c r="M961" s="154"/>
      <c r="N961" s="154"/>
      <c r="O961" s="154"/>
      <c r="P961" s="154"/>
      <c r="Q961" s="154"/>
      <c r="R961" s="154"/>
      <c r="S961" s="154"/>
      <c r="T961" s="154"/>
      <c r="U961" s="154"/>
    </row>
    <row r="962" spans="2:21" ht="15.75">
      <c r="B962" s="271" t="s">
        <v>312</v>
      </c>
      <c r="C962" s="271"/>
      <c r="D962" s="271"/>
      <c r="E962" s="271"/>
      <c r="F962" s="271"/>
      <c r="G962" s="271"/>
      <c r="H962" s="271"/>
      <c r="I962" s="271"/>
      <c r="J962" s="271"/>
      <c r="K962" s="271"/>
      <c r="L962" s="271"/>
      <c r="M962" s="271"/>
      <c r="N962" s="271"/>
      <c r="O962" s="271"/>
      <c r="P962" s="271"/>
      <c r="Q962" s="271"/>
      <c r="R962" s="271"/>
      <c r="S962" s="271"/>
      <c r="T962" s="271"/>
      <c r="U962" s="271"/>
    </row>
    <row r="963" spans="2:21" ht="15.75">
      <c r="B963" s="286" t="s">
        <v>311</v>
      </c>
      <c r="C963" s="286"/>
      <c r="D963" s="286"/>
      <c r="E963" s="286"/>
      <c r="F963" s="286"/>
      <c r="G963" s="286"/>
      <c r="H963" s="286"/>
      <c r="I963" s="286"/>
      <c r="J963" s="286"/>
      <c r="K963" s="286"/>
      <c r="L963" s="286"/>
      <c r="M963" s="286"/>
      <c r="N963" s="286"/>
      <c r="O963" s="286"/>
      <c r="P963" s="286"/>
      <c r="Q963" s="286"/>
      <c r="R963" s="286"/>
      <c r="S963" s="286"/>
      <c r="T963" s="286"/>
      <c r="U963" s="286"/>
    </row>
    <row r="964" spans="2:21" ht="15.75">
      <c r="B964" s="197"/>
      <c r="C964" s="271" t="s">
        <v>302</v>
      </c>
      <c r="D964" s="271"/>
      <c r="E964" s="271"/>
      <c r="F964" s="271"/>
      <c r="G964" s="271"/>
      <c r="H964" s="271"/>
      <c r="I964" s="271"/>
      <c r="J964" s="271"/>
      <c r="K964" s="271"/>
      <c r="L964" s="271"/>
      <c r="M964" s="271"/>
      <c r="N964" s="271"/>
      <c r="O964" s="271"/>
      <c r="P964" s="271"/>
      <c r="Q964" s="271"/>
      <c r="R964" s="197"/>
      <c r="S964" s="197"/>
      <c r="T964" s="197"/>
      <c r="U964" s="197"/>
    </row>
    <row r="965" spans="2:21" ht="16.5">
      <c r="B965" s="274" t="s">
        <v>269</v>
      </c>
      <c r="C965" s="274"/>
      <c r="D965" s="274"/>
      <c r="E965" s="274"/>
      <c r="F965" s="274"/>
      <c r="G965" s="274"/>
      <c r="H965" s="274"/>
      <c r="I965" s="274"/>
      <c r="J965" s="274"/>
      <c r="K965" s="274"/>
      <c r="L965" s="274"/>
      <c r="M965" s="274"/>
      <c r="N965" s="274"/>
      <c r="O965" s="274"/>
      <c r="P965" s="274"/>
      <c r="Q965" s="8"/>
      <c r="R965" s="8"/>
      <c r="S965" s="8"/>
      <c r="T965" s="8"/>
      <c r="U965" s="8"/>
    </row>
    <row r="966" spans="2:21" ht="15.75">
      <c r="B966" s="270" t="s">
        <v>302</v>
      </c>
      <c r="C966" s="270"/>
      <c r="D966" s="270"/>
      <c r="E966" s="270"/>
      <c r="F966" s="270"/>
      <c r="G966" s="270"/>
      <c r="H966" s="270"/>
      <c r="I966" s="270"/>
      <c r="J966" s="270"/>
      <c r="K966" s="270"/>
      <c r="L966" s="270"/>
      <c r="M966" s="270"/>
      <c r="N966" s="270"/>
      <c r="O966" s="270"/>
      <c r="P966" s="270"/>
      <c r="Q966" s="8"/>
      <c r="R966" s="8"/>
      <c r="S966" s="8"/>
      <c r="T966" s="8"/>
      <c r="U966" s="8"/>
    </row>
    <row r="967" spans="2:21" ht="17.25">
      <c r="B967" s="139"/>
      <c r="C967" s="137"/>
      <c r="D967" s="137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</row>
    <row r="968" spans="3:21" ht="18">
      <c r="C968" s="39"/>
      <c r="D968" s="39"/>
      <c r="E968" s="39"/>
      <c r="F968" s="39"/>
      <c r="G968" s="39"/>
      <c r="H968" s="39">
        <v>25</v>
      </c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</row>
    <row r="969" spans="2:21" ht="18"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</row>
    <row r="970" spans="2:21" ht="18"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</row>
    <row r="971" spans="2:14" ht="18.75">
      <c r="B971" s="41"/>
      <c r="C971" s="41"/>
      <c r="D971" s="41"/>
      <c r="E971" s="120" t="s">
        <v>23</v>
      </c>
      <c r="N971" s="125" t="s">
        <v>316</v>
      </c>
    </row>
    <row r="972" spans="2:21" ht="23.25">
      <c r="B972" s="275" t="s">
        <v>153</v>
      </c>
      <c r="C972" s="284"/>
      <c r="D972" s="284"/>
      <c r="E972" s="284"/>
      <c r="F972" s="284"/>
      <c r="G972" s="284"/>
      <c r="H972" s="284"/>
      <c r="I972" s="284"/>
      <c r="J972" s="284"/>
      <c r="K972" s="284"/>
      <c r="L972" s="284"/>
      <c r="M972" s="284"/>
      <c r="N972" s="284"/>
      <c r="O972" s="284"/>
      <c r="P972" s="284"/>
      <c r="Q972" s="284"/>
      <c r="R972" s="284"/>
      <c r="S972" s="284"/>
      <c r="T972" s="284"/>
      <c r="U972" s="284"/>
    </row>
    <row r="973" spans="2:21" ht="22.5">
      <c r="B973" s="283" t="s">
        <v>250</v>
      </c>
      <c r="C973" s="284"/>
      <c r="D973" s="284"/>
      <c r="E973" s="284"/>
      <c r="F973" s="284"/>
      <c r="G973" s="284"/>
      <c r="H973" s="284"/>
      <c r="I973" s="284"/>
      <c r="J973" s="284"/>
      <c r="K973" s="284"/>
      <c r="L973" s="284"/>
      <c r="M973" s="284"/>
      <c r="N973" s="284"/>
      <c r="O973" s="284"/>
      <c r="P973" s="284"/>
      <c r="Q973" s="284"/>
      <c r="R973" s="284"/>
      <c r="S973" s="284"/>
      <c r="T973" s="284"/>
      <c r="U973" s="284"/>
    </row>
    <row r="974" spans="2:21" ht="15.75">
      <c r="B974" s="280" t="s">
        <v>212</v>
      </c>
      <c r="C974" s="281"/>
      <c r="D974" s="281"/>
      <c r="E974" s="281"/>
      <c r="F974" s="281"/>
      <c r="G974" s="281"/>
      <c r="H974" s="281"/>
      <c r="I974" s="281"/>
      <c r="J974" s="281"/>
      <c r="K974" s="281"/>
      <c r="L974" s="281"/>
      <c r="M974" s="281"/>
      <c r="N974" s="281"/>
      <c r="O974" s="281"/>
      <c r="P974" s="281"/>
      <c r="Q974" s="281"/>
      <c r="R974" s="281"/>
      <c r="S974" s="281"/>
      <c r="T974" s="281"/>
      <c r="U974" s="281"/>
    </row>
    <row r="975" spans="2:14" ht="18.75">
      <c r="B975" s="41"/>
      <c r="E975" s="120" t="s">
        <v>23</v>
      </c>
      <c r="N975" s="125" t="s">
        <v>316</v>
      </c>
    </row>
    <row r="976" spans="1:21" ht="23.25">
      <c r="A976" s="295" t="s">
        <v>160</v>
      </c>
      <c r="B976" s="295"/>
      <c r="C976" s="295"/>
      <c r="D976" s="295"/>
      <c r="E976" s="295"/>
      <c r="F976" s="287" t="s">
        <v>353</v>
      </c>
      <c r="G976" s="287"/>
      <c r="H976" s="287"/>
      <c r="I976" s="287"/>
      <c r="J976" s="287"/>
      <c r="K976" s="287"/>
      <c r="L976" s="287"/>
      <c r="M976" s="287"/>
      <c r="N976" s="287"/>
      <c r="O976" s="287"/>
      <c r="P976" s="38"/>
      <c r="Q976" s="38"/>
      <c r="R976" s="38"/>
      <c r="S976" s="38"/>
      <c r="T976" s="38"/>
      <c r="U976" s="38"/>
    </row>
    <row r="977" spans="2:14" ht="18.75">
      <c r="B977" s="41"/>
      <c r="E977" s="120" t="s">
        <v>23</v>
      </c>
      <c r="N977" s="125" t="s">
        <v>316</v>
      </c>
    </row>
    <row r="978" spans="2:22" ht="15.75">
      <c r="B978" s="72" t="s">
        <v>1</v>
      </c>
      <c r="C978" s="49" t="s">
        <v>1</v>
      </c>
      <c r="D978" s="49" t="s">
        <v>30</v>
      </c>
      <c r="E978" s="49" t="s">
        <v>5</v>
      </c>
      <c r="F978" s="50" t="s">
        <v>22</v>
      </c>
      <c r="G978" s="50" t="s">
        <v>13</v>
      </c>
      <c r="H978" s="50" t="s">
        <v>14</v>
      </c>
      <c r="I978" s="49" t="s">
        <v>0</v>
      </c>
      <c r="J978" s="50" t="s">
        <v>12</v>
      </c>
      <c r="K978" s="50" t="s">
        <v>13</v>
      </c>
      <c r="L978" s="50" t="s">
        <v>14</v>
      </c>
      <c r="M978" s="49" t="s">
        <v>0</v>
      </c>
      <c r="N978" s="50" t="s">
        <v>15</v>
      </c>
      <c r="O978" s="50" t="s">
        <v>16</v>
      </c>
      <c r="P978" s="50" t="s">
        <v>14</v>
      </c>
      <c r="Q978" s="49" t="s">
        <v>0</v>
      </c>
      <c r="R978" s="50" t="s">
        <v>24</v>
      </c>
      <c r="S978" s="50" t="s">
        <v>25</v>
      </c>
      <c r="T978" s="50" t="s">
        <v>14</v>
      </c>
      <c r="U978" s="49" t="s">
        <v>0</v>
      </c>
      <c r="V978" s="54"/>
    </row>
    <row r="979" spans="2:22" ht="18.75">
      <c r="B979" s="72" t="s">
        <v>4</v>
      </c>
      <c r="C979" s="49" t="s">
        <v>3</v>
      </c>
      <c r="D979" s="49" t="s">
        <v>31</v>
      </c>
      <c r="E979" s="49" t="s">
        <v>6</v>
      </c>
      <c r="F979" s="49" t="s">
        <v>8</v>
      </c>
      <c r="G979" s="49" t="s">
        <v>9</v>
      </c>
      <c r="H979" s="49" t="s">
        <v>10</v>
      </c>
      <c r="I979" s="41" t="s">
        <v>11</v>
      </c>
      <c r="J979" s="49" t="s">
        <v>8</v>
      </c>
      <c r="K979" s="49" t="s">
        <v>9</v>
      </c>
      <c r="L979" s="49" t="s">
        <v>10</v>
      </c>
      <c r="M979" s="41" t="s">
        <v>11</v>
      </c>
      <c r="N979" s="49" t="s">
        <v>8</v>
      </c>
      <c r="O979" s="49" t="s">
        <v>9</v>
      </c>
      <c r="P979" s="49" t="s">
        <v>10</v>
      </c>
      <c r="Q979" s="41" t="s">
        <v>11</v>
      </c>
      <c r="R979" s="49" t="s">
        <v>8</v>
      </c>
      <c r="S979" s="49" t="s">
        <v>9</v>
      </c>
      <c r="T979" s="49" t="s">
        <v>10</v>
      </c>
      <c r="U979" s="41" t="s">
        <v>11</v>
      </c>
      <c r="V979" s="54"/>
    </row>
    <row r="980" spans="2:16" ht="20.25">
      <c r="B980" s="204" t="s">
        <v>358</v>
      </c>
      <c r="C980" s="72" t="s">
        <v>309</v>
      </c>
      <c r="D980" s="49" t="s">
        <v>305</v>
      </c>
      <c r="E980" s="49" t="s">
        <v>7</v>
      </c>
      <c r="F980" s="49" t="s">
        <v>32</v>
      </c>
      <c r="G980" s="49" t="s">
        <v>32</v>
      </c>
      <c r="H980" s="7">
        <v>0.03</v>
      </c>
      <c r="L980" s="7">
        <v>0.01</v>
      </c>
      <c r="P980" s="7">
        <v>0.01</v>
      </c>
    </row>
    <row r="981" spans="2:21" ht="20.25">
      <c r="B981" s="132"/>
      <c r="D981" s="2" t="s">
        <v>33</v>
      </c>
      <c r="E981" s="3"/>
      <c r="F981" s="2" t="s">
        <v>33</v>
      </c>
      <c r="G981" s="2" t="s">
        <v>33</v>
      </c>
      <c r="H981" s="2" t="s">
        <v>33</v>
      </c>
      <c r="I981" s="2" t="s">
        <v>33</v>
      </c>
      <c r="J981" s="2" t="s">
        <v>33</v>
      </c>
      <c r="K981" s="2" t="s">
        <v>33</v>
      </c>
      <c r="L981" s="2" t="s">
        <v>33</v>
      </c>
      <c r="N981" s="2" t="s">
        <v>33</v>
      </c>
      <c r="O981" s="2" t="s">
        <v>33</v>
      </c>
      <c r="P981" s="2" t="s">
        <v>33</v>
      </c>
      <c r="Q981" s="2" t="s">
        <v>33</v>
      </c>
      <c r="R981" s="2" t="s">
        <v>33</v>
      </c>
      <c r="S981" s="2" t="s">
        <v>33</v>
      </c>
      <c r="T981" s="2" t="s">
        <v>33</v>
      </c>
      <c r="U981" s="2" t="s">
        <v>33</v>
      </c>
    </row>
    <row r="982" spans="2:21" ht="18.75">
      <c r="B982" s="41">
        <v>1</v>
      </c>
      <c r="C982" s="41"/>
      <c r="D982" s="41">
        <v>3</v>
      </c>
      <c r="E982" s="41">
        <v>4</v>
      </c>
      <c r="F982" s="41">
        <v>5</v>
      </c>
      <c r="G982" s="41">
        <v>6</v>
      </c>
      <c r="H982" s="42">
        <v>7</v>
      </c>
      <c r="I982" s="41">
        <v>8</v>
      </c>
      <c r="J982" s="41">
        <v>9</v>
      </c>
      <c r="K982" s="41">
        <v>10</v>
      </c>
      <c r="L982" s="42">
        <v>11</v>
      </c>
      <c r="M982" s="41">
        <v>12</v>
      </c>
      <c r="N982" s="41">
        <v>13</v>
      </c>
      <c r="O982" s="41">
        <v>14</v>
      </c>
      <c r="P982" s="42">
        <v>15</v>
      </c>
      <c r="Q982" s="41">
        <v>16</v>
      </c>
      <c r="R982" s="41">
        <v>17</v>
      </c>
      <c r="S982" s="41">
        <v>18</v>
      </c>
      <c r="T982" s="41">
        <v>19</v>
      </c>
      <c r="U982" s="41">
        <v>20</v>
      </c>
    </row>
    <row r="983" spans="1:21" ht="19.5">
      <c r="A983" s="126">
        <v>1</v>
      </c>
      <c r="B983" s="60" t="s">
        <v>17</v>
      </c>
      <c r="C983" s="128">
        <v>107</v>
      </c>
      <c r="D983" s="128">
        <f>C983*15</f>
        <v>1605</v>
      </c>
      <c r="E983" s="128">
        <f>SUM(C983*32)</f>
        <v>3424</v>
      </c>
      <c r="F983" s="128">
        <f>SUM(C983*22)</f>
        <v>2354</v>
      </c>
      <c r="G983" s="128">
        <f>SUM(E983*8)</f>
        <v>27392</v>
      </c>
      <c r="H983" s="128" t="s">
        <v>21</v>
      </c>
      <c r="I983" s="129">
        <f>SUM(D983+F983+G983)</f>
        <v>31351</v>
      </c>
      <c r="J983" s="128">
        <f>SUM(C983*3)</f>
        <v>321</v>
      </c>
      <c r="K983" s="128">
        <f>SUM(E983*0.5)</f>
        <v>1712</v>
      </c>
      <c r="L983" s="128" t="str">
        <f>+L985</f>
        <v>+</v>
      </c>
      <c r="M983" s="129">
        <f>SUM(J983:L983)</f>
        <v>2033</v>
      </c>
      <c r="N983" s="128">
        <f>SUM(C983*3)</f>
        <v>321</v>
      </c>
      <c r="O983" s="128">
        <f>SUM(E983*1)</f>
        <v>3424</v>
      </c>
      <c r="P983" s="128" t="s">
        <v>21</v>
      </c>
      <c r="Q983" s="129">
        <f>SUM(N983:P983)</f>
        <v>3745</v>
      </c>
      <c r="R983" s="128">
        <f>SUM(C983*2)</f>
        <v>214</v>
      </c>
      <c r="S983" s="128">
        <f>SUM(E983*0.5)</f>
        <v>1712</v>
      </c>
      <c r="T983" s="128" t="s">
        <v>21</v>
      </c>
      <c r="U983" s="129">
        <f>SUM(R983:T983)</f>
        <v>1926</v>
      </c>
    </row>
    <row r="984" spans="1:21" ht="19.5">
      <c r="A984" s="126">
        <v>2</v>
      </c>
      <c r="B984" s="60" t="s">
        <v>18</v>
      </c>
      <c r="C984" s="128">
        <v>71</v>
      </c>
      <c r="D984" s="128">
        <f>SUM(C984*15)</f>
        <v>1065</v>
      </c>
      <c r="E984" s="29">
        <f>SUM(C984*24)</f>
        <v>1704</v>
      </c>
      <c r="F984" s="128">
        <f>SUM(C984*32.5)</f>
        <v>2307.5</v>
      </c>
      <c r="G984" s="128">
        <f>SUM(E984*8)</f>
        <v>13632</v>
      </c>
      <c r="H984" s="128" t="s">
        <v>21</v>
      </c>
      <c r="I984" s="129">
        <f>SUM(D984+F984+G984)</f>
        <v>17004.5</v>
      </c>
      <c r="J984" s="128">
        <f>SUM(C984*2.5)</f>
        <v>177.5</v>
      </c>
      <c r="K984" s="128">
        <f>SUM(E984*0.5)</f>
        <v>852</v>
      </c>
      <c r="L984" s="128" t="s">
        <v>21</v>
      </c>
      <c r="M984" s="129">
        <f>SUM(J984:L984)</f>
        <v>1029.5</v>
      </c>
      <c r="N984" s="128">
        <f>SUM(C984*3)</f>
        <v>213</v>
      </c>
      <c r="O984" s="128">
        <f>SUM(E984*1)</f>
        <v>1704</v>
      </c>
      <c r="P984" s="128" t="s">
        <v>21</v>
      </c>
      <c r="Q984" s="129">
        <f>SUM(N984:P984)</f>
        <v>1917</v>
      </c>
      <c r="R984" s="128">
        <f>SUM(C984*2)</f>
        <v>142</v>
      </c>
      <c r="S984" s="128">
        <f>SUM(E984*0.5)</f>
        <v>852</v>
      </c>
      <c r="T984" s="128" t="s">
        <v>21</v>
      </c>
      <c r="U984" s="129">
        <f>SUM(R984:T984)</f>
        <v>994</v>
      </c>
    </row>
    <row r="985" spans="1:21" ht="19.5">
      <c r="A985" s="126">
        <v>3</v>
      </c>
      <c r="B985" s="60" t="s">
        <v>19</v>
      </c>
      <c r="C985" s="128">
        <v>71</v>
      </c>
      <c r="D985" s="128">
        <f>SUM(C985*15)</f>
        <v>1065</v>
      </c>
      <c r="E985" s="128">
        <f>SUM(C985*32)</f>
        <v>2272</v>
      </c>
      <c r="F985" s="128">
        <f>SUM(C985*22)</f>
        <v>1562</v>
      </c>
      <c r="G985" s="128">
        <f>SUM(E985*8)</f>
        <v>18176</v>
      </c>
      <c r="H985" s="128" t="s">
        <v>21</v>
      </c>
      <c r="I985" s="129">
        <f>SUM(D985+F985+G985)</f>
        <v>20803</v>
      </c>
      <c r="J985" s="128">
        <f>SUM(C985*3)</f>
        <v>213</v>
      </c>
      <c r="K985" s="128">
        <f>SUM(E985*0.5)</f>
        <v>1136</v>
      </c>
      <c r="L985" s="128" t="s">
        <v>21</v>
      </c>
      <c r="M985" s="129">
        <f>SUM(J985:L985)</f>
        <v>1349</v>
      </c>
      <c r="N985" s="128">
        <f>SUM(C985*3)</f>
        <v>213</v>
      </c>
      <c r="O985" s="128">
        <f>SUM(E985*1)</f>
        <v>2272</v>
      </c>
      <c r="P985" s="128" t="s">
        <v>21</v>
      </c>
      <c r="Q985" s="129">
        <f>SUM(N985:P985)</f>
        <v>2485</v>
      </c>
      <c r="R985" s="128">
        <f>SUM(C985*2)</f>
        <v>142</v>
      </c>
      <c r="S985" s="128">
        <f>SUM(E985*0.5)</f>
        <v>1136</v>
      </c>
      <c r="T985" s="128" t="s">
        <v>21</v>
      </c>
      <c r="U985" s="129">
        <f>SUM(R985:T985)</f>
        <v>1278</v>
      </c>
    </row>
    <row r="986" spans="1:21" ht="19.5">
      <c r="A986" s="126">
        <v>4</v>
      </c>
      <c r="B986" s="60" t="s">
        <v>20</v>
      </c>
      <c r="C986" s="128">
        <v>47</v>
      </c>
      <c r="D986" s="128">
        <f>SUM(C986*15)</f>
        <v>705</v>
      </c>
      <c r="E986" s="128">
        <f>SUM(C986*24)</f>
        <v>1128</v>
      </c>
      <c r="F986" s="128">
        <f>SUM(C986*32.5)</f>
        <v>1527.5</v>
      </c>
      <c r="G986" s="128">
        <f>SUM(E986*8)</f>
        <v>9024</v>
      </c>
      <c r="H986" s="128" t="s">
        <v>21</v>
      </c>
      <c r="I986" s="129">
        <f>SUM(D986+F986+G986)</f>
        <v>11256.5</v>
      </c>
      <c r="J986" s="128">
        <f>SUM(C986*2.5)</f>
        <v>117.5</v>
      </c>
      <c r="K986" s="128">
        <f>SUM(E986*0.5)</f>
        <v>564</v>
      </c>
      <c r="L986" s="128" t="s">
        <v>21</v>
      </c>
      <c r="M986" s="129">
        <f>SUM(J986:L986)</f>
        <v>681.5</v>
      </c>
      <c r="N986" s="128">
        <f>SUM(C986*3)</f>
        <v>141</v>
      </c>
      <c r="O986" s="128">
        <f>SUM(E986*1)</f>
        <v>1128</v>
      </c>
      <c r="P986" s="128" t="s">
        <v>21</v>
      </c>
      <c r="Q986" s="129">
        <f>SUM(N986:P986)</f>
        <v>1269</v>
      </c>
      <c r="R986" s="128">
        <f>SUM(C986*2)</f>
        <v>94</v>
      </c>
      <c r="S986" s="128">
        <f>SUM(E986*0.5)</f>
        <v>564</v>
      </c>
      <c r="T986" s="128" t="s">
        <v>21</v>
      </c>
      <c r="U986" s="129">
        <f>SUM(R986:T986)</f>
        <v>658</v>
      </c>
    </row>
    <row r="987" spans="1:21" ht="19.5">
      <c r="A987" s="126">
        <v>4</v>
      </c>
      <c r="B987" s="61" t="s">
        <v>28</v>
      </c>
      <c r="C987" s="8">
        <f>C986+C985+C984+C983</f>
        <v>296</v>
      </c>
      <c r="D987" s="8">
        <f>D986+D985+D984+D983</f>
        <v>4440</v>
      </c>
      <c r="E987" s="8">
        <f aca="true" t="shared" si="24" ref="E987:U987">SUM(E983:E986)</f>
        <v>8528</v>
      </c>
      <c r="F987" s="8">
        <f t="shared" si="24"/>
        <v>7751</v>
      </c>
      <c r="G987" s="8">
        <f>SUM(G983:G986)</f>
        <v>68224</v>
      </c>
      <c r="H987" s="8">
        <f t="shared" si="24"/>
        <v>0</v>
      </c>
      <c r="I987" s="8">
        <f>SUM(I983:I986)</f>
        <v>80415</v>
      </c>
      <c r="J987" s="8">
        <f>J986+J985+J984+J983</f>
        <v>829</v>
      </c>
      <c r="K987" s="8">
        <f>SUM(K983:K986)</f>
        <v>4264</v>
      </c>
      <c r="L987" s="8">
        <f t="shared" si="24"/>
        <v>0</v>
      </c>
      <c r="M987" s="8">
        <f>SUM(M983:M986)</f>
        <v>5093</v>
      </c>
      <c r="N987" s="8">
        <f>SUM(N983:N986)</f>
        <v>888</v>
      </c>
      <c r="O987" s="8">
        <f t="shared" si="24"/>
        <v>8528</v>
      </c>
      <c r="P987" s="8">
        <f t="shared" si="24"/>
        <v>0</v>
      </c>
      <c r="Q987" s="8">
        <f t="shared" si="24"/>
        <v>9416</v>
      </c>
      <c r="R987" s="8">
        <f>SUM(R983:R986)</f>
        <v>592</v>
      </c>
      <c r="S987" s="8">
        <f t="shared" si="24"/>
        <v>4264</v>
      </c>
      <c r="T987" s="8">
        <f t="shared" si="24"/>
        <v>0</v>
      </c>
      <c r="U987" s="8">
        <f t="shared" si="24"/>
        <v>4856</v>
      </c>
    </row>
    <row r="988" spans="2:14" ht="18.75">
      <c r="B988" s="41"/>
      <c r="E988" s="120" t="s">
        <v>23</v>
      </c>
      <c r="N988" s="125" t="s">
        <v>316</v>
      </c>
    </row>
    <row r="989" spans="2:21" ht="19.5">
      <c r="B989" s="135" t="s">
        <v>346</v>
      </c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44" t="s">
        <v>22</v>
      </c>
      <c r="T989" s="44" t="s">
        <v>213</v>
      </c>
      <c r="U989" s="133"/>
    </row>
    <row r="990" spans="2:21" ht="15.75">
      <c r="B990" s="133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</row>
    <row r="991" spans="2:21" ht="16.5">
      <c r="B991" s="82" t="s">
        <v>75</v>
      </c>
      <c r="C991" s="46"/>
      <c r="D991" s="46"/>
      <c r="E991" s="46"/>
      <c r="F991" s="276"/>
      <c r="G991" s="276"/>
      <c r="H991" s="276"/>
      <c r="I991" s="276"/>
      <c r="J991" s="276"/>
      <c r="K991" s="276"/>
      <c r="L991" s="276"/>
      <c r="M991" s="276"/>
      <c r="N991" s="276"/>
      <c r="O991" s="276"/>
      <c r="P991" s="62"/>
      <c r="Q991" s="62"/>
      <c r="R991" s="276"/>
      <c r="S991" s="276"/>
      <c r="T991" s="276"/>
      <c r="U991" s="276"/>
    </row>
    <row r="992" spans="2:21" ht="21" customHeight="1">
      <c r="B992" s="62"/>
      <c r="C992" s="267" t="s">
        <v>36</v>
      </c>
      <c r="D992" s="267"/>
      <c r="E992" s="267" t="s">
        <v>266</v>
      </c>
      <c r="F992" s="267"/>
      <c r="G992" s="267" t="s">
        <v>270</v>
      </c>
      <c r="H992" s="285"/>
      <c r="I992" s="285"/>
      <c r="J992" s="285"/>
      <c r="K992" s="285"/>
      <c r="L992" s="267" t="s">
        <v>215</v>
      </c>
      <c r="M992" s="267"/>
      <c r="N992" s="267"/>
      <c r="O992" s="267"/>
      <c r="P992" s="136"/>
      <c r="Q992" s="44"/>
      <c r="R992" s="267" t="s">
        <v>214</v>
      </c>
      <c r="S992" s="285"/>
      <c r="T992" s="285"/>
      <c r="U992" s="285"/>
    </row>
    <row r="993" spans="2:21" ht="15.75">
      <c r="B993" s="62"/>
      <c r="C993" s="45" t="s">
        <v>267</v>
      </c>
      <c r="D993" s="44" t="s">
        <v>268</v>
      </c>
      <c r="E993" s="45" t="s">
        <v>267</v>
      </c>
      <c r="F993" s="44" t="s">
        <v>268</v>
      </c>
      <c r="G993" s="136"/>
      <c r="H993" s="136"/>
      <c r="I993" s="136"/>
      <c r="J993" s="136"/>
      <c r="K993" s="136"/>
      <c r="L993" s="267" t="s">
        <v>216</v>
      </c>
      <c r="M993" s="267"/>
      <c r="N993" s="267"/>
      <c r="O993" s="267"/>
      <c r="P993" s="136"/>
      <c r="Q993" s="136"/>
      <c r="R993" s="136"/>
      <c r="S993" s="136"/>
      <c r="T993" s="136"/>
      <c r="U993" s="136"/>
    </row>
    <row r="994" spans="2:21" ht="23.25">
      <c r="B994" s="44" t="s">
        <v>264</v>
      </c>
      <c r="C994" s="117">
        <v>92</v>
      </c>
      <c r="D994" s="117">
        <v>86</v>
      </c>
      <c r="E994" s="117">
        <v>36</v>
      </c>
      <c r="F994" s="117">
        <v>82</v>
      </c>
      <c r="G994" s="136"/>
      <c r="H994" s="136"/>
      <c r="I994" s="136"/>
      <c r="J994" s="136"/>
      <c r="K994" s="136"/>
      <c r="L994" s="267" t="s">
        <v>217</v>
      </c>
      <c r="M994" s="267"/>
      <c r="N994" s="267"/>
      <c r="O994" s="267"/>
      <c r="P994" s="136"/>
      <c r="Q994" s="136"/>
      <c r="R994" s="136"/>
      <c r="S994" s="136"/>
      <c r="T994" s="136"/>
      <c r="U994" s="136"/>
    </row>
    <row r="995" spans="2:21" ht="23.25">
      <c r="B995" s="44" t="s">
        <v>265</v>
      </c>
      <c r="C995" s="117"/>
      <c r="D995" s="117">
        <v>0</v>
      </c>
      <c r="E995" s="117">
        <v>0</v>
      </c>
      <c r="F995" s="117">
        <v>0</v>
      </c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  <c r="R995" s="136"/>
      <c r="S995" s="136"/>
      <c r="T995" s="136"/>
      <c r="U995" s="136"/>
    </row>
    <row r="996" spans="2:21" ht="23.25">
      <c r="B996" s="138" t="s">
        <v>28</v>
      </c>
      <c r="C996" s="35">
        <v>92</v>
      </c>
      <c r="D996" s="119">
        <v>86</v>
      </c>
      <c r="E996" s="35">
        <f>E994+E995</f>
        <v>36</v>
      </c>
      <c r="F996" s="35">
        <f>F994+F995</f>
        <v>82</v>
      </c>
      <c r="G996" s="267" t="s">
        <v>0</v>
      </c>
      <c r="H996" s="267"/>
      <c r="I996" s="267"/>
      <c r="J996" s="267"/>
      <c r="K996" s="267"/>
      <c r="L996" s="267"/>
      <c r="M996" s="267"/>
      <c r="N996" s="267"/>
      <c r="O996" s="267"/>
      <c r="P996" s="267"/>
      <c r="Q996" s="267"/>
      <c r="R996" s="267"/>
      <c r="S996" s="267"/>
      <c r="T996" s="267"/>
      <c r="U996" s="267"/>
    </row>
    <row r="997" spans="2:21" ht="16.5">
      <c r="B997" s="138" t="s">
        <v>109</v>
      </c>
      <c r="C997" s="293">
        <f>C996+D996+E996+F996</f>
        <v>296</v>
      </c>
      <c r="D997" s="293"/>
      <c r="E997" s="293"/>
      <c r="F997" s="293"/>
      <c r="G997" s="267"/>
      <c r="H997" s="267"/>
      <c r="I997" s="267"/>
      <c r="J997" s="267"/>
      <c r="K997" s="267"/>
      <c r="L997" s="267"/>
      <c r="M997" s="267"/>
      <c r="N997" s="267"/>
      <c r="O997" s="267"/>
      <c r="P997" s="267"/>
      <c r="Q997" s="267"/>
      <c r="R997" s="267"/>
      <c r="S997" s="267"/>
      <c r="T997" s="267"/>
      <c r="U997" s="267"/>
    </row>
    <row r="998" spans="2:21" ht="17.25">
      <c r="B998" s="44"/>
      <c r="C998" s="301"/>
      <c r="D998" s="301"/>
      <c r="E998" s="35"/>
      <c r="F998" s="35"/>
      <c r="G998" s="267"/>
      <c r="H998" s="267"/>
      <c r="I998" s="267"/>
      <c r="J998" s="267"/>
      <c r="K998" s="267"/>
      <c r="L998" s="267"/>
      <c r="M998" s="267"/>
      <c r="N998" s="267"/>
      <c r="O998" s="267"/>
      <c r="P998" s="267"/>
      <c r="Q998" s="267"/>
      <c r="R998" s="267"/>
      <c r="S998" s="267"/>
      <c r="T998" s="267"/>
      <c r="U998" s="267"/>
    </row>
    <row r="999" spans="2:21" ht="16.5">
      <c r="B999" s="269" t="s">
        <v>236</v>
      </c>
      <c r="C999" s="269"/>
      <c r="D999" s="269"/>
      <c r="E999" s="269"/>
      <c r="F999" s="269"/>
      <c r="G999" s="269"/>
      <c r="H999" s="269"/>
      <c r="I999" s="269"/>
      <c r="J999" s="269"/>
      <c r="K999" s="269"/>
      <c r="L999" s="269"/>
      <c r="M999" s="269"/>
      <c r="N999" s="269"/>
      <c r="O999" s="269"/>
      <c r="P999" s="269"/>
      <c r="Q999" s="100"/>
      <c r="R999" s="100"/>
      <c r="S999" s="100"/>
      <c r="T999" s="100"/>
      <c r="U999" s="100"/>
    </row>
    <row r="1000" spans="1:21" ht="15.75">
      <c r="A1000" s="94"/>
      <c r="B1000" s="63" t="s">
        <v>298</v>
      </c>
      <c r="C1000" s="179"/>
      <c r="D1000" s="179"/>
      <c r="E1000" s="179"/>
      <c r="F1000" s="179"/>
      <c r="G1000" s="63"/>
      <c r="H1000" s="154"/>
      <c r="I1000" s="154"/>
      <c r="J1000" s="154"/>
      <c r="K1000" s="154"/>
      <c r="L1000" s="154"/>
      <c r="M1000" s="154"/>
      <c r="N1000" s="154"/>
      <c r="O1000" s="154"/>
      <c r="P1000" s="154"/>
      <c r="Q1000" s="154"/>
      <c r="R1000" s="154"/>
      <c r="S1000" s="154"/>
      <c r="T1000" s="154"/>
      <c r="U1000" s="154"/>
    </row>
    <row r="1001" spans="2:21" ht="15.75">
      <c r="B1001" s="271" t="s">
        <v>312</v>
      </c>
      <c r="C1001" s="271"/>
      <c r="D1001" s="271"/>
      <c r="E1001" s="271"/>
      <c r="F1001" s="271"/>
      <c r="G1001" s="271"/>
      <c r="H1001" s="271"/>
      <c r="I1001" s="271"/>
      <c r="J1001" s="271"/>
      <c r="K1001" s="271"/>
      <c r="L1001" s="271"/>
      <c r="M1001" s="271"/>
      <c r="N1001" s="271"/>
      <c r="O1001" s="271"/>
      <c r="P1001" s="271"/>
      <c r="Q1001" s="271"/>
      <c r="R1001" s="271"/>
      <c r="S1001" s="271"/>
      <c r="T1001" s="271"/>
      <c r="U1001" s="271"/>
    </row>
    <row r="1002" spans="2:21" ht="15.75">
      <c r="B1002" s="286" t="s">
        <v>311</v>
      </c>
      <c r="C1002" s="286"/>
      <c r="D1002" s="286"/>
      <c r="E1002" s="286"/>
      <c r="F1002" s="286"/>
      <c r="G1002" s="286"/>
      <c r="H1002" s="286"/>
      <c r="I1002" s="286"/>
      <c r="J1002" s="286"/>
      <c r="K1002" s="286"/>
      <c r="L1002" s="286"/>
      <c r="M1002" s="286"/>
      <c r="N1002" s="286"/>
      <c r="O1002" s="286"/>
      <c r="P1002" s="286"/>
      <c r="Q1002" s="286"/>
      <c r="R1002" s="286"/>
      <c r="S1002" s="286"/>
      <c r="T1002" s="286"/>
      <c r="U1002" s="286"/>
    </row>
    <row r="1003" spans="2:21" ht="15.75">
      <c r="B1003" s="197"/>
      <c r="C1003" s="271" t="s">
        <v>302</v>
      </c>
      <c r="D1003" s="271"/>
      <c r="E1003" s="271"/>
      <c r="F1003" s="271"/>
      <c r="G1003" s="271"/>
      <c r="H1003" s="271"/>
      <c r="I1003" s="271"/>
      <c r="J1003" s="271"/>
      <c r="K1003" s="271"/>
      <c r="L1003" s="271"/>
      <c r="M1003" s="271"/>
      <c r="N1003" s="271"/>
      <c r="O1003" s="271"/>
      <c r="P1003" s="271"/>
      <c r="Q1003" s="271"/>
      <c r="R1003" s="197"/>
      <c r="S1003" s="197"/>
      <c r="T1003" s="197"/>
      <c r="U1003" s="197"/>
    </row>
    <row r="1004" spans="2:21" ht="16.5">
      <c r="B1004" s="274" t="s">
        <v>269</v>
      </c>
      <c r="C1004" s="274"/>
      <c r="D1004" s="274"/>
      <c r="E1004" s="274"/>
      <c r="F1004" s="274"/>
      <c r="G1004" s="274"/>
      <c r="H1004" s="274"/>
      <c r="I1004" s="274"/>
      <c r="J1004" s="274"/>
      <c r="K1004" s="274"/>
      <c r="L1004" s="274"/>
      <c r="M1004" s="274"/>
      <c r="N1004" s="274"/>
      <c r="O1004" s="274"/>
      <c r="P1004" s="274"/>
      <c r="Q1004" s="8"/>
      <c r="R1004" s="8"/>
      <c r="S1004" s="8"/>
      <c r="T1004" s="8"/>
      <c r="U1004" s="8"/>
    </row>
    <row r="1005" spans="2:21" ht="15.75">
      <c r="B1005" s="270" t="s">
        <v>302</v>
      </c>
      <c r="C1005" s="270"/>
      <c r="D1005" s="270"/>
      <c r="E1005" s="270"/>
      <c r="F1005" s="270"/>
      <c r="G1005" s="270"/>
      <c r="H1005" s="270"/>
      <c r="I1005" s="270"/>
      <c r="J1005" s="270"/>
      <c r="K1005" s="270"/>
      <c r="L1005" s="270"/>
      <c r="M1005" s="270"/>
      <c r="N1005" s="270"/>
      <c r="O1005" s="270"/>
      <c r="P1005" s="270"/>
      <c r="Q1005" s="8"/>
      <c r="R1005" s="8"/>
      <c r="S1005" s="8"/>
      <c r="T1005" s="8"/>
      <c r="U1005" s="8"/>
    </row>
    <row r="1006" spans="2:21" ht="16.5">
      <c r="B1006" s="142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</row>
    <row r="1007" spans="2:21" ht="17.25">
      <c r="B1007" s="139"/>
      <c r="C1007" s="137"/>
      <c r="D1007" s="137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</row>
    <row r="1008" spans="2:21" ht="17.25">
      <c r="B1008" s="139"/>
      <c r="C1008" s="137"/>
      <c r="D1008" s="137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</row>
    <row r="1009" spans="3:21" ht="18">
      <c r="C1009" s="137"/>
      <c r="D1009" s="137"/>
      <c r="E1009" s="137"/>
      <c r="F1009" s="137"/>
      <c r="G1009" s="137"/>
      <c r="H1009" s="137"/>
      <c r="I1009" s="39">
        <v>26</v>
      </c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</row>
    <row r="1010" spans="2:21" ht="18">
      <c r="B1010" s="39"/>
      <c r="C1010" s="137"/>
      <c r="D1010" s="137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</row>
    <row r="1011" spans="2:14" ht="18.75">
      <c r="B1011" s="41"/>
      <c r="C1011" s="41"/>
      <c r="D1011" s="41"/>
      <c r="E1011" s="120" t="s">
        <v>23</v>
      </c>
      <c r="N1011" s="125" t="s">
        <v>316</v>
      </c>
    </row>
    <row r="1012" spans="2:21" ht="23.25">
      <c r="B1012" s="275" t="s">
        <v>153</v>
      </c>
      <c r="C1012" s="284"/>
      <c r="D1012" s="284"/>
      <c r="E1012" s="284"/>
      <c r="F1012" s="284"/>
      <c r="G1012" s="284"/>
      <c r="H1012" s="284"/>
      <c r="I1012" s="284"/>
      <c r="J1012" s="284"/>
      <c r="K1012" s="284"/>
      <c r="L1012" s="284"/>
      <c r="M1012" s="284"/>
      <c r="N1012" s="284"/>
      <c r="O1012" s="284"/>
      <c r="P1012" s="284"/>
      <c r="Q1012" s="284"/>
      <c r="R1012" s="284"/>
      <c r="S1012" s="284"/>
      <c r="T1012" s="284"/>
      <c r="U1012" s="284"/>
    </row>
    <row r="1013" spans="2:21" ht="22.5">
      <c r="B1013" s="283" t="s">
        <v>250</v>
      </c>
      <c r="C1013" s="284"/>
      <c r="D1013" s="284"/>
      <c r="E1013" s="284"/>
      <c r="F1013" s="284"/>
      <c r="G1013" s="284"/>
      <c r="H1013" s="284"/>
      <c r="I1013" s="284"/>
      <c r="J1013" s="284"/>
      <c r="K1013" s="284"/>
      <c r="L1013" s="284"/>
      <c r="M1013" s="284"/>
      <c r="N1013" s="284"/>
      <c r="O1013" s="284"/>
      <c r="P1013" s="284"/>
      <c r="Q1013" s="284"/>
      <c r="R1013" s="284"/>
      <c r="S1013" s="284"/>
      <c r="T1013" s="284"/>
      <c r="U1013" s="284"/>
    </row>
    <row r="1014" spans="2:21" ht="15.75">
      <c r="B1014" s="280" t="s">
        <v>212</v>
      </c>
      <c r="C1014" s="281"/>
      <c r="D1014" s="281"/>
      <c r="E1014" s="281"/>
      <c r="F1014" s="281"/>
      <c r="G1014" s="281"/>
      <c r="H1014" s="281"/>
      <c r="I1014" s="281"/>
      <c r="J1014" s="281"/>
      <c r="K1014" s="281"/>
      <c r="L1014" s="281"/>
      <c r="M1014" s="281"/>
      <c r="N1014" s="281"/>
      <c r="O1014" s="281"/>
      <c r="P1014" s="281"/>
      <c r="Q1014" s="281"/>
      <c r="R1014" s="281"/>
      <c r="S1014" s="281"/>
      <c r="T1014" s="281"/>
      <c r="U1014" s="281"/>
    </row>
    <row r="1015" spans="2:21" ht="15.75">
      <c r="B1015" s="203"/>
      <c r="C1015" s="124"/>
      <c r="D1015" s="124"/>
      <c r="E1015" s="124"/>
      <c r="F1015" s="124"/>
      <c r="G1015" s="124"/>
      <c r="H1015" s="124"/>
      <c r="I1015" s="124"/>
      <c r="J1015" s="124"/>
      <c r="K1015" s="124"/>
      <c r="L1015" s="124"/>
      <c r="M1015" s="124"/>
      <c r="N1015" s="124"/>
      <c r="O1015" s="124"/>
      <c r="P1015" s="124"/>
      <c r="Q1015" s="124"/>
      <c r="R1015" s="124"/>
      <c r="S1015" s="124"/>
      <c r="T1015" s="124"/>
      <c r="U1015" s="124"/>
    </row>
    <row r="1016" spans="1:21" ht="23.25">
      <c r="A1016" s="295" t="s">
        <v>188</v>
      </c>
      <c r="B1016" s="295"/>
      <c r="C1016" s="295"/>
      <c r="D1016" s="295"/>
      <c r="E1016" s="295"/>
      <c r="F1016" s="287" t="s">
        <v>353</v>
      </c>
      <c r="G1016" s="287"/>
      <c r="H1016" s="287"/>
      <c r="I1016" s="287"/>
      <c r="J1016" s="287"/>
      <c r="K1016" s="287"/>
      <c r="L1016" s="287"/>
      <c r="M1016" s="287"/>
      <c r="N1016" s="287"/>
      <c r="O1016" s="287"/>
      <c r="P1016" s="38"/>
      <c r="Q1016" s="38"/>
      <c r="R1016" s="38"/>
      <c r="S1016" s="38"/>
      <c r="T1016" s="38"/>
      <c r="U1016" s="38"/>
    </row>
    <row r="1017" spans="2:14" ht="21" customHeight="1">
      <c r="B1017" s="41"/>
      <c r="E1017" s="120" t="s">
        <v>23</v>
      </c>
      <c r="N1017" s="125" t="s">
        <v>316</v>
      </c>
    </row>
    <row r="1018" spans="2:22" ht="21" customHeight="1">
      <c r="B1018" s="72" t="s">
        <v>1</v>
      </c>
      <c r="C1018" s="49" t="s">
        <v>1</v>
      </c>
      <c r="D1018" s="49" t="s">
        <v>30</v>
      </c>
      <c r="E1018" s="49" t="s">
        <v>5</v>
      </c>
      <c r="F1018" s="50" t="s">
        <v>22</v>
      </c>
      <c r="G1018" s="50" t="s">
        <v>13</v>
      </c>
      <c r="H1018" s="50" t="s">
        <v>14</v>
      </c>
      <c r="I1018" s="49" t="s">
        <v>0</v>
      </c>
      <c r="J1018" s="50" t="s">
        <v>12</v>
      </c>
      <c r="K1018" s="50" t="s">
        <v>13</v>
      </c>
      <c r="L1018" s="50" t="s">
        <v>14</v>
      </c>
      <c r="M1018" s="49" t="s">
        <v>0</v>
      </c>
      <c r="N1018" s="50" t="s">
        <v>15</v>
      </c>
      <c r="O1018" s="50" t="s">
        <v>16</v>
      </c>
      <c r="P1018" s="50" t="s">
        <v>14</v>
      </c>
      <c r="Q1018" s="49" t="s">
        <v>0</v>
      </c>
      <c r="R1018" s="50" t="s">
        <v>24</v>
      </c>
      <c r="S1018" s="50" t="s">
        <v>25</v>
      </c>
      <c r="T1018" s="50" t="s">
        <v>14</v>
      </c>
      <c r="U1018" s="49" t="s">
        <v>0</v>
      </c>
      <c r="V1018" s="54"/>
    </row>
    <row r="1019" spans="2:22" ht="21" customHeight="1">
      <c r="B1019" s="72" t="s">
        <v>4</v>
      </c>
      <c r="C1019" s="49" t="s">
        <v>3</v>
      </c>
      <c r="D1019" s="49" t="s">
        <v>31</v>
      </c>
      <c r="E1019" s="49" t="s">
        <v>6</v>
      </c>
      <c r="F1019" s="49" t="s">
        <v>8</v>
      </c>
      <c r="G1019" s="49" t="s">
        <v>9</v>
      </c>
      <c r="H1019" s="49" t="s">
        <v>10</v>
      </c>
      <c r="I1019" s="41" t="s">
        <v>11</v>
      </c>
      <c r="J1019" s="49" t="s">
        <v>8</v>
      </c>
      <c r="K1019" s="49" t="s">
        <v>9</v>
      </c>
      <c r="L1019" s="49" t="s">
        <v>10</v>
      </c>
      <c r="M1019" s="41" t="s">
        <v>11</v>
      </c>
      <c r="N1019" s="49" t="s">
        <v>8</v>
      </c>
      <c r="O1019" s="49" t="s">
        <v>9</v>
      </c>
      <c r="P1019" s="49" t="s">
        <v>10</v>
      </c>
      <c r="Q1019" s="41" t="s">
        <v>11</v>
      </c>
      <c r="R1019" s="49" t="s">
        <v>8</v>
      </c>
      <c r="S1019" s="49" t="s">
        <v>9</v>
      </c>
      <c r="T1019" s="49" t="s">
        <v>10</v>
      </c>
      <c r="U1019" s="41" t="s">
        <v>11</v>
      </c>
      <c r="V1019" s="54"/>
    </row>
    <row r="1020" spans="2:22" ht="21" customHeight="1">
      <c r="B1020" s="204" t="s">
        <v>358</v>
      </c>
      <c r="C1020" s="72" t="s">
        <v>309</v>
      </c>
      <c r="D1020" s="49" t="s">
        <v>305</v>
      </c>
      <c r="E1020" s="49" t="s">
        <v>7</v>
      </c>
      <c r="F1020" s="49" t="s">
        <v>32</v>
      </c>
      <c r="G1020" s="49" t="s">
        <v>32</v>
      </c>
      <c r="H1020" s="64">
        <v>0.03</v>
      </c>
      <c r="I1020" s="54"/>
      <c r="J1020" s="54"/>
      <c r="K1020" s="54"/>
      <c r="L1020" s="53">
        <v>0.01</v>
      </c>
      <c r="M1020" s="54"/>
      <c r="N1020" s="54"/>
      <c r="O1020" s="54"/>
      <c r="P1020" s="53">
        <v>0.01</v>
      </c>
      <c r="Q1020" s="54"/>
      <c r="R1020" s="54"/>
      <c r="S1020" s="54"/>
      <c r="T1020" s="54"/>
      <c r="U1020" s="54"/>
      <c r="V1020" s="54"/>
    </row>
    <row r="1021" spans="2:21" ht="21" customHeight="1">
      <c r="B1021" s="132"/>
      <c r="D1021" s="2" t="s">
        <v>33</v>
      </c>
      <c r="E1021" s="3"/>
      <c r="F1021" s="2" t="s">
        <v>33</v>
      </c>
      <c r="G1021" s="2" t="s">
        <v>33</v>
      </c>
      <c r="H1021" s="2" t="s">
        <v>33</v>
      </c>
      <c r="I1021" s="2" t="s">
        <v>33</v>
      </c>
      <c r="J1021" s="2" t="s">
        <v>33</v>
      </c>
      <c r="K1021" s="2" t="s">
        <v>33</v>
      </c>
      <c r="L1021" s="2" t="s">
        <v>33</v>
      </c>
      <c r="N1021" s="2" t="s">
        <v>33</v>
      </c>
      <c r="O1021" s="2" t="s">
        <v>33</v>
      </c>
      <c r="P1021" s="2" t="s">
        <v>33</v>
      </c>
      <c r="Q1021" s="2" t="s">
        <v>33</v>
      </c>
      <c r="R1021" s="2" t="s">
        <v>33</v>
      </c>
      <c r="S1021" s="2" t="s">
        <v>33</v>
      </c>
      <c r="T1021" s="2" t="s">
        <v>33</v>
      </c>
      <c r="U1021" s="2" t="s">
        <v>33</v>
      </c>
    </row>
    <row r="1022" spans="2:21" ht="21" customHeight="1">
      <c r="B1022" s="41">
        <v>1</v>
      </c>
      <c r="C1022" s="41"/>
      <c r="D1022" s="41">
        <v>3</v>
      </c>
      <c r="E1022" s="41">
        <v>4</v>
      </c>
      <c r="F1022" s="41">
        <v>5</v>
      </c>
      <c r="G1022" s="41">
        <v>6</v>
      </c>
      <c r="H1022" s="42">
        <v>7</v>
      </c>
      <c r="I1022" s="41">
        <v>8</v>
      </c>
      <c r="J1022" s="41">
        <v>9</v>
      </c>
      <c r="K1022" s="41">
        <v>10</v>
      </c>
      <c r="L1022" s="42">
        <v>11</v>
      </c>
      <c r="M1022" s="41">
        <v>12</v>
      </c>
      <c r="N1022" s="41">
        <v>13</v>
      </c>
      <c r="O1022" s="41">
        <v>14</v>
      </c>
      <c r="P1022" s="42">
        <v>15</v>
      </c>
      <c r="Q1022" s="41">
        <v>16</v>
      </c>
      <c r="R1022" s="41">
        <v>17</v>
      </c>
      <c r="S1022" s="41">
        <v>18</v>
      </c>
      <c r="T1022" s="41">
        <v>19</v>
      </c>
      <c r="U1022" s="41">
        <v>20</v>
      </c>
    </row>
    <row r="1023" spans="1:21" ht="21" customHeight="1">
      <c r="A1023" s="126">
        <v>1</v>
      </c>
      <c r="B1023" s="60" t="s">
        <v>17</v>
      </c>
      <c r="C1023" s="128">
        <v>35</v>
      </c>
      <c r="D1023" s="128">
        <f>C1023*15</f>
        <v>525</v>
      </c>
      <c r="E1023" s="128">
        <f>SUM(C1023*32)</f>
        <v>1120</v>
      </c>
      <c r="F1023" s="128">
        <f>SUM(C1023*22)</f>
        <v>770</v>
      </c>
      <c r="G1023" s="128">
        <f>SUM(E1023*8)</f>
        <v>8960</v>
      </c>
      <c r="H1023" s="128" t="s">
        <v>21</v>
      </c>
      <c r="I1023" s="129">
        <f>SUM(D1023+F1023+G1023)</f>
        <v>10255</v>
      </c>
      <c r="J1023" s="128">
        <f>SUM(C1023*3)</f>
        <v>105</v>
      </c>
      <c r="K1023" s="128">
        <f>SUM(E1023*0.5)</f>
        <v>560</v>
      </c>
      <c r="L1023" s="128" t="str">
        <f>+L1025</f>
        <v>+</v>
      </c>
      <c r="M1023" s="129">
        <f>SUM(J1023:L1023)</f>
        <v>665</v>
      </c>
      <c r="N1023" s="128">
        <f>SUM(C1023*3)</f>
        <v>105</v>
      </c>
      <c r="O1023" s="128">
        <f>SUM(E1023*1)</f>
        <v>1120</v>
      </c>
      <c r="P1023" s="128" t="s">
        <v>21</v>
      </c>
      <c r="Q1023" s="129">
        <f>SUM(N1023:P1023)</f>
        <v>1225</v>
      </c>
      <c r="R1023" s="128">
        <f>SUM(C1023*2)</f>
        <v>70</v>
      </c>
      <c r="S1023" s="128">
        <f>SUM(E1023*0.5)</f>
        <v>560</v>
      </c>
      <c r="T1023" s="128" t="s">
        <v>21</v>
      </c>
      <c r="U1023" s="129">
        <f>SUM(R1023:T1023)</f>
        <v>630</v>
      </c>
    </row>
    <row r="1024" spans="1:21" ht="21" customHeight="1">
      <c r="A1024" s="126">
        <v>2</v>
      </c>
      <c r="B1024" s="60" t="s">
        <v>18</v>
      </c>
      <c r="C1024" s="128">
        <v>13</v>
      </c>
      <c r="D1024" s="128">
        <f>SUM(C1024*15)</f>
        <v>195</v>
      </c>
      <c r="E1024" s="29">
        <f>SUM(C1024*24)</f>
        <v>312</v>
      </c>
      <c r="F1024" s="128">
        <f>SUM(C1024*32.5)</f>
        <v>422.5</v>
      </c>
      <c r="G1024" s="128">
        <f>SUM(E1024*8)</f>
        <v>2496</v>
      </c>
      <c r="H1024" s="128" t="s">
        <v>21</v>
      </c>
      <c r="I1024" s="129">
        <f>SUM(D1024+F1024+G1024)</f>
        <v>3113.5</v>
      </c>
      <c r="J1024" s="128">
        <f>SUM(C1024*2.5)</f>
        <v>32.5</v>
      </c>
      <c r="K1024" s="128">
        <f>SUM(E1024*0.5)</f>
        <v>156</v>
      </c>
      <c r="L1024" s="128" t="s">
        <v>21</v>
      </c>
      <c r="M1024" s="129">
        <f>SUM(J1024:L1024)</f>
        <v>188.5</v>
      </c>
      <c r="N1024" s="128">
        <f>SUM(C1024*3)</f>
        <v>39</v>
      </c>
      <c r="O1024" s="128">
        <f>SUM(E1024*1)</f>
        <v>312</v>
      </c>
      <c r="P1024" s="128" t="s">
        <v>21</v>
      </c>
      <c r="Q1024" s="129">
        <f>SUM(N1024:P1024)</f>
        <v>351</v>
      </c>
      <c r="R1024" s="128">
        <f>SUM(C1024*2)</f>
        <v>26</v>
      </c>
      <c r="S1024" s="128">
        <f>SUM(E1024*0.5)</f>
        <v>156</v>
      </c>
      <c r="T1024" s="128" t="s">
        <v>21</v>
      </c>
      <c r="U1024" s="129">
        <f>SUM(R1024:T1024)</f>
        <v>182</v>
      </c>
    </row>
    <row r="1025" spans="1:21" ht="21" customHeight="1">
      <c r="A1025" s="126">
        <v>3</v>
      </c>
      <c r="B1025" s="60" t="s">
        <v>19</v>
      </c>
      <c r="C1025" s="128">
        <v>23</v>
      </c>
      <c r="D1025" s="128">
        <f>SUM(C1025*15)</f>
        <v>345</v>
      </c>
      <c r="E1025" s="128">
        <f>SUM(C1025*32)</f>
        <v>736</v>
      </c>
      <c r="F1025" s="128">
        <f>SUM(C1025*22)</f>
        <v>506</v>
      </c>
      <c r="G1025" s="128">
        <f>SUM(E1025*8)</f>
        <v>5888</v>
      </c>
      <c r="H1025" s="128" t="s">
        <v>21</v>
      </c>
      <c r="I1025" s="129">
        <f>SUM(D1025+F1025+G1025)</f>
        <v>6739</v>
      </c>
      <c r="J1025" s="128">
        <f>SUM(C1025*3)</f>
        <v>69</v>
      </c>
      <c r="K1025" s="128">
        <f>SUM(E1025*0.5)</f>
        <v>368</v>
      </c>
      <c r="L1025" s="128" t="s">
        <v>21</v>
      </c>
      <c r="M1025" s="129">
        <f>SUM(J1025:L1025)</f>
        <v>437</v>
      </c>
      <c r="N1025" s="128">
        <f>SUM(C1025*3)</f>
        <v>69</v>
      </c>
      <c r="O1025" s="128">
        <f>SUM(E1025*1)</f>
        <v>736</v>
      </c>
      <c r="P1025" s="128" t="s">
        <v>21</v>
      </c>
      <c r="Q1025" s="129">
        <f>SUM(N1025:P1025)</f>
        <v>805</v>
      </c>
      <c r="R1025" s="128">
        <f>SUM(C1025*2)</f>
        <v>46</v>
      </c>
      <c r="S1025" s="128">
        <f>SUM(E1025*0.5)</f>
        <v>368</v>
      </c>
      <c r="T1025" s="128" t="s">
        <v>21</v>
      </c>
      <c r="U1025" s="129">
        <f>SUM(R1025:T1025)</f>
        <v>414</v>
      </c>
    </row>
    <row r="1026" spans="1:21" ht="21" customHeight="1">
      <c r="A1026" s="126">
        <v>4</v>
      </c>
      <c r="B1026" s="60" t="s">
        <v>20</v>
      </c>
      <c r="C1026" s="128">
        <v>8</v>
      </c>
      <c r="D1026" s="128">
        <f>SUM(C1026*15)</f>
        <v>120</v>
      </c>
      <c r="E1026" s="128">
        <f>SUM(C1026*24)</f>
        <v>192</v>
      </c>
      <c r="F1026" s="128">
        <f>SUM(C1026*32.5)</f>
        <v>260</v>
      </c>
      <c r="G1026" s="128">
        <f>SUM(E1026*8)</f>
        <v>1536</v>
      </c>
      <c r="H1026" s="128" t="s">
        <v>21</v>
      </c>
      <c r="I1026" s="129">
        <f>SUM(D1026+F1026+G1026)</f>
        <v>1916</v>
      </c>
      <c r="J1026" s="128">
        <f>SUM(C1026*2.5)</f>
        <v>20</v>
      </c>
      <c r="K1026" s="128">
        <f>SUM(E1026*0.5)</f>
        <v>96</v>
      </c>
      <c r="L1026" s="128" t="s">
        <v>21</v>
      </c>
      <c r="M1026" s="129">
        <f>SUM(J1026:L1026)</f>
        <v>116</v>
      </c>
      <c r="N1026" s="128">
        <f>SUM(C1026*3)</f>
        <v>24</v>
      </c>
      <c r="O1026" s="128">
        <f>SUM(E1026*1)</f>
        <v>192</v>
      </c>
      <c r="P1026" s="128" t="s">
        <v>21</v>
      </c>
      <c r="Q1026" s="129">
        <f>SUM(N1026:P1026)</f>
        <v>216</v>
      </c>
      <c r="R1026" s="128">
        <f>SUM(C1026*2)</f>
        <v>16</v>
      </c>
      <c r="S1026" s="128">
        <f>SUM(E1026*0.5)</f>
        <v>96</v>
      </c>
      <c r="T1026" s="128" t="s">
        <v>21</v>
      </c>
      <c r="U1026" s="129">
        <f>SUM(R1026:T1026)</f>
        <v>112</v>
      </c>
    </row>
    <row r="1027" spans="1:21" ht="22.5" customHeight="1">
      <c r="A1027" s="126">
        <v>4</v>
      </c>
      <c r="B1027" s="61" t="s">
        <v>28</v>
      </c>
      <c r="C1027" s="145">
        <f>C1026+C1025+C1024+C1023</f>
        <v>79</v>
      </c>
      <c r="D1027" s="8">
        <f>C1027*15</f>
        <v>1185</v>
      </c>
      <c r="E1027" s="8">
        <f aca="true" t="shared" si="25" ref="E1027:U1027">SUM(E1023:E1026)</f>
        <v>2360</v>
      </c>
      <c r="F1027" s="8">
        <f t="shared" si="25"/>
        <v>1958.5</v>
      </c>
      <c r="G1027" s="8">
        <f t="shared" si="25"/>
        <v>18880</v>
      </c>
      <c r="H1027" s="8">
        <f t="shared" si="25"/>
        <v>0</v>
      </c>
      <c r="I1027" s="8">
        <f t="shared" si="25"/>
        <v>22023.5</v>
      </c>
      <c r="J1027" s="8">
        <f t="shared" si="25"/>
        <v>226.5</v>
      </c>
      <c r="K1027" s="8">
        <f t="shared" si="25"/>
        <v>1180</v>
      </c>
      <c r="L1027" s="8">
        <f t="shared" si="25"/>
        <v>0</v>
      </c>
      <c r="M1027" s="8">
        <f t="shared" si="25"/>
        <v>1406.5</v>
      </c>
      <c r="N1027" s="8">
        <f t="shared" si="25"/>
        <v>237</v>
      </c>
      <c r="O1027" s="8">
        <f t="shared" si="25"/>
        <v>2360</v>
      </c>
      <c r="P1027" s="8">
        <f t="shared" si="25"/>
        <v>0</v>
      </c>
      <c r="Q1027" s="8">
        <f t="shared" si="25"/>
        <v>2597</v>
      </c>
      <c r="R1027" s="8">
        <f t="shared" si="25"/>
        <v>158</v>
      </c>
      <c r="S1027" s="8">
        <f t="shared" si="25"/>
        <v>1180</v>
      </c>
      <c r="T1027" s="8">
        <f t="shared" si="25"/>
        <v>0</v>
      </c>
      <c r="U1027" s="8">
        <f t="shared" si="25"/>
        <v>1338</v>
      </c>
    </row>
    <row r="1028" spans="2:14" ht="22.5" customHeight="1">
      <c r="B1028" s="41"/>
      <c r="E1028" s="120" t="s">
        <v>23</v>
      </c>
      <c r="N1028" s="125" t="s">
        <v>316</v>
      </c>
    </row>
    <row r="1029" spans="2:21" ht="19.5">
      <c r="B1029" s="199" t="s">
        <v>297</v>
      </c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44" t="s">
        <v>22</v>
      </c>
      <c r="T1029" s="44" t="s">
        <v>213</v>
      </c>
      <c r="U1029" s="133"/>
    </row>
    <row r="1030" spans="2:21" ht="15.75">
      <c r="B1030" s="133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</row>
    <row r="1031" spans="2:21" ht="16.5">
      <c r="B1031" s="82" t="s">
        <v>75</v>
      </c>
      <c r="C1031" s="46"/>
      <c r="D1031" s="46"/>
      <c r="E1031" s="46"/>
      <c r="F1031" s="276"/>
      <c r="G1031" s="276"/>
      <c r="H1031" s="276"/>
      <c r="I1031" s="276"/>
      <c r="J1031" s="276"/>
      <c r="K1031" s="276"/>
      <c r="L1031" s="276"/>
      <c r="M1031" s="276"/>
      <c r="N1031" s="276"/>
      <c r="O1031" s="276"/>
      <c r="P1031" s="62"/>
      <c r="Q1031" s="62"/>
      <c r="R1031" s="276"/>
      <c r="S1031" s="276"/>
      <c r="T1031" s="276"/>
      <c r="U1031" s="276"/>
    </row>
    <row r="1032" spans="2:21" ht="15.75">
      <c r="B1032" s="62"/>
      <c r="C1032" s="267" t="s">
        <v>36</v>
      </c>
      <c r="D1032" s="267"/>
      <c r="E1032" s="267" t="s">
        <v>266</v>
      </c>
      <c r="F1032" s="267"/>
      <c r="G1032" s="267" t="s">
        <v>270</v>
      </c>
      <c r="H1032" s="285"/>
      <c r="I1032" s="285"/>
      <c r="J1032" s="285"/>
      <c r="K1032" s="285"/>
      <c r="L1032" s="267" t="s">
        <v>215</v>
      </c>
      <c r="M1032" s="267"/>
      <c r="N1032" s="267"/>
      <c r="O1032" s="267"/>
      <c r="P1032" s="136"/>
      <c r="Q1032" s="44"/>
      <c r="R1032" s="267" t="s">
        <v>214</v>
      </c>
      <c r="S1032" s="285"/>
      <c r="T1032" s="285"/>
      <c r="U1032" s="285"/>
    </row>
    <row r="1033" spans="2:21" ht="15.75">
      <c r="B1033" s="62"/>
      <c r="C1033" s="45" t="s">
        <v>267</v>
      </c>
      <c r="D1033" s="44" t="s">
        <v>268</v>
      </c>
      <c r="E1033" s="45" t="s">
        <v>267</v>
      </c>
      <c r="F1033" s="44" t="s">
        <v>268</v>
      </c>
      <c r="G1033" s="136"/>
      <c r="H1033" s="136"/>
      <c r="I1033" s="136"/>
      <c r="J1033" s="136"/>
      <c r="K1033" s="136"/>
      <c r="L1033" s="267" t="s">
        <v>216</v>
      </c>
      <c r="M1033" s="267"/>
      <c r="N1033" s="267"/>
      <c r="O1033" s="267"/>
      <c r="P1033" s="136"/>
      <c r="Q1033" s="136"/>
      <c r="R1033" s="136"/>
      <c r="S1033" s="136"/>
      <c r="T1033" s="136"/>
      <c r="U1033" s="136"/>
    </row>
    <row r="1034" spans="2:21" ht="15.75">
      <c r="B1034" s="44" t="s">
        <v>264</v>
      </c>
      <c r="C1034" s="34">
        <v>41</v>
      </c>
      <c r="D1034" s="34">
        <v>17</v>
      </c>
      <c r="E1034" s="34">
        <v>9</v>
      </c>
      <c r="F1034" s="34">
        <v>12</v>
      </c>
      <c r="G1034" s="128"/>
      <c r="H1034" s="128"/>
      <c r="I1034" s="128"/>
      <c r="J1034" s="128"/>
      <c r="K1034" s="128"/>
      <c r="L1034" s="267" t="s">
        <v>217</v>
      </c>
      <c r="M1034" s="267"/>
      <c r="N1034" s="267"/>
      <c r="O1034" s="267"/>
      <c r="P1034" s="128"/>
      <c r="Q1034" s="128"/>
      <c r="R1034" s="128"/>
      <c r="S1034" s="128"/>
      <c r="T1034" s="128"/>
      <c r="U1034" s="128"/>
    </row>
    <row r="1035" spans="2:21" ht="16.5">
      <c r="B1035" s="44" t="s">
        <v>265</v>
      </c>
      <c r="C1035" s="34"/>
      <c r="D1035" s="34"/>
      <c r="E1035" s="34">
        <v>0</v>
      </c>
      <c r="F1035" s="34"/>
      <c r="G1035" s="33"/>
      <c r="H1035" s="33"/>
      <c r="I1035" s="33"/>
      <c r="J1035" s="33"/>
      <c r="K1035" s="34"/>
      <c r="L1035" s="62"/>
      <c r="M1035" s="62"/>
      <c r="N1035" s="62"/>
      <c r="O1035" s="62"/>
      <c r="P1035" s="33"/>
      <c r="Q1035" s="33"/>
      <c r="R1035" s="33"/>
      <c r="S1035" s="33"/>
      <c r="T1035" s="33"/>
      <c r="U1035" s="33"/>
    </row>
    <row r="1036" spans="2:21" ht="16.5">
      <c r="B1036" s="138" t="s">
        <v>28</v>
      </c>
      <c r="C1036" s="35">
        <v>41</v>
      </c>
      <c r="D1036" s="35">
        <f>D1034+D1035</f>
        <v>17</v>
      </c>
      <c r="E1036" s="35">
        <f>E1034+E1035</f>
        <v>9</v>
      </c>
      <c r="F1036" s="35">
        <f>F1034+F1035</f>
        <v>12</v>
      </c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4"/>
      <c r="U1036" s="34"/>
    </row>
    <row r="1037" spans="2:21" ht="16.5">
      <c r="B1037" s="138" t="s">
        <v>109</v>
      </c>
      <c r="C1037" s="293">
        <f>C1036+D1036+E1036+F1036</f>
        <v>79</v>
      </c>
      <c r="D1037" s="293"/>
      <c r="E1037" s="293"/>
      <c r="F1037" s="293"/>
      <c r="G1037" s="267"/>
      <c r="H1037" s="267"/>
      <c r="I1037" s="267"/>
      <c r="J1037" s="267"/>
      <c r="K1037" s="267"/>
      <c r="L1037" s="267"/>
      <c r="M1037" s="267"/>
      <c r="N1037" s="267"/>
      <c r="O1037" s="267"/>
      <c r="P1037" s="267"/>
      <c r="Q1037" s="267"/>
      <c r="R1037" s="267"/>
      <c r="S1037" s="267"/>
      <c r="T1037" s="267"/>
      <c r="U1037" s="267"/>
    </row>
    <row r="1038" spans="2:21" ht="18">
      <c r="B1038" s="142"/>
      <c r="C1038" s="301"/>
      <c r="D1038" s="301"/>
      <c r="E1038" s="35"/>
      <c r="F1038" s="35"/>
      <c r="G1038" s="267"/>
      <c r="H1038" s="267"/>
      <c r="I1038" s="267"/>
      <c r="J1038" s="267"/>
      <c r="K1038" s="267"/>
      <c r="L1038" s="267"/>
      <c r="M1038" s="267"/>
      <c r="N1038" s="267"/>
      <c r="O1038" s="267"/>
      <c r="P1038" s="267"/>
      <c r="Q1038" s="267"/>
      <c r="R1038" s="267"/>
      <c r="S1038" s="267"/>
      <c r="T1038" s="267"/>
      <c r="U1038" s="267"/>
    </row>
    <row r="1039" spans="2:21" ht="12.75" customHeight="1">
      <c r="B1039" s="65"/>
      <c r="C1039" s="65"/>
      <c r="D1039" s="65"/>
      <c r="E1039" s="65"/>
      <c r="F1039" s="65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</row>
    <row r="1040" spans="1:21" ht="16.5">
      <c r="A1040" s="65"/>
      <c r="B1040" s="63" t="s">
        <v>298</v>
      </c>
      <c r="C1040" s="179"/>
      <c r="D1040" s="179"/>
      <c r="E1040" s="179"/>
      <c r="F1040" s="179"/>
      <c r="G1040" s="63"/>
      <c r="H1040" s="154"/>
      <c r="I1040" s="154"/>
      <c r="J1040" s="154"/>
      <c r="K1040" s="154"/>
      <c r="L1040" s="154"/>
      <c r="M1040" s="154"/>
      <c r="N1040" s="154"/>
      <c r="O1040" s="154"/>
      <c r="P1040" s="154"/>
      <c r="Q1040" s="154"/>
      <c r="R1040" s="154"/>
      <c r="S1040" s="154"/>
      <c r="T1040" s="154"/>
      <c r="U1040" s="154"/>
    </row>
    <row r="1041" spans="2:21" ht="15.75">
      <c r="B1041" s="271" t="s">
        <v>312</v>
      </c>
      <c r="C1041" s="271"/>
      <c r="D1041" s="271"/>
      <c r="E1041" s="271"/>
      <c r="F1041" s="271"/>
      <c r="G1041" s="271"/>
      <c r="H1041" s="271"/>
      <c r="I1041" s="271"/>
      <c r="J1041" s="271"/>
      <c r="K1041" s="271"/>
      <c r="L1041" s="271"/>
      <c r="M1041" s="271"/>
      <c r="N1041" s="271"/>
      <c r="O1041" s="271"/>
      <c r="P1041" s="271"/>
      <c r="Q1041" s="271"/>
      <c r="R1041" s="271"/>
      <c r="S1041" s="271"/>
      <c r="T1041" s="271"/>
      <c r="U1041" s="271"/>
    </row>
    <row r="1042" spans="2:21" ht="15.75">
      <c r="B1042" s="286" t="s">
        <v>311</v>
      </c>
      <c r="C1042" s="286"/>
      <c r="D1042" s="286"/>
      <c r="E1042" s="286"/>
      <c r="F1042" s="286"/>
      <c r="G1042" s="286"/>
      <c r="H1042" s="286"/>
      <c r="I1042" s="286"/>
      <c r="J1042" s="286"/>
      <c r="K1042" s="286"/>
      <c r="L1042" s="286"/>
      <c r="M1042" s="286"/>
      <c r="N1042" s="286"/>
      <c r="O1042" s="286"/>
      <c r="P1042" s="286"/>
      <c r="Q1042" s="286"/>
      <c r="R1042" s="286"/>
      <c r="S1042" s="286"/>
      <c r="T1042" s="286"/>
      <c r="U1042" s="286"/>
    </row>
    <row r="1043" spans="2:21" ht="15.75">
      <c r="B1043" s="197"/>
      <c r="C1043" s="271" t="s">
        <v>302</v>
      </c>
      <c r="D1043" s="271"/>
      <c r="E1043" s="271"/>
      <c r="F1043" s="271"/>
      <c r="G1043" s="271"/>
      <c r="H1043" s="271"/>
      <c r="I1043" s="271"/>
      <c r="J1043" s="271"/>
      <c r="K1043" s="271"/>
      <c r="L1043" s="271"/>
      <c r="M1043" s="271"/>
      <c r="N1043" s="271"/>
      <c r="O1043" s="271"/>
      <c r="P1043" s="271"/>
      <c r="Q1043" s="271"/>
      <c r="R1043" s="197"/>
      <c r="S1043" s="197"/>
      <c r="T1043" s="197"/>
      <c r="U1043" s="197"/>
    </row>
    <row r="1044" spans="2:21" ht="16.5">
      <c r="B1044" s="274" t="s">
        <v>269</v>
      </c>
      <c r="C1044" s="274"/>
      <c r="D1044" s="274"/>
      <c r="E1044" s="274"/>
      <c r="F1044" s="274"/>
      <c r="G1044" s="274"/>
      <c r="H1044" s="274"/>
      <c r="I1044" s="274"/>
      <c r="J1044" s="274"/>
      <c r="K1044" s="274"/>
      <c r="L1044" s="274"/>
      <c r="M1044" s="274"/>
      <c r="N1044" s="274"/>
      <c r="O1044" s="274"/>
      <c r="P1044" s="274"/>
      <c r="Q1044" s="8"/>
      <c r="R1044" s="8"/>
      <c r="S1044" s="8"/>
      <c r="T1044" s="8"/>
      <c r="U1044" s="8"/>
    </row>
    <row r="1045" spans="2:21" ht="15.75">
      <c r="B1045" s="270" t="s">
        <v>302</v>
      </c>
      <c r="C1045" s="270"/>
      <c r="D1045" s="270"/>
      <c r="E1045" s="270"/>
      <c r="F1045" s="270"/>
      <c r="G1045" s="270"/>
      <c r="H1045" s="270"/>
      <c r="I1045" s="270"/>
      <c r="J1045" s="270"/>
      <c r="K1045" s="270"/>
      <c r="L1045" s="270"/>
      <c r="M1045" s="270"/>
      <c r="N1045" s="270"/>
      <c r="O1045" s="270"/>
      <c r="P1045" s="270"/>
      <c r="Q1045" s="8"/>
      <c r="R1045" s="8"/>
      <c r="S1045" s="8"/>
      <c r="T1045" s="8"/>
      <c r="U1045" s="8"/>
    </row>
    <row r="1046" spans="2:21" ht="17.25">
      <c r="B1046" s="290" t="s">
        <v>237</v>
      </c>
      <c r="C1046" s="290"/>
      <c r="D1046" s="290"/>
      <c r="E1046" s="290"/>
      <c r="F1046" s="290"/>
      <c r="G1046" s="290"/>
      <c r="H1046" s="290"/>
      <c r="I1046" s="290"/>
      <c r="J1046" s="290"/>
      <c r="K1046" s="290"/>
      <c r="L1046" s="290"/>
      <c r="M1046" s="290"/>
      <c r="N1046" s="290"/>
      <c r="O1046" s="290"/>
      <c r="P1046" s="290"/>
      <c r="Q1046" s="290"/>
      <c r="R1046" s="290"/>
      <c r="S1046" s="290"/>
      <c r="T1046" s="137"/>
      <c r="U1046" s="137"/>
    </row>
    <row r="1047" spans="3:21" ht="18"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</row>
    <row r="1048" spans="2:21" ht="18">
      <c r="B1048" s="39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</row>
    <row r="1049" spans="2:21" ht="18">
      <c r="B1049" s="39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</row>
    <row r="1050" spans="2:21" ht="18">
      <c r="B1050" s="39"/>
      <c r="C1050" s="39"/>
      <c r="D1050" s="39"/>
      <c r="E1050" s="39"/>
      <c r="F1050" s="39"/>
      <c r="G1050" s="39"/>
      <c r="H1050" s="39"/>
      <c r="I1050" s="39">
        <v>27</v>
      </c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</row>
    <row r="1051" spans="2:21" ht="18">
      <c r="B1051" s="39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</row>
    <row r="1052" spans="2:14" ht="18.75">
      <c r="B1052" s="41"/>
      <c r="C1052" s="41"/>
      <c r="D1052" s="41"/>
      <c r="E1052" s="120" t="s">
        <v>23</v>
      </c>
      <c r="N1052" s="125" t="s">
        <v>316</v>
      </c>
    </row>
    <row r="1053" spans="2:21" ht="23.25">
      <c r="B1053" s="275" t="s">
        <v>153</v>
      </c>
      <c r="C1053" s="284"/>
      <c r="D1053" s="284"/>
      <c r="E1053" s="284"/>
      <c r="F1053" s="284"/>
      <c r="G1053" s="284"/>
      <c r="H1053" s="284"/>
      <c r="I1053" s="284"/>
      <c r="J1053" s="284"/>
      <c r="K1053" s="284"/>
      <c r="L1053" s="284"/>
      <c r="M1053" s="284"/>
      <c r="N1053" s="284"/>
      <c r="O1053" s="284"/>
      <c r="P1053" s="284"/>
      <c r="Q1053" s="284"/>
      <c r="R1053" s="284"/>
      <c r="S1053" s="284"/>
      <c r="T1053" s="284"/>
      <c r="U1053" s="284"/>
    </row>
    <row r="1054" spans="2:21" ht="22.5">
      <c r="B1054" s="283" t="s">
        <v>250</v>
      </c>
      <c r="C1054" s="284"/>
      <c r="D1054" s="284"/>
      <c r="E1054" s="284"/>
      <c r="F1054" s="284"/>
      <c r="G1054" s="284"/>
      <c r="H1054" s="284"/>
      <c r="I1054" s="284"/>
      <c r="J1054" s="284"/>
      <c r="K1054" s="284"/>
      <c r="L1054" s="284"/>
      <c r="M1054" s="284"/>
      <c r="N1054" s="284"/>
      <c r="O1054" s="284"/>
      <c r="P1054" s="284"/>
      <c r="Q1054" s="284"/>
      <c r="R1054" s="284"/>
      <c r="S1054" s="284"/>
      <c r="T1054" s="284"/>
      <c r="U1054" s="284"/>
    </row>
    <row r="1055" spans="2:21" ht="15.75">
      <c r="B1055" s="280" t="s">
        <v>212</v>
      </c>
      <c r="C1055" s="281"/>
      <c r="D1055" s="281"/>
      <c r="E1055" s="281"/>
      <c r="F1055" s="281"/>
      <c r="G1055" s="281"/>
      <c r="H1055" s="281"/>
      <c r="I1055" s="281"/>
      <c r="J1055" s="281"/>
      <c r="K1055" s="281"/>
      <c r="L1055" s="281"/>
      <c r="M1055" s="281"/>
      <c r="N1055" s="281"/>
      <c r="O1055" s="281"/>
      <c r="P1055" s="281"/>
      <c r="Q1055" s="281"/>
      <c r="R1055" s="281"/>
      <c r="S1055" s="281"/>
      <c r="T1055" s="281"/>
      <c r="U1055" s="281"/>
    </row>
    <row r="1056" spans="2:21" ht="15.75">
      <c r="B1056" s="203"/>
      <c r="C1056" s="124"/>
      <c r="D1056" s="124"/>
      <c r="E1056" s="124"/>
      <c r="F1056" s="124"/>
      <c r="G1056" s="124"/>
      <c r="H1056" s="124"/>
      <c r="I1056" s="124"/>
      <c r="J1056" s="124"/>
      <c r="K1056" s="124"/>
      <c r="L1056" s="124"/>
      <c r="M1056" s="124"/>
      <c r="N1056" s="124"/>
      <c r="O1056" s="124"/>
      <c r="P1056" s="124"/>
      <c r="Q1056" s="124"/>
      <c r="R1056" s="124"/>
      <c r="S1056" s="124"/>
      <c r="T1056" s="124"/>
      <c r="U1056" s="124"/>
    </row>
    <row r="1057" spans="1:21" ht="23.25">
      <c r="A1057" s="308" t="s">
        <v>159</v>
      </c>
      <c r="B1057" s="308"/>
      <c r="C1057" s="308"/>
      <c r="D1057" s="308"/>
      <c r="E1057" s="308"/>
      <c r="F1057" s="287" t="s">
        <v>353</v>
      </c>
      <c r="G1057" s="287"/>
      <c r="H1057" s="287"/>
      <c r="I1057" s="287"/>
      <c r="J1057" s="287"/>
      <c r="K1057" s="287"/>
      <c r="L1057" s="287"/>
      <c r="M1057" s="287"/>
      <c r="N1057" s="287"/>
      <c r="O1057" s="287"/>
      <c r="P1057" s="38"/>
      <c r="Q1057" s="38"/>
      <c r="R1057" s="38"/>
      <c r="S1057" s="38"/>
      <c r="T1057" s="38"/>
      <c r="U1057" s="38"/>
    </row>
    <row r="1058" spans="2:17" ht="12.75">
      <c r="B1058" s="120" t="s">
        <v>23</v>
      </c>
      <c r="Q1058" s="120" t="s">
        <v>23</v>
      </c>
    </row>
    <row r="1059" spans="2:22" ht="15.75">
      <c r="B1059" s="72" t="s">
        <v>1</v>
      </c>
      <c r="C1059" s="49" t="s">
        <v>1</v>
      </c>
      <c r="D1059" s="49" t="s">
        <v>30</v>
      </c>
      <c r="E1059" s="49" t="s">
        <v>5</v>
      </c>
      <c r="F1059" s="50" t="s">
        <v>22</v>
      </c>
      <c r="G1059" s="50" t="s">
        <v>13</v>
      </c>
      <c r="H1059" s="50" t="s">
        <v>14</v>
      </c>
      <c r="I1059" s="49" t="s">
        <v>0</v>
      </c>
      <c r="J1059" s="50" t="s">
        <v>12</v>
      </c>
      <c r="K1059" s="50" t="s">
        <v>13</v>
      </c>
      <c r="L1059" s="50" t="s">
        <v>14</v>
      </c>
      <c r="M1059" s="49" t="s">
        <v>0</v>
      </c>
      <c r="N1059" s="50" t="s">
        <v>15</v>
      </c>
      <c r="O1059" s="50" t="s">
        <v>16</v>
      </c>
      <c r="P1059" s="50" t="s">
        <v>14</v>
      </c>
      <c r="Q1059" s="49" t="s">
        <v>0</v>
      </c>
      <c r="R1059" s="50" t="s">
        <v>24</v>
      </c>
      <c r="S1059" s="50" t="s">
        <v>25</v>
      </c>
      <c r="T1059" s="50" t="s">
        <v>14</v>
      </c>
      <c r="U1059" s="49" t="s">
        <v>0</v>
      </c>
      <c r="V1059" s="54"/>
    </row>
    <row r="1060" spans="2:22" ht="18.75">
      <c r="B1060" s="72" t="s">
        <v>4</v>
      </c>
      <c r="C1060" s="49" t="s">
        <v>3</v>
      </c>
      <c r="D1060" s="49" t="s">
        <v>31</v>
      </c>
      <c r="E1060" s="49" t="s">
        <v>6</v>
      </c>
      <c r="F1060" s="49" t="s">
        <v>8</v>
      </c>
      <c r="G1060" s="49" t="s">
        <v>9</v>
      </c>
      <c r="H1060" s="49" t="s">
        <v>10</v>
      </c>
      <c r="I1060" s="41" t="s">
        <v>11</v>
      </c>
      <c r="J1060" s="49" t="s">
        <v>8</v>
      </c>
      <c r="K1060" s="49" t="s">
        <v>9</v>
      </c>
      <c r="L1060" s="49" t="s">
        <v>10</v>
      </c>
      <c r="M1060" s="41" t="s">
        <v>11</v>
      </c>
      <c r="N1060" s="49" t="s">
        <v>8</v>
      </c>
      <c r="O1060" s="49" t="s">
        <v>9</v>
      </c>
      <c r="P1060" s="49" t="s">
        <v>10</v>
      </c>
      <c r="Q1060" s="41" t="s">
        <v>11</v>
      </c>
      <c r="R1060" s="49" t="s">
        <v>8</v>
      </c>
      <c r="S1060" s="49" t="s">
        <v>9</v>
      </c>
      <c r="T1060" s="49" t="s">
        <v>10</v>
      </c>
      <c r="U1060" s="41" t="s">
        <v>11</v>
      </c>
      <c r="V1060" s="54"/>
    </row>
    <row r="1061" spans="2:16" ht="24" customHeight="1">
      <c r="B1061" s="204" t="s">
        <v>358</v>
      </c>
      <c r="C1061" s="72" t="s">
        <v>309</v>
      </c>
      <c r="D1061" s="49" t="s">
        <v>305</v>
      </c>
      <c r="E1061" s="49" t="s">
        <v>7</v>
      </c>
      <c r="F1061" s="49" t="s">
        <v>32</v>
      </c>
      <c r="G1061" s="49" t="s">
        <v>32</v>
      </c>
      <c r="H1061" s="7">
        <v>0.03</v>
      </c>
      <c r="L1061" s="7">
        <v>0.01</v>
      </c>
      <c r="P1061" s="7">
        <v>0.01</v>
      </c>
    </row>
    <row r="1062" spans="2:21" ht="24" customHeight="1">
      <c r="B1062" s="132"/>
      <c r="D1062" s="2" t="s">
        <v>33</v>
      </c>
      <c r="E1062" s="3"/>
      <c r="F1062" s="2" t="s">
        <v>33</v>
      </c>
      <c r="G1062" s="2" t="s">
        <v>33</v>
      </c>
      <c r="H1062" s="2" t="s">
        <v>33</v>
      </c>
      <c r="I1062" s="2" t="s">
        <v>33</v>
      </c>
      <c r="J1062" s="2" t="s">
        <v>33</v>
      </c>
      <c r="K1062" s="2" t="s">
        <v>33</v>
      </c>
      <c r="L1062" s="2" t="s">
        <v>33</v>
      </c>
      <c r="N1062" s="2" t="s">
        <v>33</v>
      </c>
      <c r="O1062" s="2" t="s">
        <v>33</v>
      </c>
      <c r="P1062" s="2" t="s">
        <v>33</v>
      </c>
      <c r="Q1062" s="2" t="s">
        <v>33</v>
      </c>
      <c r="R1062" s="2" t="s">
        <v>33</v>
      </c>
      <c r="S1062" s="2" t="s">
        <v>33</v>
      </c>
      <c r="T1062" s="2" t="s">
        <v>33</v>
      </c>
      <c r="U1062" s="2" t="s">
        <v>33</v>
      </c>
    </row>
    <row r="1063" spans="2:21" ht="24" customHeight="1">
      <c r="B1063" s="41">
        <v>1</v>
      </c>
      <c r="C1063" s="41"/>
      <c r="D1063" s="41">
        <v>3</v>
      </c>
      <c r="E1063" s="41">
        <v>4</v>
      </c>
      <c r="F1063" s="41">
        <v>5</v>
      </c>
      <c r="G1063" s="41">
        <v>6</v>
      </c>
      <c r="H1063" s="42">
        <v>7</v>
      </c>
      <c r="I1063" s="41">
        <v>8</v>
      </c>
      <c r="J1063" s="41">
        <v>9</v>
      </c>
      <c r="K1063" s="41">
        <v>10</v>
      </c>
      <c r="L1063" s="42">
        <v>11</v>
      </c>
      <c r="M1063" s="41">
        <v>12</v>
      </c>
      <c r="N1063" s="41">
        <v>13</v>
      </c>
      <c r="O1063" s="41">
        <v>14</v>
      </c>
      <c r="P1063" s="42">
        <v>15</v>
      </c>
      <c r="Q1063" s="41">
        <v>16</v>
      </c>
      <c r="R1063" s="41">
        <v>17</v>
      </c>
      <c r="S1063" s="41">
        <v>18</v>
      </c>
      <c r="T1063" s="41">
        <v>19</v>
      </c>
      <c r="U1063" s="41">
        <v>20</v>
      </c>
    </row>
    <row r="1064" spans="1:21" ht="24" customHeight="1">
      <c r="A1064" s="126">
        <v>1</v>
      </c>
      <c r="B1064" s="60" t="s">
        <v>17</v>
      </c>
      <c r="C1064" s="128">
        <v>113</v>
      </c>
      <c r="D1064" s="128">
        <f>C1064*15</f>
        <v>1695</v>
      </c>
      <c r="E1064" s="128">
        <f>SUM(C1064*32)</f>
        <v>3616</v>
      </c>
      <c r="F1064" s="128">
        <f>SUM(C1064*22)</f>
        <v>2486</v>
      </c>
      <c r="G1064" s="128">
        <f>SUM(E1064*8)</f>
        <v>28928</v>
      </c>
      <c r="H1064" s="128" t="s">
        <v>21</v>
      </c>
      <c r="I1064" s="129">
        <f>SUM(D1064+F1064+G1064)</f>
        <v>33109</v>
      </c>
      <c r="J1064" s="128">
        <f>SUM(C1064*3)</f>
        <v>339</v>
      </c>
      <c r="K1064" s="128">
        <f>SUM(E1064*0.5)</f>
        <v>1808</v>
      </c>
      <c r="L1064" s="128" t="str">
        <f>+L1066</f>
        <v>+</v>
      </c>
      <c r="M1064" s="129">
        <f>SUM(J1064:L1064)</f>
        <v>2147</v>
      </c>
      <c r="N1064" s="128">
        <f>SUM(C1064*3)</f>
        <v>339</v>
      </c>
      <c r="O1064" s="128">
        <f>SUM(E1064*1)</f>
        <v>3616</v>
      </c>
      <c r="P1064" s="128" t="s">
        <v>21</v>
      </c>
      <c r="Q1064" s="129">
        <f>SUM(N1064:P1064)</f>
        <v>3955</v>
      </c>
      <c r="R1064" s="128">
        <f>SUM(C1064*2)</f>
        <v>226</v>
      </c>
      <c r="S1064" s="128">
        <f>SUM(E1064*0.5)</f>
        <v>1808</v>
      </c>
      <c r="T1064" s="128" t="s">
        <v>21</v>
      </c>
      <c r="U1064" s="129">
        <f>SUM(R1064:T1064)</f>
        <v>2034</v>
      </c>
    </row>
    <row r="1065" spans="1:21" ht="20.25" customHeight="1">
      <c r="A1065" s="126">
        <v>2</v>
      </c>
      <c r="B1065" s="60" t="s">
        <v>18</v>
      </c>
      <c r="C1065" s="128">
        <v>27</v>
      </c>
      <c r="D1065" s="128">
        <f>SUM(C1065*15)</f>
        <v>405</v>
      </c>
      <c r="E1065" s="29">
        <f>SUM(C1065*24)</f>
        <v>648</v>
      </c>
      <c r="F1065" s="128">
        <f>SUM(C1065*32.5)</f>
        <v>877.5</v>
      </c>
      <c r="G1065" s="128">
        <f>SUM(E1065*8)</f>
        <v>5184</v>
      </c>
      <c r="H1065" s="128" t="s">
        <v>21</v>
      </c>
      <c r="I1065" s="129">
        <f>SUM(D1065+F1065+G1065)</f>
        <v>6466.5</v>
      </c>
      <c r="J1065" s="128">
        <f>SUM(C1065*2.5)</f>
        <v>67.5</v>
      </c>
      <c r="K1065" s="128">
        <f>SUM(E1065*0.5)</f>
        <v>324</v>
      </c>
      <c r="L1065" s="128" t="s">
        <v>21</v>
      </c>
      <c r="M1065" s="129">
        <f>SUM(J1065:L1065)</f>
        <v>391.5</v>
      </c>
      <c r="N1065" s="128">
        <f>SUM(C1065*3)</f>
        <v>81</v>
      </c>
      <c r="O1065" s="128">
        <f>SUM(E1065*1)</f>
        <v>648</v>
      </c>
      <c r="P1065" s="128" t="s">
        <v>21</v>
      </c>
      <c r="Q1065" s="129">
        <f>SUM(N1065:P1065)</f>
        <v>729</v>
      </c>
      <c r="R1065" s="128">
        <f>SUM(C1065*2)</f>
        <v>54</v>
      </c>
      <c r="S1065" s="128">
        <f>SUM(E1065*0.5)</f>
        <v>324</v>
      </c>
      <c r="T1065" s="128" t="s">
        <v>21</v>
      </c>
      <c r="U1065" s="129">
        <f>SUM(R1065:T1065)</f>
        <v>378</v>
      </c>
    </row>
    <row r="1066" spans="1:21" ht="20.25" customHeight="1">
      <c r="A1066" s="126">
        <v>3</v>
      </c>
      <c r="B1066" s="60" t="s">
        <v>19</v>
      </c>
      <c r="C1066" s="128">
        <v>40</v>
      </c>
      <c r="D1066" s="128">
        <f>SUM(C1066*15)</f>
        <v>600</v>
      </c>
      <c r="E1066" s="128">
        <f>SUM(C1066*32)</f>
        <v>1280</v>
      </c>
      <c r="F1066" s="128">
        <f>SUM(C1066*22)</f>
        <v>880</v>
      </c>
      <c r="G1066" s="128">
        <f>SUM(E1066*8)</f>
        <v>10240</v>
      </c>
      <c r="H1066" s="128" t="s">
        <v>21</v>
      </c>
      <c r="I1066" s="129">
        <f>SUM(D1066+F1066+G1066)</f>
        <v>11720</v>
      </c>
      <c r="J1066" s="128">
        <f>SUM(C1066*3)</f>
        <v>120</v>
      </c>
      <c r="K1066" s="128">
        <f>SUM(E1066*0.5)</f>
        <v>640</v>
      </c>
      <c r="L1066" s="128" t="s">
        <v>21</v>
      </c>
      <c r="M1066" s="129">
        <f>SUM(J1066:L1066)</f>
        <v>760</v>
      </c>
      <c r="N1066" s="128">
        <f>SUM(C1066*3)</f>
        <v>120</v>
      </c>
      <c r="O1066" s="128">
        <f>SUM(E1066*1)</f>
        <v>1280</v>
      </c>
      <c r="P1066" s="128" t="s">
        <v>21</v>
      </c>
      <c r="Q1066" s="129">
        <f>SUM(N1066:P1066)</f>
        <v>1400</v>
      </c>
      <c r="R1066" s="128">
        <f>SUM(C1066*2)</f>
        <v>80</v>
      </c>
      <c r="S1066" s="128">
        <f>SUM(E1066*0.5)</f>
        <v>640</v>
      </c>
      <c r="T1066" s="128" t="s">
        <v>21</v>
      </c>
      <c r="U1066" s="129">
        <f>SUM(R1066:T1066)</f>
        <v>720</v>
      </c>
    </row>
    <row r="1067" spans="1:21" ht="20.25" customHeight="1">
      <c r="A1067" s="126">
        <v>4</v>
      </c>
      <c r="B1067" s="60" t="s">
        <v>20</v>
      </c>
      <c r="C1067" s="128">
        <v>17</v>
      </c>
      <c r="D1067" s="128">
        <f>SUM(C1067*15)</f>
        <v>255</v>
      </c>
      <c r="E1067" s="128">
        <f>SUM(C1067*24)</f>
        <v>408</v>
      </c>
      <c r="F1067" s="128">
        <f>SUM(C1067*32.5)</f>
        <v>552.5</v>
      </c>
      <c r="G1067" s="128">
        <f>SUM(E1067*8)</f>
        <v>3264</v>
      </c>
      <c r="H1067" s="128" t="s">
        <v>21</v>
      </c>
      <c r="I1067" s="129">
        <f>SUM(D1067+F1067+G1067)</f>
        <v>4071.5</v>
      </c>
      <c r="J1067" s="128">
        <f>SUM(C1067*2.5)</f>
        <v>42.5</v>
      </c>
      <c r="K1067" s="128">
        <f>SUM(E1067*0.5)</f>
        <v>204</v>
      </c>
      <c r="L1067" s="128" t="s">
        <v>21</v>
      </c>
      <c r="M1067" s="129">
        <f>SUM(J1067:L1067)</f>
        <v>246.5</v>
      </c>
      <c r="N1067" s="128">
        <f>SUM(C1067*3)</f>
        <v>51</v>
      </c>
      <c r="O1067" s="128">
        <f>SUM(E1067*1)</f>
        <v>408</v>
      </c>
      <c r="P1067" s="128" t="s">
        <v>21</v>
      </c>
      <c r="Q1067" s="129">
        <f>SUM(N1067:P1067)</f>
        <v>459</v>
      </c>
      <c r="R1067" s="128">
        <f>SUM(C1067*2)</f>
        <v>34</v>
      </c>
      <c r="S1067" s="128">
        <f>SUM(E1067*0.5)</f>
        <v>204</v>
      </c>
      <c r="T1067" s="128" t="s">
        <v>21</v>
      </c>
      <c r="U1067" s="129">
        <f>SUM(R1067:T1067)</f>
        <v>238</v>
      </c>
    </row>
    <row r="1068" spans="1:21" ht="18" customHeight="1">
      <c r="A1068" s="126">
        <v>4</v>
      </c>
      <c r="B1068" s="61" t="s">
        <v>28</v>
      </c>
      <c r="C1068" s="8">
        <f>C1067+C1066+C1065+C1064</f>
        <v>197</v>
      </c>
      <c r="D1068" s="8">
        <f>D1067+D1066+D1065+D1064</f>
        <v>2955</v>
      </c>
      <c r="E1068" s="8">
        <f aca="true" t="shared" si="26" ref="E1068:U1068">SUM(E1064:E1067)</f>
        <v>5952</v>
      </c>
      <c r="F1068" s="8">
        <f t="shared" si="26"/>
        <v>4796</v>
      </c>
      <c r="G1068" s="8">
        <f t="shared" si="26"/>
        <v>47616</v>
      </c>
      <c r="H1068" s="8">
        <f t="shared" si="26"/>
        <v>0</v>
      </c>
      <c r="I1068" s="8">
        <f t="shared" si="26"/>
        <v>55367</v>
      </c>
      <c r="J1068" s="8">
        <f t="shared" si="26"/>
        <v>569</v>
      </c>
      <c r="K1068" s="8">
        <f t="shared" si="26"/>
        <v>2976</v>
      </c>
      <c r="L1068" s="8">
        <f t="shared" si="26"/>
        <v>0</v>
      </c>
      <c r="M1068" s="8">
        <f t="shared" si="26"/>
        <v>3545</v>
      </c>
      <c r="N1068" s="8">
        <f t="shared" si="26"/>
        <v>591</v>
      </c>
      <c r="O1068" s="8">
        <f t="shared" si="26"/>
        <v>5952</v>
      </c>
      <c r="P1068" s="8">
        <f t="shared" si="26"/>
        <v>0</v>
      </c>
      <c r="Q1068" s="8">
        <f t="shared" si="26"/>
        <v>6543</v>
      </c>
      <c r="R1068" s="8">
        <f t="shared" si="26"/>
        <v>394</v>
      </c>
      <c r="S1068" s="8">
        <f t="shared" si="26"/>
        <v>2976</v>
      </c>
      <c r="T1068" s="8">
        <f t="shared" si="26"/>
        <v>0</v>
      </c>
      <c r="U1068" s="8">
        <f t="shared" si="26"/>
        <v>3370</v>
      </c>
    </row>
    <row r="1069" spans="2:17" ht="18" customHeight="1">
      <c r="B1069" s="120" t="s">
        <v>23</v>
      </c>
      <c r="Q1069" s="120" t="s">
        <v>23</v>
      </c>
    </row>
    <row r="1070" spans="2:21" ht="19.5">
      <c r="B1070" s="199" t="s">
        <v>297</v>
      </c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</row>
    <row r="1071" spans="2:21" ht="15.75">
      <c r="B1071" s="133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</row>
    <row r="1072" spans="2:22" ht="16.5">
      <c r="B1072" s="82" t="s">
        <v>75</v>
      </c>
      <c r="C1072" s="46"/>
      <c r="D1072" s="46"/>
      <c r="E1072" s="46"/>
      <c r="F1072" s="276"/>
      <c r="G1072" s="276"/>
      <c r="H1072" s="276"/>
      <c r="I1072" s="276"/>
      <c r="J1072" s="276"/>
      <c r="K1072" s="276"/>
      <c r="L1072" s="276"/>
      <c r="M1072" s="276"/>
      <c r="N1072" s="276"/>
      <c r="O1072" s="276"/>
      <c r="P1072" s="62"/>
      <c r="Q1072" s="62"/>
      <c r="R1072" s="276"/>
      <c r="S1072" s="276"/>
      <c r="T1072" s="276"/>
      <c r="U1072" s="276"/>
      <c r="V1072" s="54"/>
    </row>
    <row r="1073" spans="2:22" ht="15.75">
      <c r="B1073" s="62"/>
      <c r="C1073" s="267" t="s">
        <v>36</v>
      </c>
      <c r="D1073" s="267"/>
      <c r="E1073" s="267" t="s">
        <v>266</v>
      </c>
      <c r="F1073" s="267"/>
      <c r="G1073" s="267" t="s">
        <v>270</v>
      </c>
      <c r="H1073" s="285"/>
      <c r="I1073" s="285"/>
      <c r="J1073" s="285"/>
      <c r="K1073" s="285"/>
      <c r="L1073" s="267" t="s">
        <v>215</v>
      </c>
      <c r="M1073" s="267"/>
      <c r="N1073" s="267"/>
      <c r="O1073" s="267"/>
      <c r="P1073" s="136"/>
      <c r="Q1073" s="44"/>
      <c r="R1073" s="267" t="s">
        <v>214</v>
      </c>
      <c r="S1073" s="285"/>
      <c r="T1073" s="285"/>
      <c r="U1073" s="285"/>
      <c r="V1073" s="54"/>
    </row>
    <row r="1074" spans="2:22" ht="15.75">
      <c r="B1074" s="62"/>
      <c r="C1074" s="45" t="s">
        <v>267</v>
      </c>
      <c r="D1074" s="44" t="s">
        <v>268</v>
      </c>
      <c r="E1074" s="45" t="s">
        <v>267</v>
      </c>
      <c r="F1074" s="44" t="s">
        <v>268</v>
      </c>
      <c r="G1074" s="136"/>
      <c r="H1074" s="136"/>
      <c r="I1074" s="136"/>
      <c r="J1074" s="136"/>
      <c r="K1074" s="136"/>
      <c r="L1074" s="267" t="s">
        <v>216</v>
      </c>
      <c r="M1074" s="267"/>
      <c r="N1074" s="267"/>
      <c r="O1074" s="267"/>
      <c r="P1074" s="136"/>
      <c r="Q1074" s="136"/>
      <c r="R1074" s="136"/>
      <c r="S1074" s="136"/>
      <c r="T1074" s="136"/>
      <c r="U1074" s="136"/>
      <c r="V1074" s="54"/>
    </row>
    <row r="1075" spans="2:22" ht="23.25">
      <c r="B1075" s="44" t="s">
        <v>264</v>
      </c>
      <c r="C1075" s="117">
        <v>70</v>
      </c>
      <c r="D1075" s="117">
        <v>30</v>
      </c>
      <c r="E1075" s="117">
        <v>23</v>
      </c>
      <c r="F1075" s="117">
        <v>21</v>
      </c>
      <c r="G1075" s="136"/>
      <c r="H1075" s="136"/>
      <c r="I1075" s="136"/>
      <c r="J1075" s="136"/>
      <c r="K1075" s="136"/>
      <c r="L1075" s="267" t="s">
        <v>217</v>
      </c>
      <c r="M1075" s="267"/>
      <c r="N1075" s="267"/>
      <c r="O1075" s="267"/>
      <c r="P1075" s="136"/>
      <c r="Q1075" s="136"/>
      <c r="R1075" s="136"/>
      <c r="S1075" s="136"/>
      <c r="T1075" s="136"/>
      <c r="U1075" s="136"/>
      <c r="V1075" s="54"/>
    </row>
    <row r="1076" spans="2:22" ht="16.5">
      <c r="B1076" s="44" t="s">
        <v>265</v>
      </c>
      <c r="C1076" s="62"/>
      <c r="D1076" s="62"/>
      <c r="E1076" s="62"/>
      <c r="F1076" s="62"/>
      <c r="G1076" s="46"/>
      <c r="H1076" s="46"/>
      <c r="I1076" s="46"/>
      <c r="J1076" s="46"/>
      <c r="K1076" s="62"/>
      <c r="L1076" s="62"/>
      <c r="M1076" s="62"/>
      <c r="N1076" s="62"/>
      <c r="O1076" s="62"/>
      <c r="P1076" s="46"/>
      <c r="Q1076" s="46"/>
      <c r="R1076" s="46"/>
      <c r="S1076" s="46"/>
      <c r="T1076" s="46"/>
      <c r="U1076" s="46"/>
      <c r="V1076" s="54"/>
    </row>
    <row r="1077" spans="2:27" ht="16.5">
      <c r="B1077" s="138" t="s">
        <v>28</v>
      </c>
      <c r="C1077" s="35">
        <v>70</v>
      </c>
      <c r="D1077" s="35">
        <f>D1075+D1076</f>
        <v>30</v>
      </c>
      <c r="E1077" s="35">
        <f>E1075+E1076</f>
        <v>23</v>
      </c>
      <c r="F1077" s="35">
        <f>F1075+F1076</f>
        <v>21</v>
      </c>
      <c r="G1077" s="267" t="s">
        <v>0</v>
      </c>
      <c r="H1077" s="267"/>
      <c r="I1077" s="267"/>
      <c r="J1077" s="267"/>
      <c r="K1077" s="267"/>
      <c r="L1077" s="267"/>
      <c r="M1077" s="267"/>
      <c r="N1077" s="267"/>
      <c r="O1077" s="267"/>
      <c r="P1077" s="267"/>
      <c r="Q1077" s="267"/>
      <c r="R1077" s="267"/>
      <c r="S1077" s="267"/>
      <c r="T1077" s="267"/>
      <c r="U1077" s="267"/>
      <c r="W1077" s="54"/>
      <c r="X1077" s="54"/>
      <c r="Y1077" s="54"/>
      <c r="Z1077" s="54"/>
      <c r="AA1077" s="54"/>
    </row>
    <row r="1078" spans="2:27" ht="16.5">
      <c r="B1078" s="138" t="s">
        <v>109</v>
      </c>
      <c r="C1078" s="293">
        <f>C1077+D1077+E1077+F1077</f>
        <v>144</v>
      </c>
      <c r="D1078" s="293"/>
      <c r="E1078" s="293"/>
      <c r="F1078" s="293"/>
      <c r="G1078" s="267"/>
      <c r="H1078" s="267"/>
      <c r="I1078" s="267"/>
      <c r="J1078" s="267"/>
      <c r="K1078" s="267"/>
      <c r="L1078" s="267"/>
      <c r="M1078" s="267"/>
      <c r="N1078" s="267"/>
      <c r="O1078" s="267"/>
      <c r="P1078" s="267"/>
      <c r="Q1078" s="267"/>
      <c r="R1078" s="267"/>
      <c r="S1078" s="267"/>
      <c r="T1078" s="267"/>
      <c r="U1078" s="267"/>
      <c r="W1078" s="54"/>
      <c r="X1078" s="54"/>
      <c r="Y1078" s="54"/>
      <c r="Z1078" s="54"/>
      <c r="AA1078" s="54"/>
    </row>
    <row r="1079" spans="2:27" ht="17.25" customHeight="1">
      <c r="B1079" s="153"/>
      <c r="C1079" s="153"/>
      <c r="D1079" s="153"/>
      <c r="E1079" s="153"/>
      <c r="F1079" s="153"/>
      <c r="G1079" s="153"/>
      <c r="H1079" s="153"/>
      <c r="I1079" s="153"/>
      <c r="J1079" s="153"/>
      <c r="K1079" s="153"/>
      <c r="L1079" s="153"/>
      <c r="M1079" s="153"/>
      <c r="N1079" s="153"/>
      <c r="O1079" s="153"/>
      <c r="P1079" s="153"/>
      <c r="Q1079" s="153"/>
      <c r="R1079" s="153"/>
      <c r="S1079" s="153"/>
      <c r="T1079" s="153"/>
      <c r="U1079" s="153"/>
      <c r="W1079" s="54"/>
      <c r="X1079" s="54"/>
      <c r="Y1079" s="54"/>
      <c r="Z1079" s="54"/>
      <c r="AA1079" s="54"/>
    </row>
    <row r="1080" spans="1:27" ht="16.5">
      <c r="A1080" s="153" t="s">
        <v>238</v>
      </c>
      <c r="B1080" s="63" t="s">
        <v>298</v>
      </c>
      <c r="C1080" s="179"/>
      <c r="D1080" s="179"/>
      <c r="E1080" s="179"/>
      <c r="F1080" s="179"/>
      <c r="G1080" s="63"/>
      <c r="H1080" s="154"/>
      <c r="I1080" s="154"/>
      <c r="J1080" s="154"/>
      <c r="K1080" s="154"/>
      <c r="L1080" s="154"/>
      <c r="M1080" s="154"/>
      <c r="N1080" s="154"/>
      <c r="O1080" s="154"/>
      <c r="P1080" s="154"/>
      <c r="Q1080" s="154"/>
      <c r="R1080" s="154"/>
      <c r="S1080" s="154"/>
      <c r="T1080" s="154"/>
      <c r="U1080" s="154"/>
      <c r="W1080" s="54"/>
      <c r="X1080" s="54"/>
      <c r="Y1080" s="54"/>
      <c r="Z1080" s="54"/>
      <c r="AA1080" s="54"/>
    </row>
    <row r="1081" spans="2:21" ht="15.75">
      <c r="B1081" s="271" t="s">
        <v>312</v>
      </c>
      <c r="C1081" s="271"/>
      <c r="D1081" s="271"/>
      <c r="E1081" s="271"/>
      <c r="F1081" s="271"/>
      <c r="G1081" s="271"/>
      <c r="H1081" s="271"/>
      <c r="I1081" s="271"/>
      <c r="J1081" s="271"/>
      <c r="K1081" s="271"/>
      <c r="L1081" s="271"/>
      <c r="M1081" s="271"/>
      <c r="N1081" s="271"/>
      <c r="O1081" s="271"/>
      <c r="P1081" s="271"/>
      <c r="Q1081" s="271"/>
      <c r="R1081" s="271"/>
      <c r="S1081" s="271"/>
      <c r="T1081" s="271"/>
      <c r="U1081" s="271"/>
    </row>
    <row r="1082" spans="2:21" ht="15.75">
      <c r="B1082" s="286" t="s">
        <v>311</v>
      </c>
      <c r="C1082" s="286"/>
      <c r="D1082" s="286"/>
      <c r="E1082" s="286"/>
      <c r="F1082" s="286"/>
      <c r="G1082" s="286"/>
      <c r="H1082" s="286"/>
      <c r="I1082" s="286"/>
      <c r="J1082" s="286"/>
      <c r="K1082" s="286"/>
      <c r="L1082" s="286"/>
      <c r="M1082" s="286"/>
      <c r="N1082" s="286"/>
      <c r="O1082" s="286"/>
      <c r="P1082" s="286"/>
      <c r="Q1082" s="286"/>
      <c r="R1082" s="286"/>
      <c r="S1082" s="286"/>
      <c r="T1082" s="286"/>
      <c r="U1082" s="286"/>
    </row>
    <row r="1083" spans="2:21" ht="15.75">
      <c r="B1083" s="197"/>
      <c r="C1083" s="271" t="s">
        <v>302</v>
      </c>
      <c r="D1083" s="271"/>
      <c r="E1083" s="271"/>
      <c r="F1083" s="271"/>
      <c r="G1083" s="271"/>
      <c r="H1083" s="271"/>
      <c r="I1083" s="271"/>
      <c r="J1083" s="271"/>
      <c r="K1083" s="271"/>
      <c r="L1083" s="271"/>
      <c r="M1083" s="271"/>
      <c r="N1083" s="271"/>
      <c r="O1083" s="271"/>
      <c r="P1083" s="271"/>
      <c r="Q1083" s="271"/>
      <c r="R1083" s="197"/>
      <c r="S1083" s="197"/>
      <c r="T1083" s="197"/>
      <c r="U1083" s="197"/>
    </row>
    <row r="1084" spans="2:21" ht="16.5">
      <c r="B1084" s="274" t="s">
        <v>269</v>
      </c>
      <c r="C1084" s="274"/>
      <c r="D1084" s="274"/>
      <c r="E1084" s="274"/>
      <c r="F1084" s="274"/>
      <c r="G1084" s="274"/>
      <c r="H1084" s="274"/>
      <c r="I1084" s="274"/>
      <c r="J1084" s="274"/>
      <c r="K1084" s="274"/>
      <c r="L1084" s="274"/>
      <c r="M1084" s="274"/>
      <c r="N1084" s="274"/>
      <c r="O1084" s="274"/>
      <c r="P1084" s="274"/>
      <c r="Q1084" s="8"/>
      <c r="R1084" s="8"/>
      <c r="S1084" s="8"/>
      <c r="T1084" s="8"/>
      <c r="U1084" s="8"/>
    </row>
    <row r="1085" spans="2:21" ht="15.75">
      <c r="B1085" s="270" t="s">
        <v>302</v>
      </c>
      <c r="C1085" s="270"/>
      <c r="D1085" s="270"/>
      <c r="E1085" s="270"/>
      <c r="F1085" s="270"/>
      <c r="G1085" s="270"/>
      <c r="H1085" s="270"/>
      <c r="I1085" s="270"/>
      <c r="J1085" s="270"/>
      <c r="K1085" s="270"/>
      <c r="L1085" s="270"/>
      <c r="M1085" s="270"/>
      <c r="N1085" s="270"/>
      <c r="O1085" s="270"/>
      <c r="P1085" s="270"/>
      <c r="Q1085" s="8"/>
      <c r="R1085" s="8"/>
      <c r="S1085" s="8"/>
      <c r="T1085" s="8"/>
      <c r="U1085" s="8"/>
    </row>
    <row r="1086" spans="2:21" ht="17.25">
      <c r="B1086" s="139"/>
      <c r="C1086" s="137"/>
      <c r="D1086" s="137"/>
      <c r="E1086" s="137"/>
      <c r="F1086" s="137"/>
      <c r="G1086" s="137"/>
      <c r="H1086" s="137"/>
      <c r="I1086" s="137"/>
      <c r="J1086" s="137"/>
      <c r="K1086" s="137"/>
      <c r="L1086" s="137"/>
      <c r="M1086" s="137"/>
      <c r="N1086" s="137"/>
      <c r="O1086" s="137"/>
      <c r="P1086" s="137"/>
      <c r="Q1086" s="137"/>
      <c r="R1086" s="137"/>
      <c r="S1086" s="137"/>
      <c r="T1086" s="137"/>
      <c r="U1086" s="137"/>
    </row>
    <row r="1087" spans="2:21" ht="17.25">
      <c r="B1087" s="139"/>
      <c r="C1087" s="137"/>
      <c r="D1087" s="137"/>
      <c r="E1087" s="137"/>
      <c r="F1087" s="137"/>
      <c r="G1087" s="137"/>
      <c r="H1087" s="137"/>
      <c r="I1087" s="137"/>
      <c r="J1087" s="137"/>
      <c r="K1087" s="137"/>
      <c r="L1087" s="137"/>
      <c r="M1087" s="137"/>
      <c r="N1087" s="137"/>
      <c r="O1087" s="137"/>
      <c r="P1087" s="137"/>
      <c r="Q1087" s="137"/>
      <c r="R1087" s="137"/>
      <c r="S1087" s="137"/>
      <c r="T1087" s="137"/>
      <c r="U1087" s="137"/>
    </row>
    <row r="1088" spans="3:21" ht="18">
      <c r="C1088" s="39"/>
      <c r="D1088" s="39"/>
      <c r="E1088" s="39"/>
      <c r="F1088" s="39"/>
      <c r="G1088" s="39"/>
      <c r="H1088" s="39"/>
      <c r="I1088" s="39">
        <v>28</v>
      </c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</row>
    <row r="1089" spans="2:21" ht="18">
      <c r="B1089" s="39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</row>
    <row r="1090" spans="2:21" ht="18">
      <c r="B1090" s="39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</row>
    <row r="1091" spans="2:21" ht="18">
      <c r="B1091" s="39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</row>
    <row r="1092" spans="2:14" ht="18.75">
      <c r="B1092" s="41"/>
      <c r="C1092" s="41"/>
      <c r="D1092" s="41"/>
      <c r="E1092" s="120" t="s">
        <v>23</v>
      </c>
      <c r="N1092" s="125" t="s">
        <v>316</v>
      </c>
    </row>
    <row r="1093" spans="2:21" ht="23.25">
      <c r="B1093" s="275" t="s">
        <v>153</v>
      </c>
      <c r="C1093" s="284"/>
      <c r="D1093" s="284"/>
      <c r="E1093" s="284"/>
      <c r="F1093" s="284"/>
      <c r="G1093" s="284"/>
      <c r="H1093" s="284"/>
      <c r="I1093" s="284"/>
      <c r="J1093" s="284"/>
      <c r="K1093" s="284"/>
      <c r="L1093" s="284"/>
      <c r="M1093" s="284"/>
      <c r="N1093" s="284"/>
      <c r="O1093" s="284"/>
      <c r="P1093" s="284"/>
      <c r="Q1093" s="284"/>
      <c r="R1093" s="284"/>
      <c r="S1093" s="284"/>
      <c r="T1093" s="284"/>
      <c r="U1093" s="284"/>
    </row>
    <row r="1094" spans="2:21" ht="22.5">
      <c r="B1094" s="283" t="s">
        <v>250</v>
      </c>
      <c r="C1094" s="284"/>
      <c r="D1094" s="284"/>
      <c r="E1094" s="284"/>
      <c r="F1094" s="284"/>
      <c r="G1094" s="284"/>
      <c r="H1094" s="284"/>
      <c r="I1094" s="284"/>
      <c r="J1094" s="284"/>
      <c r="K1094" s="284"/>
      <c r="L1094" s="284"/>
      <c r="M1094" s="284"/>
      <c r="N1094" s="284"/>
      <c r="O1094" s="284"/>
      <c r="P1094" s="284"/>
      <c r="Q1094" s="284"/>
      <c r="R1094" s="284"/>
      <c r="S1094" s="284"/>
      <c r="T1094" s="284"/>
      <c r="U1094" s="284"/>
    </row>
    <row r="1095" spans="2:21" ht="15.75">
      <c r="B1095" s="280" t="s">
        <v>212</v>
      </c>
      <c r="C1095" s="281"/>
      <c r="D1095" s="281"/>
      <c r="E1095" s="281"/>
      <c r="F1095" s="281"/>
      <c r="G1095" s="281"/>
      <c r="H1095" s="281"/>
      <c r="I1095" s="281"/>
      <c r="J1095" s="281"/>
      <c r="K1095" s="281"/>
      <c r="L1095" s="281"/>
      <c r="M1095" s="281"/>
      <c r="N1095" s="281"/>
      <c r="O1095" s="281"/>
      <c r="P1095" s="281"/>
      <c r="Q1095" s="281"/>
      <c r="R1095" s="281"/>
      <c r="S1095" s="281"/>
      <c r="T1095" s="281"/>
      <c r="U1095" s="281"/>
    </row>
    <row r="1096" spans="2:21" ht="15.75">
      <c r="B1096" s="203"/>
      <c r="C1096" s="124"/>
      <c r="D1096" s="124"/>
      <c r="E1096" s="124"/>
      <c r="F1096" s="124"/>
      <c r="G1096" s="124"/>
      <c r="H1096" s="124"/>
      <c r="I1096" s="124"/>
      <c r="J1096" s="124"/>
      <c r="K1096" s="124"/>
      <c r="L1096" s="124"/>
      <c r="M1096" s="124"/>
      <c r="N1096" s="124"/>
      <c r="O1096" s="124"/>
      <c r="P1096" s="124"/>
      <c r="Q1096" s="124"/>
      <c r="R1096" s="124"/>
      <c r="S1096" s="124"/>
      <c r="T1096" s="124"/>
      <c r="U1096" s="124"/>
    </row>
    <row r="1097" spans="1:21" ht="23.25">
      <c r="A1097" s="308" t="s">
        <v>176</v>
      </c>
      <c r="B1097" s="308"/>
      <c r="C1097" s="308"/>
      <c r="D1097" s="308"/>
      <c r="E1097" s="308"/>
      <c r="F1097" s="287" t="s">
        <v>353</v>
      </c>
      <c r="G1097" s="287"/>
      <c r="H1097" s="287"/>
      <c r="I1097" s="287"/>
      <c r="J1097" s="287"/>
      <c r="K1097" s="287"/>
      <c r="L1097" s="287"/>
      <c r="M1097" s="287"/>
      <c r="N1097" s="287"/>
      <c r="O1097" s="287"/>
      <c r="P1097" s="38"/>
      <c r="Q1097" s="38"/>
      <c r="R1097" s="38"/>
      <c r="S1097" s="38"/>
      <c r="T1097" s="38"/>
      <c r="U1097" s="38"/>
    </row>
    <row r="1098" spans="2:14" ht="18.75">
      <c r="B1098" s="41"/>
      <c r="E1098" s="120" t="s">
        <v>23</v>
      </c>
      <c r="N1098" s="125" t="s">
        <v>316</v>
      </c>
    </row>
    <row r="1099" spans="2:22" ht="15.75">
      <c r="B1099" s="72" t="s">
        <v>1</v>
      </c>
      <c r="C1099" s="49" t="s">
        <v>1</v>
      </c>
      <c r="D1099" s="49" t="s">
        <v>30</v>
      </c>
      <c r="E1099" s="49" t="s">
        <v>5</v>
      </c>
      <c r="F1099" s="50" t="s">
        <v>22</v>
      </c>
      <c r="G1099" s="50" t="s">
        <v>13</v>
      </c>
      <c r="H1099" s="50" t="s">
        <v>14</v>
      </c>
      <c r="I1099" s="49" t="s">
        <v>0</v>
      </c>
      <c r="J1099" s="50" t="s">
        <v>12</v>
      </c>
      <c r="K1099" s="50" t="s">
        <v>13</v>
      </c>
      <c r="L1099" s="50" t="s">
        <v>14</v>
      </c>
      <c r="M1099" s="49" t="s">
        <v>0</v>
      </c>
      <c r="N1099" s="50" t="s">
        <v>15</v>
      </c>
      <c r="O1099" s="50" t="s">
        <v>16</v>
      </c>
      <c r="P1099" s="50" t="s">
        <v>14</v>
      </c>
      <c r="Q1099" s="49" t="s">
        <v>0</v>
      </c>
      <c r="R1099" s="50" t="s">
        <v>24</v>
      </c>
      <c r="S1099" s="50" t="s">
        <v>25</v>
      </c>
      <c r="T1099" s="50" t="s">
        <v>14</v>
      </c>
      <c r="U1099" s="49" t="s">
        <v>0</v>
      </c>
      <c r="V1099" s="54"/>
    </row>
    <row r="1100" spans="2:22" ht="18.75">
      <c r="B1100" s="72" t="s">
        <v>4</v>
      </c>
      <c r="C1100" s="49" t="s">
        <v>3</v>
      </c>
      <c r="D1100" s="49" t="s">
        <v>31</v>
      </c>
      <c r="E1100" s="49" t="s">
        <v>6</v>
      </c>
      <c r="F1100" s="49" t="s">
        <v>8</v>
      </c>
      <c r="G1100" s="49" t="s">
        <v>9</v>
      </c>
      <c r="H1100" s="49" t="s">
        <v>10</v>
      </c>
      <c r="I1100" s="41" t="s">
        <v>11</v>
      </c>
      <c r="J1100" s="49" t="s">
        <v>8</v>
      </c>
      <c r="K1100" s="49" t="s">
        <v>9</v>
      </c>
      <c r="L1100" s="49" t="s">
        <v>10</v>
      </c>
      <c r="M1100" s="41" t="s">
        <v>11</v>
      </c>
      <c r="N1100" s="49" t="s">
        <v>8</v>
      </c>
      <c r="O1100" s="49" t="s">
        <v>9</v>
      </c>
      <c r="P1100" s="49" t="s">
        <v>10</v>
      </c>
      <c r="Q1100" s="41" t="s">
        <v>11</v>
      </c>
      <c r="R1100" s="49" t="s">
        <v>8</v>
      </c>
      <c r="S1100" s="49" t="s">
        <v>9</v>
      </c>
      <c r="T1100" s="49" t="s">
        <v>10</v>
      </c>
      <c r="U1100" s="41" t="s">
        <v>11</v>
      </c>
      <c r="V1100" s="54"/>
    </row>
    <row r="1101" spans="2:16" ht="20.25">
      <c r="B1101" s="204" t="s">
        <v>358</v>
      </c>
      <c r="C1101" s="72" t="s">
        <v>309</v>
      </c>
      <c r="D1101" s="49" t="s">
        <v>305</v>
      </c>
      <c r="E1101" s="49" t="s">
        <v>7</v>
      </c>
      <c r="F1101" s="49" t="s">
        <v>32</v>
      </c>
      <c r="G1101" s="49" t="s">
        <v>32</v>
      </c>
      <c r="H1101" s="7">
        <v>0.03</v>
      </c>
      <c r="L1101" s="7">
        <v>0.01</v>
      </c>
      <c r="P1101" s="7">
        <v>0.01</v>
      </c>
    </row>
    <row r="1102" spans="2:21" ht="20.25">
      <c r="B1102" s="132"/>
      <c r="D1102" s="2" t="s">
        <v>33</v>
      </c>
      <c r="E1102" s="3"/>
      <c r="F1102" s="2" t="s">
        <v>33</v>
      </c>
      <c r="G1102" s="2" t="s">
        <v>33</v>
      </c>
      <c r="H1102" s="2" t="s">
        <v>33</v>
      </c>
      <c r="I1102" s="2" t="s">
        <v>33</v>
      </c>
      <c r="J1102" s="2" t="s">
        <v>33</v>
      </c>
      <c r="K1102" s="2" t="s">
        <v>33</v>
      </c>
      <c r="L1102" s="2" t="s">
        <v>33</v>
      </c>
      <c r="N1102" s="2" t="s">
        <v>33</v>
      </c>
      <c r="O1102" s="2" t="s">
        <v>33</v>
      </c>
      <c r="P1102" s="2" t="s">
        <v>33</v>
      </c>
      <c r="Q1102" s="2" t="s">
        <v>33</v>
      </c>
      <c r="R1102" s="2" t="s">
        <v>33</v>
      </c>
      <c r="S1102" s="2" t="s">
        <v>33</v>
      </c>
      <c r="T1102" s="2" t="s">
        <v>33</v>
      </c>
      <c r="U1102" s="2" t="s">
        <v>33</v>
      </c>
    </row>
    <row r="1103" spans="2:21" ht="18.75">
      <c r="B1103" s="41">
        <v>1</v>
      </c>
      <c r="C1103" s="41"/>
      <c r="D1103" s="41">
        <v>3</v>
      </c>
      <c r="E1103" s="41">
        <v>4</v>
      </c>
      <c r="F1103" s="41">
        <v>5</v>
      </c>
      <c r="G1103" s="41">
        <v>6</v>
      </c>
      <c r="H1103" s="42">
        <v>7</v>
      </c>
      <c r="I1103" s="41">
        <v>8</v>
      </c>
      <c r="J1103" s="41">
        <v>9</v>
      </c>
      <c r="K1103" s="41">
        <v>10</v>
      </c>
      <c r="L1103" s="42">
        <v>11</v>
      </c>
      <c r="M1103" s="41">
        <v>12</v>
      </c>
      <c r="N1103" s="41">
        <v>13</v>
      </c>
      <c r="O1103" s="41">
        <v>14</v>
      </c>
      <c r="P1103" s="42">
        <v>15</v>
      </c>
      <c r="Q1103" s="41">
        <v>16</v>
      </c>
      <c r="R1103" s="41">
        <v>17</v>
      </c>
      <c r="S1103" s="41">
        <v>18</v>
      </c>
      <c r="T1103" s="41">
        <v>19</v>
      </c>
      <c r="U1103" s="41">
        <v>20</v>
      </c>
    </row>
    <row r="1104" spans="1:21" ht="19.5">
      <c r="A1104" s="126">
        <v>1</v>
      </c>
      <c r="B1104" s="60" t="s">
        <v>17</v>
      </c>
      <c r="C1104" s="128">
        <v>35</v>
      </c>
      <c r="D1104" s="128">
        <f>C1104*15</f>
        <v>525</v>
      </c>
      <c r="E1104" s="128">
        <f>SUM(C1104*32)</f>
        <v>1120</v>
      </c>
      <c r="F1104" s="128">
        <f>SUM(C1104*22)</f>
        <v>770</v>
      </c>
      <c r="G1104" s="128">
        <f>SUM(E1104*8)</f>
        <v>8960</v>
      </c>
      <c r="H1104" s="128" t="s">
        <v>21</v>
      </c>
      <c r="I1104" s="129">
        <f>SUM(D1104+F1104+G1104)</f>
        <v>10255</v>
      </c>
      <c r="J1104" s="128">
        <f>SUM(C1104*3)</f>
        <v>105</v>
      </c>
      <c r="K1104" s="128">
        <f>SUM(E1104*0.5)</f>
        <v>560</v>
      </c>
      <c r="L1104" s="128" t="str">
        <f>+L1106</f>
        <v>+</v>
      </c>
      <c r="M1104" s="129">
        <f>SUM(J1104:L1104)</f>
        <v>665</v>
      </c>
      <c r="N1104" s="128">
        <f>SUM(C1104*3)</f>
        <v>105</v>
      </c>
      <c r="O1104" s="128">
        <f>SUM(E1104*1)</f>
        <v>1120</v>
      </c>
      <c r="P1104" s="128" t="s">
        <v>21</v>
      </c>
      <c r="Q1104" s="129">
        <f>SUM(N1104:P1104)</f>
        <v>1225</v>
      </c>
      <c r="R1104" s="128">
        <f>SUM(C1104*2)</f>
        <v>70</v>
      </c>
      <c r="S1104" s="128">
        <f>SUM(E1104*0.5)</f>
        <v>560</v>
      </c>
      <c r="T1104" s="128" t="s">
        <v>21</v>
      </c>
      <c r="U1104" s="129">
        <f>SUM(R1104:T1104)</f>
        <v>630</v>
      </c>
    </row>
    <row r="1105" spans="1:21" ht="19.5">
      <c r="A1105" s="126">
        <v>2</v>
      </c>
      <c r="B1105" s="60" t="s">
        <v>18</v>
      </c>
      <c r="C1105" s="128">
        <v>33</v>
      </c>
      <c r="D1105" s="128">
        <f>SUM(C1105*15)</f>
        <v>495</v>
      </c>
      <c r="E1105" s="29">
        <f>SUM(C1105*24)</f>
        <v>792</v>
      </c>
      <c r="F1105" s="128">
        <f>SUM(C1105*32.5)</f>
        <v>1072.5</v>
      </c>
      <c r="G1105" s="128">
        <f>SUM(E1105*8)</f>
        <v>6336</v>
      </c>
      <c r="H1105" s="128" t="s">
        <v>21</v>
      </c>
      <c r="I1105" s="129">
        <f>SUM(D1105+F1105+G1105)</f>
        <v>7903.5</v>
      </c>
      <c r="J1105" s="128">
        <f>SUM(C1105*2.5)</f>
        <v>82.5</v>
      </c>
      <c r="K1105" s="128">
        <f>SUM(E1105*0.5)</f>
        <v>396</v>
      </c>
      <c r="L1105" s="128" t="s">
        <v>21</v>
      </c>
      <c r="M1105" s="129">
        <f>SUM(J1105:L1105)</f>
        <v>478.5</v>
      </c>
      <c r="N1105" s="128">
        <f>SUM(C1105*3)</f>
        <v>99</v>
      </c>
      <c r="O1105" s="128">
        <f>SUM(E1105*1)</f>
        <v>792</v>
      </c>
      <c r="P1105" s="128" t="s">
        <v>21</v>
      </c>
      <c r="Q1105" s="129">
        <f>SUM(N1105:P1105)</f>
        <v>891</v>
      </c>
      <c r="R1105" s="128">
        <f>SUM(C1105*2)</f>
        <v>66</v>
      </c>
      <c r="S1105" s="128">
        <f>SUM(E1105*0.5)</f>
        <v>396</v>
      </c>
      <c r="T1105" s="128" t="s">
        <v>21</v>
      </c>
      <c r="U1105" s="129">
        <f>SUM(R1105:T1105)</f>
        <v>462</v>
      </c>
    </row>
    <row r="1106" spans="1:21" ht="19.5">
      <c r="A1106" s="126">
        <v>3</v>
      </c>
      <c r="B1106" s="60" t="s">
        <v>19</v>
      </c>
      <c r="C1106" s="128">
        <v>24</v>
      </c>
      <c r="D1106" s="128">
        <f>SUM(C1106*15)</f>
        <v>360</v>
      </c>
      <c r="E1106" s="128">
        <f>SUM(C1106*32)</f>
        <v>768</v>
      </c>
      <c r="F1106" s="128">
        <f>SUM(C1106*22)</f>
        <v>528</v>
      </c>
      <c r="G1106" s="128">
        <f>SUM(E1106*8)</f>
        <v>6144</v>
      </c>
      <c r="H1106" s="128" t="s">
        <v>21</v>
      </c>
      <c r="I1106" s="129">
        <f>SUM(D1106+F1106+G1106)</f>
        <v>7032</v>
      </c>
      <c r="J1106" s="128">
        <f>SUM(C1106*3)</f>
        <v>72</v>
      </c>
      <c r="K1106" s="128">
        <f>SUM(E1106*0.5)</f>
        <v>384</v>
      </c>
      <c r="L1106" s="128" t="s">
        <v>21</v>
      </c>
      <c r="M1106" s="129">
        <f>SUM(J1106:L1106)</f>
        <v>456</v>
      </c>
      <c r="N1106" s="128">
        <f>SUM(C1106*3)</f>
        <v>72</v>
      </c>
      <c r="O1106" s="128">
        <f>SUM(E1106*1)</f>
        <v>768</v>
      </c>
      <c r="P1106" s="128" t="s">
        <v>21</v>
      </c>
      <c r="Q1106" s="129">
        <f>SUM(N1106:P1106)</f>
        <v>840</v>
      </c>
      <c r="R1106" s="128">
        <f>SUM(C1106*2)</f>
        <v>48</v>
      </c>
      <c r="S1106" s="128">
        <f>SUM(E1106*0.5)</f>
        <v>384</v>
      </c>
      <c r="T1106" s="128" t="s">
        <v>21</v>
      </c>
      <c r="U1106" s="129">
        <f>SUM(R1106:T1106)</f>
        <v>432</v>
      </c>
    </row>
    <row r="1107" spans="1:21" ht="19.5">
      <c r="A1107" s="126">
        <v>4</v>
      </c>
      <c r="B1107" s="60" t="s">
        <v>20</v>
      </c>
      <c r="C1107" s="128">
        <v>22</v>
      </c>
      <c r="D1107" s="128">
        <f>SUM(C1107*15)</f>
        <v>330</v>
      </c>
      <c r="E1107" s="128">
        <f>SUM(C1107*24)</f>
        <v>528</v>
      </c>
      <c r="F1107" s="128">
        <f>SUM(C1107*32.5)</f>
        <v>715</v>
      </c>
      <c r="G1107" s="128">
        <f>SUM(E1107*8)</f>
        <v>4224</v>
      </c>
      <c r="H1107" s="128" t="s">
        <v>21</v>
      </c>
      <c r="I1107" s="129">
        <f>SUM(D1107+F1107+G1107)</f>
        <v>5269</v>
      </c>
      <c r="J1107" s="128">
        <f>SUM(C1107*2.5)</f>
        <v>55</v>
      </c>
      <c r="K1107" s="128">
        <f>SUM(E1107*0.5)</f>
        <v>264</v>
      </c>
      <c r="L1107" s="128" t="s">
        <v>21</v>
      </c>
      <c r="M1107" s="129">
        <f>SUM(J1107:L1107)</f>
        <v>319</v>
      </c>
      <c r="N1107" s="128">
        <f>SUM(C1107*3)</f>
        <v>66</v>
      </c>
      <c r="O1107" s="128">
        <f>SUM(E1107*1)</f>
        <v>528</v>
      </c>
      <c r="P1107" s="128" t="s">
        <v>21</v>
      </c>
      <c r="Q1107" s="129">
        <f>SUM(N1107:P1107)</f>
        <v>594</v>
      </c>
      <c r="R1107" s="128">
        <f>SUM(C1107*2)</f>
        <v>44</v>
      </c>
      <c r="S1107" s="128">
        <f>SUM(E1107*0.5)</f>
        <v>264</v>
      </c>
      <c r="T1107" s="128" t="s">
        <v>21</v>
      </c>
      <c r="U1107" s="129">
        <f>SUM(R1107:T1107)</f>
        <v>308</v>
      </c>
    </row>
    <row r="1108" spans="1:21" ht="19.5">
      <c r="A1108" s="126">
        <v>4</v>
      </c>
      <c r="B1108" s="61" t="s">
        <v>28</v>
      </c>
      <c r="C1108" s="61">
        <f>C1107+C1106+C1105+C1104</f>
        <v>114</v>
      </c>
      <c r="D1108" s="8">
        <f>C1108*15</f>
        <v>1710</v>
      </c>
      <c r="E1108" s="8">
        <f aca="true" t="shared" si="27" ref="E1108:U1108">SUM(E1104:E1107)</f>
        <v>3208</v>
      </c>
      <c r="F1108" s="8">
        <f t="shared" si="27"/>
        <v>3085.5</v>
      </c>
      <c r="G1108" s="8">
        <f t="shared" si="27"/>
        <v>25664</v>
      </c>
      <c r="H1108" s="8">
        <f t="shared" si="27"/>
        <v>0</v>
      </c>
      <c r="I1108" s="8">
        <f t="shared" si="27"/>
        <v>30459.5</v>
      </c>
      <c r="J1108" s="8">
        <f t="shared" si="27"/>
        <v>314.5</v>
      </c>
      <c r="K1108" s="8">
        <f t="shared" si="27"/>
        <v>1604</v>
      </c>
      <c r="L1108" s="8">
        <f t="shared" si="27"/>
        <v>0</v>
      </c>
      <c r="M1108" s="8">
        <f t="shared" si="27"/>
        <v>1918.5</v>
      </c>
      <c r="N1108" s="8">
        <f t="shared" si="27"/>
        <v>342</v>
      </c>
      <c r="O1108" s="8">
        <f t="shared" si="27"/>
        <v>3208</v>
      </c>
      <c r="P1108" s="8">
        <f t="shared" si="27"/>
        <v>0</v>
      </c>
      <c r="Q1108" s="8">
        <f t="shared" si="27"/>
        <v>3550</v>
      </c>
      <c r="R1108" s="8">
        <f t="shared" si="27"/>
        <v>228</v>
      </c>
      <c r="S1108" s="8">
        <f t="shared" si="27"/>
        <v>1604</v>
      </c>
      <c r="T1108" s="8">
        <f t="shared" si="27"/>
        <v>0</v>
      </c>
      <c r="U1108" s="8">
        <f t="shared" si="27"/>
        <v>1832</v>
      </c>
    </row>
    <row r="1109" spans="2:14" ht="18.75">
      <c r="B1109" s="41"/>
      <c r="E1109" s="120" t="s">
        <v>23</v>
      </c>
      <c r="N1109" s="125" t="s">
        <v>316</v>
      </c>
    </row>
    <row r="1110" spans="1:21" ht="15.75" customHeight="1">
      <c r="A1110" s="273" t="s">
        <v>297</v>
      </c>
      <c r="B1110" s="273"/>
      <c r="C1110" s="273"/>
      <c r="D1110" s="273"/>
      <c r="E1110" s="273"/>
      <c r="F1110" s="273"/>
      <c r="G1110" s="273"/>
      <c r="H1110" s="273"/>
      <c r="I1110" s="273"/>
      <c r="J1110" s="273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</row>
    <row r="1111" spans="2:22" ht="16.5">
      <c r="B1111" s="82" t="s">
        <v>75</v>
      </c>
      <c r="C1111" s="46"/>
      <c r="D1111" s="46"/>
      <c r="E1111" s="46"/>
      <c r="F1111" s="276"/>
      <c r="G1111" s="276"/>
      <c r="H1111" s="276"/>
      <c r="I1111" s="276"/>
      <c r="J1111" s="276"/>
      <c r="K1111" s="276"/>
      <c r="L1111" s="276"/>
      <c r="M1111" s="276"/>
      <c r="N1111" s="276"/>
      <c r="O1111" s="276"/>
      <c r="P1111" s="62"/>
      <c r="Q1111" s="62"/>
      <c r="R1111" s="276"/>
      <c r="S1111" s="276"/>
      <c r="T1111" s="276"/>
      <c r="U1111" s="276"/>
      <c r="V1111" s="54"/>
    </row>
    <row r="1112" spans="2:22" ht="15.75">
      <c r="B1112" s="62"/>
      <c r="C1112" s="267" t="s">
        <v>36</v>
      </c>
      <c r="D1112" s="267"/>
      <c r="E1112" s="267" t="s">
        <v>266</v>
      </c>
      <c r="F1112" s="267"/>
      <c r="G1112" s="274" t="s">
        <v>270</v>
      </c>
      <c r="H1112" s="289"/>
      <c r="I1112" s="289"/>
      <c r="J1112" s="289"/>
      <c r="K1112" s="289"/>
      <c r="L1112" s="267" t="s">
        <v>215</v>
      </c>
      <c r="M1112" s="267"/>
      <c r="N1112" s="267"/>
      <c r="O1112" s="267"/>
      <c r="P1112" s="37"/>
      <c r="Q1112" s="36"/>
      <c r="R1112" s="274" t="s">
        <v>214</v>
      </c>
      <c r="S1112" s="289"/>
      <c r="T1112" s="289"/>
      <c r="U1112" s="289"/>
      <c r="V1112" s="54"/>
    </row>
    <row r="1113" spans="2:22" ht="15.75">
      <c r="B1113" s="62"/>
      <c r="C1113" s="45" t="s">
        <v>267</v>
      </c>
      <c r="D1113" s="44" t="s">
        <v>268</v>
      </c>
      <c r="E1113" s="45" t="s">
        <v>267</v>
      </c>
      <c r="F1113" s="44" t="s">
        <v>268</v>
      </c>
      <c r="G1113" s="37"/>
      <c r="H1113" s="37"/>
      <c r="I1113" s="37"/>
      <c r="J1113" s="37"/>
      <c r="K1113" s="37"/>
      <c r="L1113" s="267" t="s">
        <v>216</v>
      </c>
      <c r="M1113" s="267"/>
      <c r="N1113" s="267"/>
      <c r="O1113" s="267"/>
      <c r="P1113" s="37"/>
      <c r="Q1113" s="37"/>
      <c r="R1113" s="37"/>
      <c r="S1113" s="37"/>
      <c r="T1113" s="37"/>
      <c r="U1113" s="37"/>
      <c r="V1113" s="54"/>
    </row>
    <row r="1114" spans="2:22" ht="23.25">
      <c r="B1114" s="44" t="s">
        <v>264</v>
      </c>
      <c r="C1114" s="117">
        <v>36</v>
      </c>
      <c r="D1114" s="117">
        <v>23</v>
      </c>
      <c r="E1114" s="117">
        <v>26</v>
      </c>
      <c r="F1114" s="117">
        <v>29</v>
      </c>
      <c r="G1114" s="37"/>
      <c r="H1114" s="37"/>
      <c r="I1114" s="37"/>
      <c r="J1114" s="37"/>
      <c r="K1114" s="37"/>
      <c r="L1114" s="267" t="s">
        <v>217</v>
      </c>
      <c r="M1114" s="267"/>
      <c r="N1114" s="267"/>
      <c r="O1114" s="267"/>
      <c r="P1114" s="37"/>
      <c r="Q1114" s="37"/>
      <c r="R1114" s="37"/>
      <c r="S1114" s="37"/>
      <c r="T1114" s="37"/>
      <c r="U1114" s="37"/>
      <c r="V1114" s="54"/>
    </row>
    <row r="1115" spans="2:22" ht="15.75">
      <c r="B1115" s="44" t="s">
        <v>265</v>
      </c>
      <c r="C1115" s="62"/>
      <c r="D1115" s="62"/>
      <c r="E1115" s="62"/>
      <c r="F1115" s="62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54"/>
    </row>
    <row r="1116" spans="2:28" ht="16.5">
      <c r="B1116" s="138" t="s">
        <v>28</v>
      </c>
      <c r="C1116" s="35">
        <v>36</v>
      </c>
      <c r="D1116" s="35">
        <f>D1114+D1115</f>
        <v>23</v>
      </c>
      <c r="E1116" s="35">
        <f>E1114+E1115</f>
        <v>26</v>
      </c>
      <c r="F1116" s="35">
        <f>F1114+F1115</f>
        <v>29</v>
      </c>
      <c r="G1116" s="267" t="s">
        <v>0</v>
      </c>
      <c r="H1116" s="267"/>
      <c r="I1116" s="267"/>
      <c r="J1116" s="267"/>
      <c r="K1116" s="267"/>
      <c r="L1116" s="267"/>
      <c r="M1116" s="267"/>
      <c r="N1116" s="267"/>
      <c r="O1116" s="267"/>
      <c r="P1116" s="267"/>
      <c r="Q1116" s="267"/>
      <c r="R1116" s="267"/>
      <c r="S1116" s="267"/>
      <c r="T1116" s="267"/>
      <c r="U1116" s="267"/>
      <c r="W1116" s="54"/>
      <c r="X1116" s="54"/>
      <c r="Y1116" s="54"/>
      <c r="Z1116" s="54"/>
      <c r="AA1116" s="54"/>
      <c r="AB1116" s="54"/>
    </row>
    <row r="1117" spans="2:28" ht="16.5">
      <c r="B1117" s="138" t="s">
        <v>109</v>
      </c>
      <c r="C1117" s="293">
        <f>C1116+D1116+E1116+F1116</f>
        <v>114</v>
      </c>
      <c r="D1117" s="293"/>
      <c r="E1117" s="293"/>
      <c r="F1117" s="293"/>
      <c r="G1117" s="267"/>
      <c r="H1117" s="267"/>
      <c r="I1117" s="267"/>
      <c r="J1117" s="267"/>
      <c r="K1117" s="267"/>
      <c r="L1117" s="267"/>
      <c r="M1117" s="267"/>
      <c r="N1117" s="267"/>
      <c r="O1117" s="267"/>
      <c r="P1117" s="267"/>
      <c r="Q1117" s="267"/>
      <c r="R1117" s="267"/>
      <c r="S1117" s="267"/>
      <c r="T1117" s="267"/>
      <c r="U1117" s="267"/>
      <c r="W1117" s="54"/>
      <c r="X1117" s="54"/>
      <c r="Y1117" s="54"/>
      <c r="Z1117" s="54"/>
      <c r="AA1117" s="54"/>
      <c r="AB1117" s="54"/>
    </row>
    <row r="1118" spans="2:28" ht="18">
      <c r="B1118" s="142"/>
      <c r="C1118" s="305"/>
      <c r="D1118" s="305"/>
      <c r="E1118" s="35"/>
      <c r="F1118" s="35"/>
      <c r="G1118" s="267"/>
      <c r="H1118" s="267"/>
      <c r="I1118" s="267"/>
      <c r="J1118" s="267"/>
      <c r="K1118" s="267"/>
      <c r="L1118" s="267"/>
      <c r="M1118" s="267"/>
      <c r="N1118" s="267"/>
      <c r="O1118" s="267"/>
      <c r="P1118" s="267"/>
      <c r="Q1118" s="267"/>
      <c r="R1118" s="267"/>
      <c r="S1118" s="267"/>
      <c r="T1118" s="267"/>
      <c r="U1118" s="267"/>
      <c r="W1118" s="54"/>
      <c r="X1118" s="54"/>
      <c r="Y1118" s="54"/>
      <c r="Z1118" s="54"/>
      <c r="AA1118" s="54"/>
      <c r="AB1118" s="54"/>
    </row>
    <row r="1119" spans="2:28" ht="12.75" customHeight="1">
      <c r="B1119" s="65"/>
      <c r="C1119" s="65"/>
      <c r="D1119" s="65"/>
      <c r="E1119" s="65"/>
      <c r="F1119" s="65"/>
      <c r="G1119" s="65"/>
      <c r="H1119" s="65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W1119" s="54"/>
      <c r="X1119" s="54"/>
      <c r="Y1119" s="54"/>
      <c r="Z1119" s="54"/>
      <c r="AA1119" s="54"/>
      <c r="AB1119" s="54"/>
    </row>
    <row r="1120" spans="1:28" ht="16.5">
      <c r="A1120" s="65" t="s">
        <v>239</v>
      </c>
      <c r="B1120" s="63" t="s">
        <v>298</v>
      </c>
      <c r="C1120" s="179"/>
      <c r="D1120" s="179"/>
      <c r="E1120" s="179"/>
      <c r="F1120" s="179"/>
      <c r="G1120" s="63"/>
      <c r="H1120" s="154"/>
      <c r="I1120" s="154"/>
      <c r="J1120" s="154"/>
      <c r="K1120" s="154"/>
      <c r="L1120" s="154"/>
      <c r="M1120" s="154"/>
      <c r="N1120" s="154"/>
      <c r="O1120" s="154"/>
      <c r="P1120" s="154"/>
      <c r="Q1120" s="154"/>
      <c r="R1120" s="154"/>
      <c r="S1120" s="154"/>
      <c r="T1120" s="154"/>
      <c r="U1120" s="154"/>
      <c r="W1120" s="54"/>
      <c r="X1120" s="54"/>
      <c r="Y1120" s="54"/>
      <c r="Z1120" s="54"/>
      <c r="AA1120" s="54"/>
      <c r="AB1120" s="54"/>
    </row>
    <row r="1121" spans="2:21" ht="15.75">
      <c r="B1121" s="271" t="s">
        <v>312</v>
      </c>
      <c r="C1121" s="271"/>
      <c r="D1121" s="271"/>
      <c r="E1121" s="271"/>
      <c r="F1121" s="271"/>
      <c r="G1121" s="271"/>
      <c r="H1121" s="271"/>
      <c r="I1121" s="271"/>
      <c r="J1121" s="271"/>
      <c r="K1121" s="271"/>
      <c r="L1121" s="271"/>
      <c r="M1121" s="271"/>
      <c r="N1121" s="271"/>
      <c r="O1121" s="271"/>
      <c r="P1121" s="271"/>
      <c r="Q1121" s="271"/>
      <c r="R1121" s="271"/>
      <c r="S1121" s="271"/>
      <c r="T1121" s="271"/>
      <c r="U1121" s="271"/>
    </row>
    <row r="1122" spans="2:21" ht="15.75">
      <c r="B1122" s="286" t="s">
        <v>311</v>
      </c>
      <c r="C1122" s="286"/>
      <c r="D1122" s="286"/>
      <c r="E1122" s="286"/>
      <c r="F1122" s="286"/>
      <c r="G1122" s="286"/>
      <c r="H1122" s="286"/>
      <c r="I1122" s="286"/>
      <c r="J1122" s="286"/>
      <c r="K1122" s="286"/>
      <c r="L1122" s="286"/>
      <c r="M1122" s="286"/>
      <c r="N1122" s="286"/>
      <c r="O1122" s="286"/>
      <c r="P1122" s="286"/>
      <c r="Q1122" s="286"/>
      <c r="R1122" s="286"/>
      <c r="S1122" s="286"/>
      <c r="T1122" s="286"/>
      <c r="U1122" s="286"/>
    </row>
    <row r="1123" spans="2:21" ht="15.75">
      <c r="B1123" s="197"/>
      <c r="C1123" s="271" t="s">
        <v>302</v>
      </c>
      <c r="D1123" s="271"/>
      <c r="E1123" s="271"/>
      <c r="F1123" s="271"/>
      <c r="G1123" s="271"/>
      <c r="H1123" s="271"/>
      <c r="I1123" s="271"/>
      <c r="J1123" s="271"/>
      <c r="K1123" s="271"/>
      <c r="L1123" s="271"/>
      <c r="M1123" s="271"/>
      <c r="N1123" s="271"/>
      <c r="O1123" s="271"/>
      <c r="P1123" s="271"/>
      <c r="Q1123" s="271"/>
      <c r="R1123" s="197"/>
      <c r="S1123" s="197"/>
      <c r="T1123" s="197"/>
      <c r="U1123" s="197"/>
    </row>
    <row r="1124" spans="2:21" ht="16.5">
      <c r="B1124" s="274" t="s">
        <v>269</v>
      </c>
      <c r="C1124" s="274"/>
      <c r="D1124" s="274"/>
      <c r="E1124" s="274"/>
      <c r="F1124" s="274"/>
      <c r="G1124" s="274"/>
      <c r="H1124" s="274"/>
      <c r="I1124" s="274"/>
      <c r="J1124" s="274"/>
      <c r="K1124" s="274"/>
      <c r="L1124" s="274"/>
      <c r="M1124" s="274"/>
      <c r="N1124" s="274"/>
      <c r="O1124" s="274"/>
      <c r="P1124" s="274"/>
      <c r="Q1124" s="8"/>
      <c r="R1124" s="8"/>
      <c r="S1124" s="8"/>
      <c r="T1124" s="8"/>
      <c r="U1124" s="8"/>
    </row>
    <row r="1125" spans="2:21" ht="15.75">
      <c r="B1125" s="270" t="s">
        <v>302</v>
      </c>
      <c r="C1125" s="270"/>
      <c r="D1125" s="270"/>
      <c r="E1125" s="270"/>
      <c r="F1125" s="270"/>
      <c r="G1125" s="270"/>
      <c r="H1125" s="270"/>
      <c r="I1125" s="270"/>
      <c r="J1125" s="270"/>
      <c r="K1125" s="270"/>
      <c r="L1125" s="270"/>
      <c r="M1125" s="270"/>
      <c r="N1125" s="270"/>
      <c r="O1125" s="270"/>
      <c r="P1125" s="270"/>
      <c r="Q1125" s="8"/>
      <c r="R1125" s="8"/>
      <c r="S1125" s="8"/>
      <c r="T1125" s="8"/>
      <c r="U1125" s="8"/>
    </row>
    <row r="1126" spans="2:21" ht="16.5">
      <c r="B1126" s="142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</row>
    <row r="1127" spans="2:21" ht="17.25">
      <c r="B1127" s="139"/>
      <c r="C1127" s="137"/>
      <c r="D1127" s="137"/>
      <c r="E1127" s="137"/>
      <c r="F1127" s="137"/>
      <c r="G1127" s="137"/>
      <c r="H1127" s="137"/>
      <c r="I1127" s="137"/>
      <c r="J1127" s="137"/>
      <c r="K1127" s="137"/>
      <c r="L1127" s="137"/>
      <c r="M1127" s="137"/>
      <c r="N1127" s="137"/>
      <c r="O1127" s="137"/>
      <c r="P1127" s="137"/>
      <c r="Q1127" s="137"/>
      <c r="R1127" s="137"/>
      <c r="S1127" s="137"/>
      <c r="T1127" s="137"/>
      <c r="U1127" s="137"/>
    </row>
    <row r="1128" spans="2:21" ht="17.25">
      <c r="B1128" s="139"/>
      <c r="C1128" s="137"/>
      <c r="D1128" s="137"/>
      <c r="E1128" s="137"/>
      <c r="F1128" s="137"/>
      <c r="G1128" s="137"/>
      <c r="H1128" s="137"/>
      <c r="I1128" s="137"/>
      <c r="J1128" s="137"/>
      <c r="K1128" s="137"/>
      <c r="L1128" s="137"/>
      <c r="M1128" s="137"/>
      <c r="N1128" s="137"/>
      <c r="O1128" s="137"/>
      <c r="P1128" s="137"/>
      <c r="Q1128" s="137"/>
      <c r="R1128" s="137"/>
      <c r="S1128" s="137"/>
      <c r="T1128" s="137"/>
      <c r="U1128" s="137"/>
    </row>
    <row r="1129" spans="3:21" ht="18">
      <c r="C1129" s="39"/>
      <c r="D1129" s="39"/>
      <c r="E1129" s="39"/>
      <c r="F1129" s="39"/>
      <c r="G1129" s="39"/>
      <c r="H1129" s="39"/>
      <c r="I1129" s="39">
        <v>29</v>
      </c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</row>
    <row r="1130" spans="2:21" ht="18">
      <c r="B1130" s="39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</row>
    <row r="1131" spans="2:21" ht="18">
      <c r="B1131" s="39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</row>
    <row r="1132" spans="2:21" ht="18">
      <c r="B1132" s="39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</row>
    <row r="1133" spans="2:14" ht="18.75">
      <c r="B1133" s="41"/>
      <c r="C1133" s="41"/>
      <c r="D1133" s="41"/>
      <c r="E1133" s="120" t="s">
        <v>23</v>
      </c>
      <c r="N1133" s="125" t="s">
        <v>316</v>
      </c>
    </row>
    <row r="1134" spans="2:21" ht="23.25">
      <c r="B1134" s="275" t="s">
        <v>153</v>
      </c>
      <c r="C1134" s="284"/>
      <c r="D1134" s="284"/>
      <c r="E1134" s="284"/>
      <c r="F1134" s="284"/>
      <c r="G1134" s="284"/>
      <c r="H1134" s="284"/>
      <c r="I1134" s="284"/>
      <c r="J1134" s="284"/>
      <c r="K1134" s="284"/>
      <c r="L1134" s="284"/>
      <c r="M1134" s="284"/>
      <c r="N1134" s="284"/>
      <c r="O1134" s="284"/>
      <c r="P1134" s="284"/>
      <c r="Q1134" s="284"/>
      <c r="R1134" s="284"/>
      <c r="S1134" s="284"/>
      <c r="T1134" s="284"/>
      <c r="U1134" s="284"/>
    </row>
    <row r="1135" spans="2:21" ht="21.75" customHeight="1">
      <c r="B1135" s="283" t="s">
        <v>250</v>
      </c>
      <c r="C1135" s="284"/>
      <c r="D1135" s="284"/>
      <c r="E1135" s="284"/>
      <c r="F1135" s="284"/>
      <c r="G1135" s="284"/>
      <c r="H1135" s="284"/>
      <c r="I1135" s="284"/>
      <c r="J1135" s="284"/>
      <c r="K1135" s="284"/>
      <c r="L1135" s="284"/>
      <c r="M1135" s="284"/>
      <c r="N1135" s="284"/>
      <c r="O1135" s="284"/>
      <c r="P1135" s="284"/>
      <c r="Q1135" s="284"/>
      <c r="R1135" s="284"/>
      <c r="S1135" s="284"/>
      <c r="T1135" s="284"/>
      <c r="U1135" s="284"/>
    </row>
    <row r="1136" spans="2:21" ht="21.75" customHeight="1">
      <c r="B1136" s="280" t="s">
        <v>212</v>
      </c>
      <c r="C1136" s="281"/>
      <c r="D1136" s="281"/>
      <c r="E1136" s="281"/>
      <c r="F1136" s="281"/>
      <c r="G1136" s="281"/>
      <c r="H1136" s="281"/>
      <c r="I1136" s="281"/>
      <c r="J1136" s="281"/>
      <c r="K1136" s="281"/>
      <c r="L1136" s="281"/>
      <c r="M1136" s="281"/>
      <c r="N1136" s="281"/>
      <c r="O1136" s="281"/>
      <c r="P1136" s="281"/>
      <c r="Q1136" s="281"/>
      <c r="R1136" s="281"/>
      <c r="S1136" s="281"/>
      <c r="T1136" s="281"/>
      <c r="U1136" s="281"/>
    </row>
    <row r="1137" spans="2:21" ht="21.75" customHeight="1">
      <c r="B1137" s="203"/>
      <c r="C1137" s="124"/>
      <c r="D1137" s="124"/>
      <c r="E1137" s="124"/>
      <c r="F1137" s="124"/>
      <c r="G1137" s="124"/>
      <c r="H1137" s="124"/>
      <c r="I1137" s="124"/>
      <c r="J1137" s="124"/>
      <c r="K1137" s="124"/>
      <c r="L1137" s="124"/>
      <c r="M1137" s="124"/>
      <c r="N1137" s="124"/>
      <c r="O1137" s="124"/>
      <c r="P1137" s="124"/>
      <c r="Q1137" s="124"/>
      <c r="R1137" s="124"/>
      <c r="S1137" s="124"/>
      <c r="T1137" s="124"/>
      <c r="U1137" s="124"/>
    </row>
    <row r="1138" spans="1:21" ht="21.75" customHeight="1">
      <c r="A1138" s="308" t="s">
        <v>177</v>
      </c>
      <c r="B1138" s="308"/>
      <c r="C1138" s="308"/>
      <c r="D1138" s="308"/>
      <c r="E1138" s="308"/>
      <c r="F1138" s="287" t="s">
        <v>353</v>
      </c>
      <c r="G1138" s="287"/>
      <c r="H1138" s="287"/>
      <c r="I1138" s="287"/>
      <c r="J1138" s="287"/>
      <c r="K1138" s="287"/>
      <c r="L1138" s="287"/>
      <c r="M1138" s="287"/>
      <c r="N1138" s="287"/>
      <c r="O1138" s="287"/>
      <c r="P1138" s="38"/>
      <c r="Q1138" s="38"/>
      <c r="R1138" s="38"/>
      <c r="S1138" s="38"/>
      <c r="T1138" s="38"/>
      <c r="U1138" s="38"/>
    </row>
    <row r="1139" spans="2:17" ht="21.75" customHeight="1">
      <c r="B1139" s="120" t="s">
        <v>23</v>
      </c>
      <c r="Q1139" s="120" t="s">
        <v>23</v>
      </c>
    </row>
    <row r="1140" spans="2:21" ht="21.75" customHeight="1">
      <c r="B1140" s="72" t="s">
        <v>1</v>
      </c>
      <c r="C1140" s="49" t="s">
        <v>1</v>
      </c>
      <c r="D1140" s="49" t="s">
        <v>30</v>
      </c>
      <c r="E1140" s="49" t="s">
        <v>5</v>
      </c>
      <c r="F1140" s="50" t="s">
        <v>22</v>
      </c>
      <c r="G1140" s="50" t="s">
        <v>13</v>
      </c>
      <c r="H1140" s="50" t="s">
        <v>14</v>
      </c>
      <c r="I1140" s="49" t="s">
        <v>0</v>
      </c>
      <c r="J1140" s="50" t="s">
        <v>12</v>
      </c>
      <c r="K1140" s="50" t="s">
        <v>13</v>
      </c>
      <c r="L1140" s="50" t="s">
        <v>14</v>
      </c>
      <c r="M1140" s="49" t="s">
        <v>0</v>
      </c>
      <c r="N1140" s="50" t="s">
        <v>15</v>
      </c>
      <c r="O1140" s="50" t="s">
        <v>16</v>
      </c>
      <c r="P1140" s="50" t="s">
        <v>14</v>
      </c>
      <c r="Q1140" s="49" t="s">
        <v>0</v>
      </c>
      <c r="R1140" s="50" t="s">
        <v>24</v>
      </c>
      <c r="S1140" s="50" t="s">
        <v>25</v>
      </c>
      <c r="T1140" s="50" t="s">
        <v>14</v>
      </c>
      <c r="U1140" s="49" t="s">
        <v>0</v>
      </c>
    </row>
    <row r="1141" spans="2:21" ht="21.75" customHeight="1">
      <c r="B1141" s="72" t="s">
        <v>4</v>
      </c>
      <c r="C1141" s="49" t="s">
        <v>3</v>
      </c>
      <c r="D1141" s="49" t="s">
        <v>31</v>
      </c>
      <c r="E1141" s="49" t="s">
        <v>6</v>
      </c>
      <c r="F1141" s="49" t="s">
        <v>8</v>
      </c>
      <c r="G1141" s="49" t="s">
        <v>9</v>
      </c>
      <c r="H1141" s="49" t="s">
        <v>10</v>
      </c>
      <c r="I1141" s="41" t="s">
        <v>11</v>
      </c>
      <c r="J1141" s="49" t="s">
        <v>8</v>
      </c>
      <c r="K1141" s="49" t="s">
        <v>9</v>
      </c>
      <c r="L1141" s="49" t="s">
        <v>10</v>
      </c>
      <c r="M1141" s="41" t="s">
        <v>11</v>
      </c>
      <c r="N1141" s="49" t="s">
        <v>8</v>
      </c>
      <c r="O1141" s="49" t="s">
        <v>9</v>
      </c>
      <c r="P1141" s="49" t="s">
        <v>10</v>
      </c>
      <c r="Q1141" s="41" t="s">
        <v>11</v>
      </c>
      <c r="R1141" s="49" t="s">
        <v>8</v>
      </c>
      <c r="S1141" s="49" t="s">
        <v>9</v>
      </c>
      <c r="T1141" s="49" t="s">
        <v>10</v>
      </c>
      <c r="U1141" s="41" t="s">
        <v>11</v>
      </c>
    </row>
    <row r="1142" spans="2:16" ht="21.75" customHeight="1">
      <c r="B1142" s="204" t="s">
        <v>358</v>
      </c>
      <c r="C1142" s="72" t="s">
        <v>309</v>
      </c>
      <c r="D1142" s="49" t="s">
        <v>305</v>
      </c>
      <c r="E1142" s="49" t="s">
        <v>7</v>
      </c>
      <c r="F1142" s="49" t="s">
        <v>32</v>
      </c>
      <c r="G1142" s="49" t="s">
        <v>32</v>
      </c>
      <c r="H1142" s="7">
        <v>0.03</v>
      </c>
      <c r="L1142" s="7">
        <v>0.01</v>
      </c>
      <c r="P1142" s="7">
        <v>0.01</v>
      </c>
    </row>
    <row r="1143" spans="2:21" ht="21.75" customHeight="1">
      <c r="B1143" s="132"/>
      <c r="D1143" s="2" t="s">
        <v>33</v>
      </c>
      <c r="E1143" s="3"/>
      <c r="F1143" s="2" t="s">
        <v>33</v>
      </c>
      <c r="G1143" s="2" t="s">
        <v>33</v>
      </c>
      <c r="H1143" s="2" t="s">
        <v>33</v>
      </c>
      <c r="I1143" s="2" t="s">
        <v>33</v>
      </c>
      <c r="J1143" s="2" t="s">
        <v>33</v>
      </c>
      <c r="K1143" s="2" t="s">
        <v>33</v>
      </c>
      <c r="L1143" s="2" t="s">
        <v>33</v>
      </c>
      <c r="N1143" s="2" t="s">
        <v>33</v>
      </c>
      <c r="O1143" s="2" t="s">
        <v>33</v>
      </c>
      <c r="P1143" s="2" t="s">
        <v>33</v>
      </c>
      <c r="Q1143" s="2" t="s">
        <v>33</v>
      </c>
      <c r="R1143" s="2" t="s">
        <v>33</v>
      </c>
      <c r="S1143" s="2" t="s">
        <v>33</v>
      </c>
      <c r="T1143" s="2" t="s">
        <v>33</v>
      </c>
      <c r="U1143" s="2" t="s">
        <v>33</v>
      </c>
    </row>
    <row r="1144" spans="2:21" ht="21.75" customHeight="1">
      <c r="B1144" s="41">
        <v>1</v>
      </c>
      <c r="C1144" s="41"/>
      <c r="D1144" s="41">
        <v>3</v>
      </c>
      <c r="E1144" s="41">
        <v>4</v>
      </c>
      <c r="F1144" s="41">
        <v>5</v>
      </c>
      <c r="G1144" s="41">
        <v>6</v>
      </c>
      <c r="H1144" s="42">
        <v>7</v>
      </c>
      <c r="I1144" s="41">
        <v>8</v>
      </c>
      <c r="J1144" s="41">
        <v>9</v>
      </c>
      <c r="K1144" s="41">
        <v>10</v>
      </c>
      <c r="L1144" s="42">
        <v>11</v>
      </c>
      <c r="M1144" s="41">
        <v>12</v>
      </c>
      <c r="N1144" s="41">
        <v>13</v>
      </c>
      <c r="O1144" s="41">
        <v>14</v>
      </c>
      <c r="P1144" s="42">
        <v>15</v>
      </c>
      <c r="Q1144" s="41">
        <v>16</v>
      </c>
      <c r="R1144" s="41">
        <v>17</v>
      </c>
      <c r="S1144" s="41">
        <v>18</v>
      </c>
      <c r="T1144" s="41">
        <v>19</v>
      </c>
      <c r="U1144" s="41">
        <v>20</v>
      </c>
    </row>
    <row r="1145" spans="1:21" ht="21.75" customHeight="1">
      <c r="A1145" s="126">
        <v>1</v>
      </c>
      <c r="B1145" s="60" t="s">
        <v>17</v>
      </c>
      <c r="C1145" s="128">
        <v>115</v>
      </c>
      <c r="D1145" s="128">
        <f>C1145*15</f>
        <v>1725</v>
      </c>
      <c r="E1145" s="128">
        <f>SUM(C1145*32)</f>
        <v>3680</v>
      </c>
      <c r="F1145" s="128">
        <f>SUM(C1145*22)</f>
        <v>2530</v>
      </c>
      <c r="G1145" s="128">
        <f>SUM(E1145*8)</f>
        <v>29440</v>
      </c>
      <c r="H1145" s="128" t="s">
        <v>21</v>
      </c>
      <c r="I1145" s="129">
        <f>SUM(D1145+F1145+G1145)</f>
        <v>33695</v>
      </c>
      <c r="J1145" s="128">
        <f>SUM(C1145*3)</f>
        <v>345</v>
      </c>
      <c r="K1145" s="128">
        <f>SUM(E1145*0.5)</f>
        <v>1840</v>
      </c>
      <c r="L1145" s="128" t="str">
        <f>+L1147</f>
        <v>+</v>
      </c>
      <c r="M1145" s="129">
        <f>SUM(J1145:L1145)</f>
        <v>2185</v>
      </c>
      <c r="N1145" s="128">
        <f>SUM(C1145*3)</f>
        <v>345</v>
      </c>
      <c r="O1145" s="128">
        <f>SUM(E1145*1)</f>
        <v>3680</v>
      </c>
      <c r="P1145" s="128" t="s">
        <v>21</v>
      </c>
      <c r="Q1145" s="129">
        <f>SUM(N1145:P1145)</f>
        <v>4025</v>
      </c>
      <c r="R1145" s="128">
        <f>SUM(C1145*2)</f>
        <v>230</v>
      </c>
      <c r="S1145" s="128">
        <f>SUM(E1145*0.5)</f>
        <v>1840</v>
      </c>
      <c r="T1145" s="128" t="s">
        <v>21</v>
      </c>
      <c r="U1145" s="129">
        <f>SUM(R1145:T1145)</f>
        <v>2070</v>
      </c>
    </row>
    <row r="1146" spans="1:21" ht="21.75" customHeight="1">
      <c r="A1146" s="126">
        <v>2</v>
      </c>
      <c r="B1146" s="60" t="s">
        <v>18</v>
      </c>
      <c r="C1146" s="128">
        <v>82</v>
      </c>
      <c r="D1146" s="128">
        <f>SUM(C1146*15)</f>
        <v>1230</v>
      </c>
      <c r="E1146" s="29">
        <f>SUM(C1146*24)</f>
        <v>1968</v>
      </c>
      <c r="F1146" s="128">
        <f>SUM(C1146*32.5)</f>
        <v>2665</v>
      </c>
      <c r="G1146" s="128">
        <f>SUM(E1146*8)</f>
        <v>15744</v>
      </c>
      <c r="H1146" s="128" t="s">
        <v>21</v>
      </c>
      <c r="I1146" s="129">
        <f>SUM(D1146+F1146+G1146)</f>
        <v>19639</v>
      </c>
      <c r="J1146" s="128">
        <f>SUM(C1146*2.5)</f>
        <v>205</v>
      </c>
      <c r="K1146" s="128">
        <f>SUM(E1146*0.5)</f>
        <v>984</v>
      </c>
      <c r="L1146" s="128" t="s">
        <v>21</v>
      </c>
      <c r="M1146" s="129">
        <f>SUM(J1146:L1146)</f>
        <v>1189</v>
      </c>
      <c r="N1146" s="128">
        <f>SUM(C1146*3)</f>
        <v>246</v>
      </c>
      <c r="O1146" s="128">
        <f>SUM(E1146*1)</f>
        <v>1968</v>
      </c>
      <c r="P1146" s="128" t="s">
        <v>21</v>
      </c>
      <c r="Q1146" s="129">
        <f>SUM(N1146:P1146)</f>
        <v>2214</v>
      </c>
      <c r="R1146" s="128">
        <f>SUM(C1146*2)</f>
        <v>164</v>
      </c>
      <c r="S1146" s="128">
        <f>SUM(E1146*0.5)</f>
        <v>984</v>
      </c>
      <c r="T1146" s="128" t="s">
        <v>21</v>
      </c>
      <c r="U1146" s="129">
        <f>SUM(R1146:T1146)</f>
        <v>1148</v>
      </c>
    </row>
    <row r="1147" spans="1:21" ht="21.75" customHeight="1">
      <c r="A1147" s="126">
        <v>3</v>
      </c>
      <c r="B1147" s="60" t="s">
        <v>19</v>
      </c>
      <c r="C1147" s="128">
        <v>77</v>
      </c>
      <c r="D1147" s="128">
        <f>SUM(C1147*15)</f>
        <v>1155</v>
      </c>
      <c r="E1147" s="128">
        <f>SUM(C1147*32)</f>
        <v>2464</v>
      </c>
      <c r="F1147" s="128">
        <f>SUM(C1147*22)</f>
        <v>1694</v>
      </c>
      <c r="G1147" s="128">
        <f>SUM(E1147*8)</f>
        <v>19712</v>
      </c>
      <c r="H1147" s="128" t="s">
        <v>21</v>
      </c>
      <c r="I1147" s="129">
        <f>SUM(D1147+F1147+G1147)</f>
        <v>22561</v>
      </c>
      <c r="J1147" s="128">
        <f>SUM(C1147*3)</f>
        <v>231</v>
      </c>
      <c r="K1147" s="128">
        <f>SUM(E1147*0.5)</f>
        <v>1232</v>
      </c>
      <c r="L1147" s="128" t="s">
        <v>21</v>
      </c>
      <c r="M1147" s="129">
        <f>SUM(J1147:L1147)</f>
        <v>1463</v>
      </c>
      <c r="N1147" s="128">
        <f>SUM(C1147*3)</f>
        <v>231</v>
      </c>
      <c r="O1147" s="128">
        <f>SUM(E1147*1)</f>
        <v>2464</v>
      </c>
      <c r="P1147" s="128" t="s">
        <v>21</v>
      </c>
      <c r="Q1147" s="129">
        <f>SUM(N1147:P1147)</f>
        <v>2695</v>
      </c>
      <c r="R1147" s="128">
        <f>SUM(C1147*2)</f>
        <v>154</v>
      </c>
      <c r="S1147" s="128">
        <f>SUM(E1147*0.5)</f>
        <v>1232</v>
      </c>
      <c r="T1147" s="128" t="s">
        <v>21</v>
      </c>
      <c r="U1147" s="129">
        <f>SUM(R1147:T1147)</f>
        <v>1386</v>
      </c>
    </row>
    <row r="1148" spans="1:21" ht="21.75" customHeight="1">
      <c r="A1148" s="126">
        <v>4</v>
      </c>
      <c r="B1148" s="60" t="s">
        <v>20</v>
      </c>
      <c r="C1148" s="128">
        <v>55</v>
      </c>
      <c r="D1148" s="128">
        <f>SUM(C1148*15)</f>
        <v>825</v>
      </c>
      <c r="E1148" s="128">
        <f>SUM(C1148*24)</f>
        <v>1320</v>
      </c>
      <c r="F1148" s="128">
        <f>SUM(C1148*32.5)</f>
        <v>1787.5</v>
      </c>
      <c r="G1148" s="128">
        <f>SUM(E1148*8)</f>
        <v>10560</v>
      </c>
      <c r="H1148" s="128" t="s">
        <v>21</v>
      </c>
      <c r="I1148" s="129">
        <f>SUM(D1148+F1148+G1148)</f>
        <v>13172.5</v>
      </c>
      <c r="J1148" s="128">
        <f>SUM(C1148*2.5)</f>
        <v>137.5</v>
      </c>
      <c r="K1148" s="128">
        <f>SUM(E1148*0.5)</f>
        <v>660</v>
      </c>
      <c r="L1148" s="128" t="s">
        <v>21</v>
      </c>
      <c r="M1148" s="129">
        <f>SUM(J1148:L1148)</f>
        <v>797.5</v>
      </c>
      <c r="N1148" s="128">
        <f>SUM(C1148*3)</f>
        <v>165</v>
      </c>
      <c r="O1148" s="128">
        <f>SUM(E1148*1)</f>
        <v>1320</v>
      </c>
      <c r="P1148" s="128" t="s">
        <v>21</v>
      </c>
      <c r="Q1148" s="129">
        <f>SUM(N1148:P1148)</f>
        <v>1485</v>
      </c>
      <c r="R1148" s="128">
        <f>SUM(C1148*2)</f>
        <v>110</v>
      </c>
      <c r="S1148" s="128">
        <f>SUM(E1148*0.5)</f>
        <v>660</v>
      </c>
      <c r="T1148" s="128" t="s">
        <v>21</v>
      </c>
      <c r="U1148" s="129">
        <f>SUM(R1148:T1148)</f>
        <v>770</v>
      </c>
    </row>
    <row r="1149" spans="1:21" ht="21.75" customHeight="1">
      <c r="A1149" s="126">
        <v>4</v>
      </c>
      <c r="B1149" s="61" t="s">
        <v>28</v>
      </c>
      <c r="C1149" s="61">
        <f>C1148+C1147+C1146+C1145</f>
        <v>329</v>
      </c>
      <c r="D1149" s="8">
        <f>D1148+D1147+D1146+D1145</f>
        <v>4935</v>
      </c>
      <c r="E1149" s="8">
        <f aca="true" t="shared" si="28" ref="E1149:U1149">SUM(E1145:E1148)</f>
        <v>9432</v>
      </c>
      <c r="F1149" s="8">
        <f t="shared" si="28"/>
        <v>8676.5</v>
      </c>
      <c r="G1149" s="8">
        <f t="shared" si="28"/>
        <v>75456</v>
      </c>
      <c r="H1149" s="8">
        <f t="shared" si="28"/>
        <v>0</v>
      </c>
      <c r="I1149" s="8">
        <f t="shared" si="28"/>
        <v>89067.5</v>
      </c>
      <c r="J1149" s="8">
        <f t="shared" si="28"/>
        <v>918.5</v>
      </c>
      <c r="K1149" s="8">
        <f t="shared" si="28"/>
        <v>4716</v>
      </c>
      <c r="L1149" s="8">
        <f t="shared" si="28"/>
        <v>0</v>
      </c>
      <c r="M1149" s="8">
        <f t="shared" si="28"/>
        <v>5634.5</v>
      </c>
      <c r="N1149" s="8">
        <f t="shared" si="28"/>
        <v>987</v>
      </c>
      <c r="O1149" s="8">
        <f t="shared" si="28"/>
        <v>9432</v>
      </c>
      <c r="P1149" s="8">
        <f t="shared" si="28"/>
        <v>0</v>
      </c>
      <c r="Q1149" s="8">
        <f t="shared" si="28"/>
        <v>10419</v>
      </c>
      <c r="R1149" s="8">
        <f t="shared" si="28"/>
        <v>658</v>
      </c>
      <c r="S1149" s="8">
        <f t="shared" si="28"/>
        <v>4716</v>
      </c>
      <c r="T1149" s="8">
        <f t="shared" si="28"/>
        <v>0</v>
      </c>
      <c r="U1149" s="8">
        <f t="shared" si="28"/>
        <v>5374</v>
      </c>
    </row>
    <row r="1150" spans="2:17" ht="21.75" customHeight="1">
      <c r="B1150" s="120" t="s">
        <v>23</v>
      </c>
      <c r="Q1150" s="120" t="s">
        <v>23</v>
      </c>
    </row>
    <row r="1151" spans="1:21" ht="15.75" customHeight="1">
      <c r="A1151" s="273" t="s">
        <v>297</v>
      </c>
      <c r="B1151" s="273"/>
      <c r="C1151" s="273"/>
      <c r="D1151" s="273"/>
      <c r="E1151" s="273"/>
      <c r="F1151" s="273"/>
      <c r="G1151" s="273"/>
      <c r="H1151" s="273"/>
      <c r="I1151" s="273"/>
      <c r="J1151" s="273"/>
      <c r="K1151" s="34"/>
      <c r="L1151" s="34"/>
      <c r="M1151" s="34"/>
      <c r="N1151" s="34"/>
      <c r="O1151" s="34"/>
      <c r="P1151" s="34"/>
      <c r="Q1151" s="34"/>
      <c r="R1151" s="34"/>
      <c r="S1151" s="44" t="s">
        <v>22</v>
      </c>
      <c r="T1151" s="44" t="s">
        <v>213</v>
      </c>
      <c r="U1151" s="133"/>
    </row>
    <row r="1152" spans="2:21" ht="20.25" customHeight="1">
      <c r="B1152" s="133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  <c r="S1152" s="294"/>
      <c r="T1152" s="294"/>
      <c r="U1152" s="133" t="s">
        <v>27</v>
      </c>
    </row>
    <row r="1153" spans="2:22" ht="16.5">
      <c r="B1153" s="82" t="s">
        <v>75</v>
      </c>
      <c r="C1153" s="46"/>
      <c r="D1153" s="46"/>
      <c r="E1153" s="46"/>
      <c r="F1153" s="276"/>
      <c r="G1153" s="276"/>
      <c r="H1153" s="276"/>
      <c r="I1153" s="276"/>
      <c r="J1153" s="276"/>
      <c r="K1153" s="276"/>
      <c r="L1153" s="276"/>
      <c r="M1153" s="276"/>
      <c r="N1153" s="276"/>
      <c r="O1153" s="276"/>
      <c r="P1153" s="62"/>
      <c r="Q1153" s="62"/>
      <c r="R1153" s="276"/>
      <c r="S1153" s="276"/>
      <c r="T1153" s="276"/>
      <c r="U1153" s="276"/>
      <c r="V1153" s="54"/>
    </row>
    <row r="1154" spans="2:22" ht="19.5" customHeight="1">
      <c r="B1154" s="62"/>
      <c r="C1154" s="267" t="s">
        <v>36</v>
      </c>
      <c r="D1154" s="267"/>
      <c r="E1154" s="267" t="s">
        <v>266</v>
      </c>
      <c r="F1154" s="267"/>
      <c r="G1154" s="267" t="s">
        <v>270</v>
      </c>
      <c r="H1154" s="285"/>
      <c r="I1154" s="285"/>
      <c r="J1154" s="285"/>
      <c r="K1154" s="285"/>
      <c r="L1154" s="267" t="s">
        <v>215</v>
      </c>
      <c r="M1154" s="267"/>
      <c r="N1154" s="267"/>
      <c r="O1154" s="267"/>
      <c r="P1154" s="136"/>
      <c r="Q1154" s="44"/>
      <c r="R1154" s="267" t="s">
        <v>214</v>
      </c>
      <c r="S1154" s="285"/>
      <c r="T1154" s="285"/>
      <c r="U1154" s="285"/>
      <c r="V1154" s="54"/>
    </row>
    <row r="1155" spans="2:22" ht="15.75">
      <c r="B1155" s="62"/>
      <c r="C1155" s="45" t="s">
        <v>267</v>
      </c>
      <c r="D1155" s="44" t="s">
        <v>268</v>
      </c>
      <c r="E1155" s="45" t="s">
        <v>267</v>
      </c>
      <c r="F1155" s="44" t="s">
        <v>268</v>
      </c>
      <c r="G1155" s="136"/>
      <c r="H1155" s="136"/>
      <c r="I1155" s="136"/>
      <c r="J1155" s="136"/>
      <c r="K1155" s="136"/>
      <c r="L1155" s="267" t="s">
        <v>216</v>
      </c>
      <c r="M1155" s="267"/>
      <c r="N1155" s="267"/>
      <c r="O1155" s="267"/>
      <c r="P1155" s="136"/>
      <c r="Q1155" s="136"/>
      <c r="R1155" s="136"/>
      <c r="S1155" s="136"/>
      <c r="T1155" s="136"/>
      <c r="U1155" s="136"/>
      <c r="V1155" s="54"/>
    </row>
    <row r="1156" spans="2:22" ht="15.75">
      <c r="B1156" s="44" t="s">
        <v>264</v>
      </c>
      <c r="C1156" s="62">
        <v>114</v>
      </c>
      <c r="D1156" s="62">
        <v>78</v>
      </c>
      <c r="E1156" s="62">
        <v>52</v>
      </c>
      <c r="F1156" s="62">
        <v>85</v>
      </c>
      <c r="G1156" s="136"/>
      <c r="H1156" s="136"/>
      <c r="I1156" s="136"/>
      <c r="J1156" s="136"/>
      <c r="K1156" s="136"/>
      <c r="L1156" s="267" t="s">
        <v>217</v>
      </c>
      <c r="M1156" s="267"/>
      <c r="N1156" s="267"/>
      <c r="O1156" s="267"/>
      <c r="P1156" s="136"/>
      <c r="Q1156" s="136"/>
      <c r="R1156" s="136"/>
      <c r="S1156" s="136"/>
      <c r="T1156" s="136"/>
      <c r="U1156" s="136"/>
      <c r="V1156" s="54"/>
    </row>
    <row r="1157" spans="2:22" ht="16.5">
      <c r="B1157" s="44" t="s">
        <v>265</v>
      </c>
      <c r="C1157" s="62"/>
      <c r="D1157" s="62"/>
      <c r="E1157" s="62"/>
      <c r="F1157" s="62"/>
      <c r="G1157" s="46"/>
      <c r="H1157" s="46"/>
      <c r="I1157" s="46"/>
      <c r="J1157" s="46"/>
      <c r="K1157" s="62"/>
      <c r="L1157" s="62"/>
      <c r="M1157" s="62"/>
      <c r="N1157" s="62"/>
      <c r="O1157" s="62"/>
      <c r="P1157" s="46"/>
      <c r="Q1157" s="46"/>
      <c r="R1157" s="46"/>
      <c r="S1157" s="46"/>
      <c r="T1157" s="46"/>
      <c r="U1157" s="46"/>
      <c r="V1157" s="54"/>
    </row>
    <row r="1158" spans="2:30" ht="16.5">
      <c r="B1158" s="138" t="s">
        <v>28</v>
      </c>
      <c r="C1158" s="35">
        <v>114</v>
      </c>
      <c r="D1158" s="35">
        <f>D1156+D1157</f>
        <v>78</v>
      </c>
      <c r="E1158" s="35">
        <f>E1156+E1157</f>
        <v>52</v>
      </c>
      <c r="F1158" s="35">
        <f>F1156+F1157</f>
        <v>85</v>
      </c>
      <c r="G1158" s="267" t="s">
        <v>0</v>
      </c>
      <c r="H1158" s="267"/>
      <c r="I1158" s="267"/>
      <c r="J1158" s="267"/>
      <c r="K1158" s="267"/>
      <c r="L1158" s="267"/>
      <c r="M1158" s="267"/>
      <c r="N1158" s="267"/>
      <c r="O1158" s="267"/>
      <c r="P1158" s="267"/>
      <c r="Q1158" s="267"/>
      <c r="R1158" s="267"/>
      <c r="S1158" s="267"/>
      <c r="T1158" s="267"/>
      <c r="U1158" s="267"/>
      <c r="W1158" s="54"/>
      <c r="X1158" s="54"/>
      <c r="Y1158" s="54"/>
      <c r="Z1158" s="54"/>
      <c r="AA1158" s="54"/>
      <c r="AB1158" s="54"/>
      <c r="AC1158" s="54"/>
      <c r="AD1158" s="54"/>
    </row>
    <row r="1159" spans="2:30" ht="16.5">
      <c r="B1159" s="138" t="s">
        <v>109</v>
      </c>
      <c r="C1159" s="293">
        <f>C1158+D1158+E1158+F1158</f>
        <v>329</v>
      </c>
      <c r="D1159" s="293"/>
      <c r="E1159" s="293"/>
      <c r="F1159" s="293"/>
      <c r="G1159" s="267"/>
      <c r="H1159" s="267"/>
      <c r="I1159" s="267"/>
      <c r="J1159" s="267"/>
      <c r="K1159" s="267"/>
      <c r="L1159" s="267"/>
      <c r="M1159" s="267"/>
      <c r="N1159" s="267"/>
      <c r="O1159" s="267"/>
      <c r="P1159" s="267"/>
      <c r="Q1159" s="267"/>
      <c r="R1159" s="267"/>
      <c r="S1159" s="267"/>
      <c r="T1159" s="267"/>
      <c r="U1159" s="267"/>
      <c r="W1159" s="54"/>
      <c r="X1159" s="54"/>
      <c r="Y1159" s="54"/>
      <c r="Z1159" s="54"/>
      <c r="AA1159" s="54"/>
      <c r="AB1159" s="54"/>
      <c r="AC1159" s="54"/>
      <c r="AD1159" s="54"/>
    </row>
    <row r="1160" spans="2:30" ht="12.75" customHeight="1">
      <c r="B1160" s="180"/>
      <c r="C1160" s="180"/>
      <c r="D1160" s="180"/>
      <c r="E1160" s="180"/>
      <c r="F1160" s="180"/>
      <c r="G1160" s="180"/>
      <c r="H1160" s="180"/>
      <c r="I1160" s="18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W1160" s="54"/>
      <c r="X1160" s="54"/>
      <c r="Y1160" s="54"/>
      <c r="Z1160" s="54"/>
      <c r="AA1160" s="54"/>
      <c r="AB1160" s="54"/>
      <c r="AC1160" s="54"/>
      <c r="AD1160" s="54"/>
    </row>
    <row r="1161" spans="1:30" ht="16.5">
      <c r="A1161" s="180" t="s">
        <v>278</v>
      </c>
      <c r="B1161" s="63" t="s">
        <v>298</v>
      </c>
      <c r="C1161" s="179"/>
      <c r="D1161" s="179"/>
      <c r="E1161" s="179"/>
      <c r="F1161" s="179"/>
      <c r="G1161" s="63"/>
      <c r="H1161" s="154"/>
      <c r="I1161" s="154"/>
      <c r="J1161" s="154"/>
      <c r="K1161" s="154"/>
      <c r="L1161" s="154"/>
      <c r="M1161" s="154"/>
      <c r="N1161" s="154"/>
      <c r="O1161" s="154"/>
      <c r="P1161" s="154"/>
      <c r="Q1161" s="154"/>
      <c r="R1161" s="154"/>
      <c r="S1161" s="154"/>
      <c r="T1161" s="154"/>
      <c r="U1161" s="154"/>
      <c r="W1161" s="54"/>
      <c r="X1161" s="54"/>
      <c r="Y1161" s="54"/>
      <c r="Z1161" s="54"/>
      <c r="AA1161" s="54"/>
      <c r="AB1161" s="54"/>
      <c r="AC1161" s="54"/>
      <c r="AD1161" s="54"/>
    </row>
    <row r="1162" spans="2:21" ht="15.75">
      <c r="B1162" s="271" t="s">
        <v>312</v>
      </c>
      <c r="C1162" s="271"/>
      <c r="D1162" s="271"/>
      <c r="E1162" s="271"/>
      <c r="F1162" s="271"/>
      <c r="G1162" s="271"/>
      <c r="H1162" s="271"/>
      <c r="I1162" s="271"/>
      <c r="J1162" s="271"/>
      <c r="K1162" s="271"/>
      <c r="L1162" s="271"/>
      <c r="M1162" s="271"/>
      <c r="N1162" s="271"/>
      <c r="O1162" s="271"/>
      <c r="P1162" s="271"/>
      <c r="Q1162" s="271"/>
      <c r="R1162" s="271"/>
      <c r="S1162" s="271"/>
      <c r="T1162" s="271"/>
      <c r="U1162" s="271"/>
    </row>
    <row r="1163" spans="2:21" ht="15.75">
      <c r="B1163" s="286" t="s">
        <v>311</v>
      </c>
      <c r="C1163" s="286"/>
      <c r="D1163" s="286"/>
      <c r="E1163" s="286"/>
      <c r="F1163" s="286"/>
      <c r="G1163" s="286"/>
      <c r="H1163" s="286"/>
      <c r="I1163" s="286"/>
      <c r="J1163" s="286"/>
      <c r="K1163" s="286"/>
      <c r="L1163" s="286"/>
      <c r="M1163" s="286"/>
      <c r="N1163" s="286"/>
      <c r="O1163" s="286"/>
      <c r="P1163" s="286"/>
      <c r="Q1163" s="286"/>
      <c r="R1163" s="286"/>
      <c r="S1163" s="286"/>
      <c r="T1163" s="286"/>
      <c r="U1163" s="286"/>
    </row>
    <row r="1164" spans="2:21" ht="15.75">
      <c r="B1164" s="197"/>
      <c r="C1164" s="271" t="s">
        <v>302</v>
      </c>
      <c r="D1164" s="271"/>
      <c r="E1164" s="271"/>
      <c r="F1164" s="271"/>
      <c r="G1164" s="271"/>
      <c r="H1164" s="271"/>
      <c r="I1164" s="271"/>
      <c r="J1164" s="271"/>
      <c r="K1164" s="271"/>
      <c r="L1164" s="271"/>
      <c r="M1164" s="271"/>
      <c r="N1164" s="271"/>
      <c r="O1164" s="271"/>
      <c r="P1164" s="271"/>
      <c r="Q1164" s="271"/>
      <c r="R1164" s="197"/>
      <c r="S1164" s="197"/>
      <c r="T1164" s="197"/>
      <c r="U1164" s="197"/>
    </row>
    <row r="1165" spans="2:21" ht="16.5">
      <c r="B1165" s="274" t="s">
        <v>269</v>
      </c>
      <c r="C1165" s="274"/>
      <c r="D1165" s="274"/>
      <c r="E1165" s="274"/>
      <c r="F1165" s="274"/>
      <c r="G1165" s="274"/>
      <c r="H1165" s="274"/>
      <c r="I1165" s="274"/>
      <c r="J1165" s="274"/>
      <c r="K1165" s="274"/>
      <c r="L1165" s="274"/>
      <c r="M1165" s="274"/>
      <c r="N1165" s="274"/>
      <c r="O1165" s="274"/>
      <c r="P1165" s="274"/>
      <c r="Q1165" s="8"/>
      <c r="R1165" s="8"/>
      <c r="S1165" s="8"/>
      <c r="T1165" s="8"/>
      <c r="U1165" s="8"/>
    </row>
    <row r="1166" spans="2:21" ht="15.75">
      <c r="B1166" s="270" t="s">
        <v>302</v>
      </c>
      <c r="C1166" s="270"/>
      <c r="D1166" s="270"/>
      <c r="E1166" s="270"/>
      <c r="F1166" s="270"/>
      <c r="G1166" s="270"/>
      <c r="H1166" s="270"/>
      <c r="I1166" s="270"/>
      <c r="J1166" s="270"/>
      <c r="K1166" s="270"/>
      <c r="L1166" s="270"/>
      <c r="M1166" s="270"/>
      <c r="N1166" s="270"/>
      <c r="O1166" s="270"/>
      <c r="P1166" s="270"/>
      <c r="Q1166" s="8"/>
      <c r="R1166" s="8"/>
      <c r="S1166" s="8"/>
      <c r="T1166" s="8"/>
      <c r="U1166" s="8"/>
    </row>
    <row r="1167" spans="2:21" ht="17.25">
      <c r="B1167" s="139"/>
      <c r="C1167" s="137"/>
      <c r="D1167" s="137"/>
      <c r="E1167" s="137"/>
      <c r="F1167" s="137"/>
      <c r="G1167" s="137"/>
      <c r="H1167" s="137"/>
      <c r="I1167" s="137"/>
      <c r="J1167" s="137"/>
      <c r="K1167" s="137"/>
      <c r="L1167" s="137"/>
      <c r="M1167" s="137"/>
      <c r="N1167" s="137"/>
      <c r="O1167" s="137"/>
      <c r="P1167" s="137"/>
      <c r="Q1167" s="137"/>
      <c r="R1167" s="137"/>
      <c r="S1167" s="137"/>
      <c r="T1167" s="137"/>
      <c r="U1167" s="137"/>
    </row>
    <row r="1168" spans="3:21" ht="18"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</row>
    <row r="1169" spans="2:21" ht="18">
      <c r="B1169" s="39"/>
      <c r="C1169" s="39"/>
      <c r="D1169" s="39"/>
      <c r="E1169" s="39"/>
      <c r="F1169" s="39"/>
      <c r="G1169" s="39"/>
      <c r="H1169" s="39"/>
      <c r="I1169" s="39">
        <v>30</v>
      </c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</row>
    <row r="1170" spans="2:21" ht="18">
      <c r="B1170" s="39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</row>
    <row r="1171" spans="2:14" ht="18.75">
      <c r="B1171" s="41"/>
      <c r="C1171" s="41"/>
      <c r="D1171" s="41"/>
      <c r="E1171" s="120" t="s">
        <v>23</v>
      </c>
      <c r="N1171" s="125" t="s">
        <v>316</v>
      </c>
    </row>
    <row r="1172" spans="2:21" ht="23.25">
      <c r="B1172" s="275" t="s">
        <v>153</v>
      </c>
      <c r="C1172" s="284"/>
      <c r="D1172" s="284"/>
      <c r="E1172" s="284"/>
      <c r="F1172" s="284"/>
      <c r="G1172" s="284"/>
      <c r="H1172" s="284"/>
      <c r="I1172" s="284"/>
      <c r="J1172" s="284"/>
      <c r="K1172" s="284"/>
      <c r="L1172" s="284"/>
      <c r="M1172" s="284"/>
      <c r="N1172" s="284"/>
      <c r="O1172" s="284"/>
      <c r="P1172" s="284"/>
      <c r="Q1172" s="284"/>
      <c r="R1172" s="284"/>
      <c r="S1172" s="284"/>
      <c r="T1172" s="284"/>
      <c r="U1172" s="284"/>
    </row>
    <row r="1173" spans="2:21" ht="22.5">
      <c r="B1173" s="283" t="s">
        <v>250</v>
      </c>
      <c r="C1173" s="284"/>
      <c r="D1173" s="284"/>
      <c r="E1173" s="284"/>
      <c r="F1173" s="284"/>
      <c r="G1173" s="284"/>
      <c r="H1173" s="284"/>
      <c r="I1173" s="284"/>
      <c r="J1173" s="284"/>
      <c r="K1173" s="284"/>
      <c r="L1173" s="284"/>
      <c r="M1173" s="284"/>
      <c r="N1173" s="284"/>
      <c r="O1173" s="284"/>
      <c r="P1173" s="284"/>
      <c r="Q1173" s="284"/>
      <c r="R1173" s="284"/>
      <c r="S1173" s="284"/>
      <c r="T1173" s="284"/>
      <c r="U1173" s="284"/>
    </row>
    <row r="1174" spans="2:21" ht="15.75">
      <c r="B1174" s="280" t="s">
        <v>212</v>
      </c>
      <c r="C1174" s="281"/>
      <c r="D1174" s="281"/>
      <c r="E1174" s="281"/>
      <c r="F1174" s="281"/>
      <c r="G1174" s="281"/>
      <c r="H1174" s="281"/>
      <c r="I1174" s="281"/>
      <c r="J1174" s="281"/>
      <c r="K1174" s="281"/>
      <c r="L1174" s="281"/>
      <c r="M1174" s="281"/>
      <c r="N1174" s="281"/>
      <c r="O1174" s="281"/>
      <c r="P1174" s="281"/>
      <c r="Q1174" s="281"/>
      <c r="R1174" s="281"/>
      <c r="S1174" s="281"/>
      <c r="T1174" s="281"/>
      <c r="U1174" s="281"/>
    </row>
    <row r="1175" spans="2:21" ht="15.75">
      <c r="B1175" s="203"/>
      <c r="C1175" s="124"/>
      <c r="D1175" s="124"/>
      <c r="E1175" s="124"/>
      <c r="F1175" s="124"/>
      <c r="G1175" s="124"/>
      <c r="H1175" s="124"/>
      <c r="I1175" s="124"/>
      <c r="J1175" s="124"/>
      <c r="K1175" s="124"/>
      <c r="L1175" s="124"/>
      <c r="M1175" s="124"/>
      <c r="N1175" s="124"/>
      <c r="O1175" s="124"/>
      <c r="P1175" s="124"/>
      <c r="Q1175" s="124"/>
      <c r="R1175" s="124"/>
      <c r="S1175" s="124"/>
      <c r="T1175" s="124"/>
      <c r="U1175" s="124"/>
    </row>
    <row r="1176" spans="1:21" ht="23.25">
      <c r="A1176" s="308" t="s">
        <v>178</v>
      </c>
      <c r="B1176" s="308"/>
      <c r="C1176" s="308"/>
      <c r="D1176" s="308"/>
      <c r="E1176" s="308"/>
      <c r="F1176" s="287" t="s">
        <v>353</v>
      </c>
      <c r="G1176" s="287"/>
      <c r="H1176" s="287"/>
      <c r="I1176" s="287"/>
      <c r="J1176" s="287"/>
      <c r="K1176" s="287"/>
      <c r="L1176" s="287"/>
      <c r="M1176" s="287"/>
      <c r="N1176" s="287"/>
      <c r="O1176" s="287"/>
      <c r="P1176" s="38"/>
      <c r="Q1176" s="38"/>
      <c r="R1176" s="38"/>
      <c r="S1176" s="38"/>
      <c r="T1176" s="38"/>
      <c r="U1176" s="38"/>
    </row>
    <row r="1177" spans="2:17" ht="21.75" customHeight="1">
      <c r="B1177" s="120" t="s">
        <v>23</v>
      </c>
      <c r="Q1177" s="120" t="s">
        <v>23</v>
      </c>
    </row>
    <row r="1178" spans="2:21" ht="21.75" customHeight="1">
      <c r="B1178" s="72" t="s">
        <v>1</v>
      </c>
      <c r="C1178" s="49" t="s">
        <v>1</v>
      </c>
      <c r="D1178" s="49" t="s">
        <v>30</v>
      </c>
      <c r="E1178" s="49" t="s">
        <v>5</v>
      </c>
      <c r="F1178" s="50" t="s">
        <v>22</v>
      </c>
      <c r="G1178" s="50" t="s">
        <v>13</v>
      </c>
      <c r="H1178" s="50" t="s">
        <v>14</v>
      </c>
      <c r="I1178" s="49" t="s">
        <v>0</v>
      </c>
      <c r="J1178" s="50" t="s">
        <v>12</v>
      </c>
      <c r="K1178" s="50" t="s">
        <v>13</v>
      </c>
      <c r="L1178" s="50" t="s">
        <v>14</v>
      </c>
      <c r="M1178" s="49" t="s">
        <v>0</v>
      </c>
      <c r="N1178" s="50" t="s">
        <v>15</v>
      </c>
      <c r="O1178" s="50" t="s">
        <v>16</v>
      </c>
      <c r="P1178" s="50" t="s">
        <v>14</v>
      </c>
      <c r="Q1178" s="49" t="s">
        <v>0</v>
      </c>
      <c r="R1178" s="50" t="s">
        <v>24</v>
      </c>
      <c r="S1178" s="50" t="s">
        <v>25</v>
      </c>
      <c r="T1178" s="50" t="s">
        <v>14</v>
      </c>
      <c r="U1178" s="49" t="s">
        <v>0</v>
      </c>
    </row>
    <row r="1179" spans="2:21" ht="21.75" customHeight="1">
      <c r="B1179" s="72" t="s">
        <v>4</v>
      </c>
      <c r="C1179" s="49" t="s">
        <v>3</v>
      </c>
      <c r="D1179" s="49" t="s">
        <v>31</v>
      </c>
      <c r="E1179" s="49" t="s">
        <v>6</v>
      </c>
      <c r="F1179" s="49" t="s">
        <v>8</v>
      </c>
      <c r="G1179" s="49" t="s">
        <v>9</v>
      </c>
      <c r="H1179" s="49" t="s">
        <v>10</v>
      </c>
      <c r="I1179" s="41" t="s">
        <v>11</v>
      </c>
      <c r="J1179" s="49" t="s">
        <v>8</v>
      </c>
      <c r="K1179" s="49" t="s">
        <v>9</v>
      </c>
      <c r="L1179" s="49" t="s">
        <v>10</v>
      </c>
      <c r="M1179" s="41" t="s">
        <v>11</v>
      </c>
      <c r="N1179" s="49" t="s">
        <v>8</v>
      </c>
      <c r="O1179" s="49" t="s">
        <v>9</v>
      </c>
      <c r="P1179" s="49" t="s">
        <v>10</v>
      </c>
      <c r="Q1179" s="41" t="s">
        <v>11</v>
      </c>
      <c r="R1179" s="49" t="s">
        <v>8</v>
      </c>
      <c r="S1179" s="49" t="s">
        <v>9</v>
      </c>
      <c r="T1179" s="49" t="s">
        <v>10</v>
      </c>
      <c r="U1179" s="41" t="s">
        <v>11</v>
      </c>
    </row>
    <row r="1180" spans="2:16" ht="24" customHeight="1">
      <c r="B1180" s="204" t="s">
        <v>358</v>
      </c>
      <c r="C1180" s="72" t="s">
        <v>309</v>
      </c>
      <c r="D1180" s="49" t="s">
        <v>305</v>
      </c>
      <c r="E1180" s="49" t="s">
        <v>7</v>
      </c>
      <c r="F1180" s="49" t="s">
        <v>32</v>
      </c>
      <c r="G1180" s="49" t="s">
        <v>32</v>
      </c>
      <c r="H1180" s="7">
        <v>0.03</v>
      </c>
      <c r="L1180" s="7">
        <v>0.01</v>
      </c>
      <c r="P1180" s="7">
        <v>0.01</v>
      </c>
    </row>
    <row r="1181" spans="2:21" ht="24" customHeight="1">
      <c r="B1181" s="132"/>
      <c r="D1181" s="2" t="s">
        <v>33</v>
      </c>
      <c r="E1181" s="3"/>
      <c r="F1181" s="2" t="s">
        <v>33</v>
      </c>
      <c r="G1181" s="2" t="s">
        <v>33</v>
      </c>
      <c r="H1181" s="2" t="s">
        <v>33</v>
      </c>
      <c r="I1181" s="2" t="s">
        <v>33</v>
      </c>
      <c r="J1181" s="2" t="s">
        <v>33</v>
      </c>
      <c r="K1181" s="2" t="s">
        <v>33</v>
      </c>
      <c r="L1181" s="2" t="s">
        <v>33</v>
      </c>
      <c r="N1181" s="2" t="s">
        <v>33</v>
      </c>
      <c r="O1181" s="2" t="s">
        <v>33</v>
      </c>
      <c r="P1181" s="2" t="s">
        <v>33</v>
      </c>
      <c r="Q1181" s="2" t="s">
        <v>33</v>
      </c>
      <c r="R1181" s="2" t="s">
        <v>33</v>
      </c>
      <c r="S1181" s="2" t="s">
        <v>33</v>
      </c>
      <c r="T1181" s="2" t="s">
        <v>33</v>
      </c>
      <c r="U1181" s="2" t="s">
        <v>33</v>
      </c>
    </row>
    <row r="1182" spans="2:21" ht="24" customHeight="1">
      <c r="B1182" s="41">
        <v>1</v>
      </c>
      <c r="C1182" s="41">
        <v>2</v>
      </c>
      <c r="D1182" s="41">
        <v>3</v>
      </c>
      <c r="E1182" s="41">
        <v>4</v>
      </c>
      <c r="F1182" s="41">
        <v>5</v>
      </c>
      <c r="G1182" s="41">
        <v>6</v>
      </c>
      <c r="H1182" s="42">
        <v>7</v>
      </c>
      <c r="I1182" s="41">
        <v>8</v>
      </c>
      <c r="J1182" s="41">
        <v>9</v>
      </c>
      <c r="K1182" s="41">
        <v>10</v>
      </c>
      <c r="L1182" s="42">
        <v>11</v>
      </c>
      <c r="M1182" s="41">
        <v>12</v>
      </c>
      <c r="N1182" s="41">
        <v>13</v>
      </c>
      <c r="O1182" s="41">
        <v>14</v>
      </c>
      <c r="P1182" s="42">
        <v>15</v>
      </c>
      <c r="Q1182" s="41">
        <v>16</v>
      </c>
      <c r="R1182" s="41">
        <v>17</v>
      </c>
      <c r="S1182" s="41">
        <v>18</v>
      </c>
      <c r="T1182" s="41">
        <v>19</v>
      </c>
      <c r="U1182" s="41">
        <v>20</v>
      </c>
    </row>
    <row r="1183" spans="1:21" ht="24" customHeight="1">
      <c r="A1183" s="126">
        <v>1</v>
      </c>
      <c r="B1183" s="60" t="s">
        <v>17</v>
      </c>
      <c r="C1183" s="128">
        <v>37</v>
      </c>
      <c r="D1183" s="128">
        <f>C1183*15</f>
        <v>555</v>
      </c>
      <c r="E1183" s="128">
        <f>SUM(C1183*32)</f>
        <v>1184</v>
      </c>
      <c r="F1183" s="128">
        <f>SUM(C1183*22)</f>
        <v>814</v>
      </c>
      <c r="G1183" s="128">
        <f>SUM(E1183*8)</f>
        <v>9472</v>
      </c>
      <c r="H1183" s="128" t="s">
        <v>21</v>
      </c>
      <c r="I1183" s="129">
        <f>SUM(D1183+F1183+G1183)</f>
        <v>10841</v>
      </c>
      <c r="J1183" s="128">
        <f>SUM(C1183*3)</f>
        <v>111</v>
      </c>
      <c r="K1183" s="128">
        <f>SUM(E1183*0.5)</f>
        <v>592</v>
      </c>
      <c r="L1183" s="128" t="str">
        <f>+L1185</f>
        <v>+</v>
      </c>
      <c r="M1183" s="129">
        <f>SUM(J1183:L1183)</f>
        <v>703</v>
      </c>
      <c r="N1183" s="128">
        <f>SUM(C1183*3)</f>
        <v>111</v>
      </c>
      <c r="O1183" s="128">
        <f>SUM(E1183*1)</f>
        <v>1184</v>
      </c>
      <c r="P1183" s="128" t="s">
        <v>21</v>
      </c>
      <c r="Q1183" s="129">
        <f>SUM(N1183:P1183)</f>
        <v>1295</v>
      </c>
      <c r="R1183" s="128">
        <f>SUM(C1183*2)</f>
        <v>74</v>
      </c>
      <c r="S1183" s="128">
        <f>SUM(E1183*0.5)</f>
        <v>592</v>
      </c>
      <c r="T1183" s="128" t="s">
        <v>21</v>
      </c>
      <c r="U1183" s="129">
        <f>SUM(R1183:T1183)</f>
        <v>666</v>
      </c>
    </row>
    <row r="1184" spans="1:21" ht="24" customHeight="1">
      <c r="A1184" s="126">
        <v>2</v>
      </c>
      <c r="B1184" s="60" t="s">
        <v>18</v>
      </c>
      <c r="C1184" s="128">
        <v>29</v>
      </c>
      <c r="D1184" s="128">
        <f>SUM(C1184*15)</f>
        <v>435</v>
      </c>
      <c r="E1184" s="29">
        <f>SUM(C1184*24)</f>
        <v>696</v>
      </c>
      <c r="F1184" s="128">
        <f>SUM(C1184*32.5)</f>
        <v>942.5</v>
      </c>
      <c r="G1184" s="128">
        <f>SUM(E1184*8)</f>
        <v>5568</v>
      </c>
      <c r="H1184" s="128" t="s">
        <v>21</v>
      </c>
      <c r="I1184" s="129">
        <f>SUM(D1184+F1184+G1184)</f>
        <v>6945.5</v>
      </c>
      <c r="J1184" s="128">
        <f>SUM(C1184*2.5)</f>
        <v>72.5</v>
      </c>
      <c r="K1184" s="128">
        <f>SUM(E1184*0.5)</f>
        <v>348</v>
      </c>
      <c r="L1184" s="128" t="s">
        <v>21</v>
      </c>
      <c r="M1184" s="129">
        <f>SUM(J1184:L1184)</f>
        <v>420.5</v>
      </c>
      <c r="N1184" s="128">
        <f>SUM(C1184*3)</f>
        <v>87</v>
      </c>
      <c r="O1184" s="128">
        <f>SUM(E1184*1)</f>
        <v>696</v>
      </c>
      <c r="P1184" s="128" t="s">
        <v>21</v>
      </c>
      <c r="Q1184" s="129">
        <f>SUM(N1184:P1184)</f>
        <v>783</v>
      </c>
      <c r="R1184" s="128">
        <f>SUM(C1184*2)</f>
        <v>58</v>
      </c>
      <c r="S1184" s="128">
        <f>SUM(E1184*0.5)</f>
        <v>348</v>
      </c>
      <c r="T1184" s="128" t="s">
        <v>21</v>
      </c>
      <c r="U1184" s="129">
        <f>SUM(R1184:T1184)</f>
        <v>406</v>
      </c>
    </row>
    <row r="1185" spans="1:21" ht="24" customHeight="1">
      <c r="A1185" s="126">
        <v>3</v>
      </c>
      <c r="B1185" s="60" t="s">
        <v>19</v>
      </c>
      <c r="C1185" s="128">
        <v>25</v>
      </c>
      <c r="D1185" s="128">
        <f>SUM(C1185*15)</f>
        <v>375</v>
      </c>
      <c r="E1185" s="128">
        <f>SUM(C1185*32)</f>
        <v>800</v>
      </c>
      <c r="F1185" s="128">
        <f>SUM(C1185*22)</f>
        <v>550</v>
      </c>
      <c r="G1185" s="128">
        <f>SUM(E1185*8)</f>
        <v>6400</v>
      </c>
      <c r="H1185" s="128" t="s">
        <v>21</v>
      </c>
      <c r="I1185" s="129">
        <f>SUM(D1185+F1185+G1185)</f>
        <v>7325</v>
      </c>
      <c r="J1185" s="128">
        <f>SUM(C1185*3)</f>
        <v>75</v>
      </c>
      <c r="K1185" s="128">
        <f>SUM(E1185*0.5)</f>
        <v>400</v>
      </c>
      <c r="L1185" s="128" t="s">
        <v>21</v>
      </c>
      <c r="M1185" s="129">
        <f>SUM(J1185:L1185)</f>
        <v>475</v>
      </c>
      <c r="N1185" s="128">
        <f>SUM(C1185*3)</f>
        <v>75</v>
      </c>
      <c r="O1185" s="128">
        <f>SUM(E1185*1)</f>
        <v>800</v>
      </c>
      <c r="P1185" s="128" t="s">
        <v>21</v>
      </c>
      <c r="Q1185" s="129">
        <f>SUM(N1185:P1185)</f>
        <v>875</v>
      </c>
      <c r="R1185" s="128">
        <f>SUM(C1185*2)</f>
        <v>50</v>
      </c>
      <c r="S1185" s="128">
        <f>SUM(E1185*0.5)</f>
        <v>400</v>
      </c>
      <c r="T1185" s="128" t="s">
        <v>21</v>
      </c>
      <c r="U1185" s="129">
        <f>SUM(R1185:T1185)</f>
        <v>450</v>
      </c>
    </row>
    <row r="1186" spans="1:21" ht="24" customHeight="1">
      <c r="A1186" s="126">
        <v>4</v>
      </c>
      <c r="B1186" s="60" t="s">
        <v>20</v>
      </c>
      <c r="C1186" s="128">
        <v>20</v>
      </c>
      <c r="D1186" s="128">
        <f>SUM(C1186*15)</f>
        <v>300</v>
      </c>
      <c r="E1186" s="128">
        <f>SUM(C1186*24)</f>
        <v>480</v>
      </c>
      <c r="F1186" s="128">
        <f>SUM(C1186*32.5)</f>
        <v>650</v>
      </c>
      <c r="G1186" s="128">
        <f>SUM(E1186*8)</f>
        <v>3840</v>
      </c>
      <c r="H1186" s="128" t="s">
        <v>21</v>
      </c>
      <c r="I1186" s="129">
        <f>SUM(D1186+F1186+G1186)</f>
        <v>4790</v>
      </c>
      <c r="J1186" s="128">
        <f>SUM(C1186*2.5)</f>
        <v>50</v>
      </c>
      <c r="K1186" s="128">
        <f>SUM(E1186*0.5)</f>
        <v>240</v>
      </c>
      <c r="L1186" s="128" t="s">
        <v>21</v>
      </c>
      <c r="M1186" s="129">
        <f>SUM(J1186:L1186)</f>
        <v>290</v>
      </c>
      <c r="N1186" s="128">
        <f>SUM(C1186*3)</f>
        <v>60</v>
      </c>
      <c r="O1186" s="128">
        <f>SUM(E1186*1)</f>
        <v>480</v>
      </c>
      <c r="P1186" s="128" t="s">
        <v>21</v>
      </c>
      <c r="Q1186" s="129">
        <f>SUM(N1186:P1186)</f>
        <v>540</v>
      </c>
      <c r="R1186" s="128">
        <f>SUM(C1186*2)</f>
        <v>40</v>
      </c>
      <c r="S1186" s="128">
        <f>SUM(E1186*0.5)</f>
        <v>240</v>
      </c>
      <c r="T1186" s="128" t="s">
        <v>21</v>
      </c>
      <c r="U1186" s="129">
        <f>SUM(R1186:T1186)</f>
        <v>280</v>
      </c>
    </row>
    <row r="1187" spans="1:21" ht="24" customHeight="1">
      <c r="A1187" s="126">
        <v>4</v>
      </c>
      <c r="B1187" s="61" t="s">
        <v>28</v>
      </c>
      <c r="C1187" s="61">
        <f>C1186+C1185+C1184+C1183</f>
        <v>111</v>
      </c>
      <c r="D1187" s="8">
        <f>D1186+D1185+D1184+D1183</f>
        <v>1665</v>
      </c>
      <c r="E1187" s="8">
        <f aca="true" t="shared" si="29" ref="E1187:U1187">SUM(E1183:E1186)</f>
        <v>3160</v>
      </c>
      <c r="F1187" s="8">
        <f t="shared" si="29"/>
        <v>2956.5</v>
      </c>
      <c r="G1187" s="8">
        <f t="shared" si="29"/>
        <v>25280</v>
      </c>
      <c r="H1187" s="8">
        <f t="shared" si="29"/>
        <v>0</v>
      </c>
      <c r="I1187" s="8">
        <f t="shared" si="29"/>
        <v>29901.5</v>
      </c>
      <c r="J1187" s="8">
        <f t="shared" si="29"/>
        <v>308.5</v>
      </c>
      <c r="K1187" s="8">
        <f t="shared" si="29"/>
        <v>1580</v>
      </c>
      <c r="L1187" s="8">
        <f t="shared" si="29"/>
        <v>0</v>
      </c>
      <c r="M1187" s="8">
        <f t="shared" si="29"/>
        <v>1888.5</v>
      </c>
      <c r="N1187" s="8">
        <f t="shared" si="29"/>
        <v>333</v>
      </c>
      <c r="O1187" s="8">
        <f t="shared" si="29"/>
        <v>3160</v>
      </c>
      <c r="P1187" s="8">
        <f t="shared" si="29"/>
        <v>0</v>
      </c>
      <c r="Q1187" s="8">
        <f t="shared" si="29"/>
        <v>3493</v>
      </c>
      <c r="R1187" s="8">
        <f t="shared" si="29"/>
        <v>222</v>
      </c>
      <c r="S1187" s="8">
        <f t="shared" si="29"/>
        <v>1580</v>
      </c>
      <c r="T1187" s="8">
        <f t="shared" si="29"/>
        <v>0</v>
      </c>
      <c r="U1187" s="8">
        <f t="shared" si="29"/>
        <v>1802</v>
      </c>
    </row>
    <row r="1188" spans="2:17" ht="15.75" customHeight="1">
      <c r="B1188" s="120" t="s">
        <v>23</v>
      </c>
      <c r="Q1188" s="120" t="s">
        <v>23</v>
      </c>
    </row>
    <row r="1189" spans="1:21" ht="15.75" customHeight="1">
      <c r="A1189" s="273" t="s">
        <v>297</v>
      </c>
      <c r="B1189" s="273"/>
      <c r="C1189" s="273"/>
      <c r="D1189" s="273"/>
      <c r="E1189" s="273"/>
      <c r="F1189" s="273"/>
      <c r="G1189" s="273"/>
      <c r="H1189" s="273"/>
      <c r="I1189" s="273"/>
      <c r="J1189" s="273"/>
      <c r="K1189" s="34"/>
      <c r="L1189" s="34"/>
      <c r="M1189" s="34"/>
      <c r="N1189" s="34"/>
      <c r="O1189" s="34"/>
      <c r="P1189" s="34"/>
      <c r="Q1189" s="34"/>
      <c r="R1189" s="34"/>
      <c r="S1189" s="44" t="s">
        <v>22</v>
      </c>
      <c r="T1189" s="44" t="s">
        <v>213</v>
      </c>
      <c r="U1189" s="133"/>
    </row>
    <row r="1190" spans="2:21" ht="12.75">
      <c r="B1190" s="133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  <c r="R1190" s="34"/>
      <c r="S1190" s="294"/>
      <c r="T1190" s="294"/>
      <c r="U1190" s="133" t="s">
        <v>27</v>
      </c>
    </row>
    <row r="1191" spans="2:22" ht="16.5">
      <c r="B1191" s="82" t="s">
        <v>75</v>
      </c>
      <c r="C1191" s="46"/>
      <c r="D1191" s="46"/>
      <c r="E1191" s="46"/>
      <c r="F1191" s="276"/>
      <c r="G1191" s="276"/>
      <c r="H1191" s="276"/>
      <c r="I1191" s="276"/>
      <c r="J1191" s="276"/>
      <c r="K1191" s="276"/>
      <c r="L1191" s="276"/>
      <c r="M1191" s="276"/>
      <c r="N1191" s="276"/>
      <c r="O1191" s="276"/>
      <c r="P1191" s="62"/>
      <c r="Q1191" s="62"/>
      <c r="R1191" s="276"/>
      <c r="S1191" s="276"/>
      <c r="T1191" s="276"/>
      <c r="U1191" s="276"/>
      <c r="V1191" s="54"/>
    </row>
    <row r="1192" spans="2:22" ht="20.25" customHeight="1">
      <c r="B1192" s="62"/>
      <c r="C1192" s="267" t="s">
        <v>36</v>
      </c>
      <c r="D1192" s="267"/>
      <c r="E1192" s="267" t="s">
        <v>266</v>
      </c>
      <c r="F1192" s="267"/>
      <c r="G1192" s="274" t="s">
        <v>270</v>
      </c>
      <c r="H1192" s="289"/>
      <c r="I1192" s="289"/>
      <c r="J1192" s="289"/>
      <c r="K1192" s="289"/>
      <c r="L1192" s="267" t="s">
        <v>215</v>
      </c>
      <c r="M1192" s="267"/>
      <c r="N1192" s="267"/>
      <c r="O1192" s="267"/>
      <c r="P1192" s="136"/>
      <c r="Q1192" s="44"/>
      <c r="R1192" s="267" t="s">
        <v>214</v>
      </c>
      <c r="S1192" s="285"/>
      <c r="T1192" s="285"/>
      <c r="U1192" s="285"/>
      <c r="V1192" s="54"/>
    </row>
    <row r="1193" spans="2:22" ht="15.75">
      <c r="B1193" s="62"/>
      <c r="C1193" s="45" t="s">
        <v>267</v>
      </c>
      <c r="D1193" s="44" t="s">
        <v>268</v>
      </c>
      <c r="E1193" s="45" t="s">
        <v>267</v>
      </c>
      <c r="F1193" s="44" t="s">
        <v>268</v>
      </c>
      <c r="G1193" s="37"/>
      <c r="H1193" s="37"/>
      <c r="I1193" s="37"/>
      <c r="J1193" s="37"/>
      <c r="K1193" s="37"/>
      <c r="L1193" s="267" t="s">
        <v>216</v>
      </c>
      <c r="M1193" s="267"/>
      <c r="N1193" s="267"/>
      <c r="O1193" s="267"/>
      <c r="P1193" s="136"/>
      <c r="Q1193" s="136"/>
      <c r="R1193" s="136"/>
      <c r="S1193" s="136"/>
      <c r="T1193" s="136"/>
      <c r="U1193" s="136"/>
      <c r="V1193" s="54"/>
    </row>
    <row r="1194" spans="2:22" ht="23.25">
      <c r="B1194" s="44" t="s">
        <v>264</v>
      </c>
      <c r="C1194" s="117">
        <v>40</v>
      </c>
      <c r="D1194" s="117">
        <v>22</v>
      </c>
      <c r="E1194" s="117">
        <v>38</v>
      </c>
      <c r="F1194" s="117">
        <v>11</v>
      </c>
      <c r="G1194" s="37"/>
      <c r="H1194" s="37"/>
      <c r="I1194" s="37"/>
      <c r="J1194" s="37"/>
      <c r="K1194" s="37"/>
      <c r="L1194" s="267" t="s">
        <v>217</v>
      </c>
      <c r="M1194" s="267"/>
      <c r="N1194" s="267"/>
      <c r="O1194" s="267"/>
      <c r="P1194" s="136"/>
      <c r="Q1194" s="136"/>
      <c r="R1194" s="136"/>
      <c r="S1194" s="136"/>
      <c r="T1194" s="136"/>
      <c r="U1194" s="136"/>
      <c r="V1194" s="54"/>
    </row>
    <row r="1195" spans="2:22" ht="16.5">
      <c r="B1195" s="44" t="s">
        <v>265</v>
      </c>
      <c r="C1195" s="46"/>
      <c r="D1195" s="46"/>
      <c r="E1195" s="46"/>
      <c r="F1195" s="46"/>
      <c r="G1195" s="46"/>
      <c r="H1195" s="46"/>
      <c r="I1195" s="46"/>
      <c r="J1195" s="46"/>
      <c r="K1195" s="62"/>
      <c r="L1195" s="62"/>
      <c r="M1195" s="62"/>
      <c r="N1195" s="62"/>
      <c r="O1195" s="62"/>
      <c r="P1195" s="46"/>
      <c r="Q1195" s="46"/>
      <c r="R1195" s="46"/>
      <c r="S1195" s="46"/>
      <c r="T1195" s="46"/>
      <c r="U1195" s="46"/>
      <c r="V1195" s="54"/>
    </row>
    <row r="1196" spans="2:38" ht="16.5">
      <c r="B1196" s="138" t="s">
        <v>28</v>
      </c>
      <c r="C1196" s="35">
        <v>40</v>
      </c>
      <c r="D1196" s="35">
        <f>D1194+D1195</f>
        <v>22</v>
      </c>
      <c r="E1196" s="35">
        <f>E1194+E1195</f>
        <v>38</v>
      </c>
      <c r="F1196" s="35">
        <f>F1194+F1195</f>
        <v>11</v>
      </c>
      <c r="G1196" s="267" t="s">
        <v>0</v>
      </c>
      <c r="H1196" s="267"/>
      <c r="I1196" s="267"/>
      <c r="J1196" s="267"/>
      <c r="K1196" s="267"/>
      <c r="L1196" s="267"/>
      <c r="M1196" s="267"/>
      <c r="N1196" s="267"/>
      <c r="O1196" s="267"/>
      <c r="P1196" s="267"/>
      <c r="Q1196" s="267"/>
      <c r="R1196" s="267"/>
      <c r="S1196" s="267"/>
      <c r="T1196" s="267"/>
      <c r="U1196" s="267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</row>
    <row r="1197" spans="2:38" ht="16.5">
      <c r="B1197" s="138" t="s">
        <v>109</v>
      </c>
      <c r="C1197" s="293">
        <f>C1196+D1196+E1196+F1196</f>
        <v>111</v>
      </c>
      <c r="D1197" s="293"/>
      <c r="E1197" s="293"/>
      <c r="F1197" s="293"/>
      <c r="G1197" s="267"/>
      <c r="H1197" s="267"/>
      <c r="I1197" s="267"/>
      <c r="J1197" s="267"/>
      <c r="K1197" s="267"/>
      <c r="L1197" s="267"/>
      <c r="M1197" s="267"/>
      <c r="N1197" s="267"/>
      <c r="O1197" s="267"/>
      <c r="P1197" s="267"/>
      <c r="Q1197" s="267"/>
      <c r="R1197" s="267"/>
      <c r="S1197" s="267"/>
      <c r="T1197" s="267"/>
      <c r="U1197" s="267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</row>
    <row r="1198" spans="2:38" ht="18">
      <c r="B1198" s="142"/>
      <c r="C1198" s="305"/>
      <c r="D1198" s="305"/>
      <c r="E1198" s="35"/>
      <c r="F1198" s="35"/>
      <c r="G1198" s="267"/>
      <c r="H1198" s="267"/>
      <c r="I1198" s="267"/>
      <c r="J1198" s="267"/>
      <c r="K1198" s="267"/>
      <c r="L1198" s="267"/>
      <c r="M1198" s="267"/>
      <c r="N1198" s="267"/>
      <c r="O1198" s="267"/>
      <c r="P1198" s="267"/>
      <c r="Q1198" s="267"/>
      <c r="R1198" s="267"/>
      <c r="S1198" s="267"/>
      <c r="T1198" s="267"/>
      <c r="U1198" s="267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</row>
    <row r="1199" spans="2:38" ht="12.75" customHeight="1">
      <c r="B1199" s="65"/>
      <c r="C1199" s="65"/>
      <c r="D1199" s="65"/>
      <c r="E1199" s="65"/>
      <c r="F1199" s="65"/>
      <c r="G1199" s="65"/>
      <c r="H1199" s="65"/>
      <c r="I1199" s="65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</row>
    <row r="1200" spans="1:38" ht="16.5">
      <c r="A1200" s="65" t="s">
        <v>240</v>
      </c>
      <c r="B1200" s="63" t="s">
        <v>298</v>
      </c>
      <c r="C1200" s="179"/>
      <c r="D1200" s="179"/>
      <c r="E1200" s="179"/>
      <c r="F1200" s="179"/>
      <c r="G1200" s="63"/>
      <c r="H1200" s="154"/>
      <c r="I1200" s="154"/>
      <c r="J1200" s="154"/>
      <c r="K1200" s="154"/>
      <c r="L1200" s="154"/>
      <c r="M1200" s="154"/>
      <c r="N1200" s="154"/>
      <c r="O1200" s="154"/>
      <c r="P1200" s="154"/>
      <c r="Q1200" s="154"/>
      <c r="R1200" s="154"/>
      <c r="S1200" s="154"/>
      <c r="T1200" s="154"/>
      <c r="U1200" s="1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</row>
    <row r="1201" spans="2:21" ht="15.75">
      <c r="B1201" s="271" t="s">
        <v>312</v>
      </c>
      <c r="C1201" s="271"/>
      <c r="D1201" s="271"/>
      <c r="E1201" s="271"/>
      <c r="F1201" s="271"/>
      <c r="G1201" s="271"/>
      <c r="H1201" s="271"/>
      <c r="I1201" s="271"/>
      <c r="J1201" s="271"/>
      <c r="K1201" s="271"/>
      <c r="L1201" s="271"/>
      <c r="M1201" s="271"/>
      <c r="N1201" s="271"/>
      <c r="O1201" s="271"/>
      <c r="P1201" s="271"/>
      <c r="Q1201" s="271"/>
      <c r="R1201" s="271"/>
      <c r="S1201" s="271"/>
      <c r="T1201" s="271"/>
      <c r="U1201" s="271"/>
    </row>
    <row r="1202" spans="2:21" ht="15.75">
      <c r="B1202" s="286" t="s">
        <v>311</v>
      </c>
      <c r="C1202" s="286"/>
      <c r="D1202" s="286"/>
      <c r="E1202" s="286"/>
      <c r="F1202" s="286"/>
      <c r="G1202" s="286"/>
      <c r="H1202" s="286"/>
      <c r="I1202" s="286"/>
      <c r="J1202" s="286"/>
      <c r="K1202" s="286"/>
      <c r="L1202" s="286"/>
      <c r="M1202" s="286"/>
      <c r="N1202" s="286"/>
      <c r="O1202" s="286"/>
      <c r="P1202" s="286"/>
      <c r="Q1202" s="286"/>
      <c r="R1202" s="286"/>
      <c r="S1202" s="286"/>
      <c r="T1202" s="286"/>
      <c r="U1202" s="286"/>
    </row>
    <row r="1203" spans="2:21" ht="15.75">
      <c r="B1203" s="197"/>
      <c r="C1203" s="271" t="s">
        <v>302</v>
      </c>
      <c r="D1203" s="271"/>
      <c r="E1203" s="271"/>
      <c r="F1203" s="271"/>
      <c r="G1203" s="271"/>
      <c r="H1203" s="271"/>
      <c r="I1203" s="271"/>
      <c r="J1203" s="271"/>
      <c r="K1203" s="271"/>
      <c r="L1203" s="271"/>
      <c r="M1203" s="271"/>
      <c r="N1203" s="271"/>
      <c r="O1203" s="271"/>
      <c r="P1203" s="271"/>
      <c r="Q1203" s="271"/>
      <c r="R1203" s="197"/>
      <c r="S1203" s="197"/>
      <c r="T1203" s="197"/>
      <c r="U1203" s="197"/>
    </row>
    <row r="1204" spans="2:21" ht="16.5">
      <c r="B1204" s="274" t="s">
        <v>269</v>
      </c>
      <c r="C1204" s="274"/>
      <c r="D1204" s="274"/>
      <c r="E1204" s="274"/>
      <c r="F1204" s="274"/>
      <c r="G1204" s="274"/>
      <c r="H1204" s="274"/>
      <c r="I1204" s="274"/>
      <c r="J1204" s="274"/>
      <c r="K1204" s="274"/>
      <c r="L1204" s="274"/>
      <c r="M1204" s="274"/>
      <c r="N1204" s="274"/>
      <c r="O1204" s="274"/>
      <c r="P1204" s="274"/>
      <c r="Q1204" s="29"/>
      <c r="R1204" s="29"/>
      <c r="S1204" s="29"/>
      <c r="T1204" s="29"/>
      <c r="U1204" s="29"/>
    </row>
    <row r="1205" spans="2:21" ht="15.75">
      <c r="B1205" s="270" t="s">
        <v>302</v>
      </c>
      <c r="C1205" s="270"/>
      <c r="D1205" s="270"/>
      <c r="E1205" s="270"/>
      <c r="F1205" s="270"/>
      <c r="G1205" s="270"/>
      <c r="H1205" s="270"/>
      <c r="I1205" s="270"/>
      <c r="J1205" s="270"/>
      <c r="K1205" s="270"/>
      <c r="L1205" s="270"/>
      <c r="M1205" s="270"/>
      <c r="N1205" s="270"/>
      <c r="O1205" s="270"/>
      <c r="P1205" s="270"/>
      <c r="Q1205" s="29"/>
      <c r="R1205" s="29"/>
      <c r="S1205" s="29"/>
      <c r="T1205" s="29"/>
      <c r="U1205" s="29"/>
    </row>
    <row r="1206" spans="2:21" ht="15">
      <c r="B1206" s="29"/>
      <c r="C1206" s="29"/>
      <c r="D1206" s="29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</row>
    <row r="1208" spans="3:21" ht="18">
      <c r="C1208" s="39"/>
      <c r="D1208" s="39"/>
      <c r="E1208" s="39"/>
      <c r="F1208" s="39"/>
      <c r="G1208" s="39"/>
      <c r="H1208" s="39"/>
      <c r="I1208" s="39">
        <v>31</v>
      </c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</row>
    <row r="1209" spans="2:21" ht="18">
      <c r="B1209" s="39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</row>
    <row r="1210" spans="2:21" ht="18">
      <c r="B1210" s="39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</row>
    <row r="1211" spans="2:14" ht="18.75">
      <c r="B1211" s="41"/>
      <c r="C1211" s="41"/>
      <c r="D1211" s="41"/>
      <c r="E1211" s="120" t="s">
        <v>23</v>
      </c>
      <c r="N1211" s="125" t="s">
        <v>316</v>
      </c>
    </row>
    <row r="1212" spans="2:21" ht="23.25">
      <c r="B1212" s="275" t="s">
        <v>153</v>
      </c>
      <c r="C1212" s="284"/>
      <c r="D1212" s="284"/>
      <c r="E1212" s="284"/>
      <c r="F1212" s="284"/>
      <c r="G1212" s="284"/>
      <c r="H1212" s="284"/>
      <c r="I1212" s="284"/>
      <c r="J1212" s="284"/>
      <c r="K1212" s="284"/>
      <c r="L1212" s="284"/>
      <c r="M1212" s="284"/>
      <c r="N1212" s="284"/>
      <c r="O1212" s="284"/>
      <c r="P1212" s="284"/>
      <c r="Q1212" s="284"/>
      <c r="R1212" s="284"/>
      <c r="S1212" s="284"/>
      <c r="T1212" s="284"/>
      <c r="U1212" s="284"/>
    </row>
    <row r="1213" spans="2:21" ht="22.5">
      <c r="B1213" s="283" t="s">
        <v>250</v>
      </c>
      <c r="C1213" s="284"/>
      <c r="D1213" s="284"/>
      <c r="E1213" s="284"/>
      <c r="F1213" s="284"/>
      <c r="G1213" s="284"/>
      <c r="H1213" s="284"/>
      <c r="I1213" s="284"/>
      <c r="J1213" s="284"/>
      <c r="K1213" s="284"/>
      <c r="L1213" s="284"/>
      <c r="M1213" s="284"/>
      <c r="N1213" s="284"/>
      <c r="O1213" s="284"/>
      <c r="P1213" s="284"/>
      <c r="Q1213" s="284"/>
      <c r="R1213" s="284"/>
      <c r="S1213" s="284"/>
      <c r="T1213" s="284"/>
      <c r="U1213" s="284"/>
    </row>
    <row r="1214" spans="2:21" ht="15.75">
      <c r="B1214" s="280" t="s">
        <v>212</v>
      </c>
      <c r="C1214" s="281"/>
      <c r="D1214" s="281"/>
      <c r="E1214" s="281"/>
      <c r="F1214" s="281"/>
      <c r="G1214" s="281"/>
      <c r="H1214" s="281"/>
      <c r="I1214" s="281"/>
      <c r="J1214" s="281"/>
      <c r="K1214" s="281"/>
      <c r="L1214" s="281"/>
      <c r="M1214" s="281"/>
      <c r="N1214" s="281"/>
      <c r="O1214" s="281"/>
      <c r="P1214" s="281"/>
      <c r="Q1214" s="281"/>
      <c r="R1214" s="281"/>
      <c r="S1214" s="281"/>
      <c r="T1214" s="281"/>
      <c r="U1214" s="281"/>
    </row>
    <row r="1215" spans="2:21" ht="15.75">
      <c r="B1215" s="203"/>
      <c r="C1215" s="124"/>
      <c r="D1215" s="124"/>
      <c r="E1215" s="124"/>
      <c r="F1215" s="124"/>
      <c r="G1215" s="124"/>
      <c r="H1215" s="124"/>
      <c r="I1215" s="124"/>
      <c r="J1215" s="124"/>
      <c r="K1215" s="124"/>
      <c r="L1215" s="124"/>
      <c r="M1215" s="124"/>
      <c r="N1215" s="124"/>
      <c r="O1215" s="124"/>
      <c r="P1215" s="124"/>
      <c r="Q1215" s="124"/>
      <c r="R1215" s="124"/>
      <c r="S1215" s="124"/>
      <c r="T1215" s="124"/>
      <c r="U1215" s="124"/>
    </row>
    <row r="1216" spans="1:21" ht="23.25">
      <c r="A1216" s="308" t="s">
        <v>179</v>
      </c>
      <c r="B1216" s="308"/>
      <c r="C1216" s="308"/>
      <c r="D1216" s="308"/>
      <c r="E1216" s="308"/>
      <c r="F1216" s="287" t="s">
        <v>353</v>
      </c>
      <c r="G1216" s="287"/>
      <c r="H1216" s="287"/>
      <c r="I1216" s="287"/>
      <c r="J1216" s="287"/>
      <c r="K1216" s="287"/>
      <c r="L1216" s="287"/>
      <c r="M1216" s="287"/>
      <c r="N1216" s="287"/>
      <c r="O1216" s="287"/>
      <c r="P1216" s="38"/>
      <c r="Q1216" s="38"/>
      <c r="R1216" s="38"/>
      <c r="S1216" s="38"/>
      <c r="T1216" s="38"/>
      <c r="U1216" s="38"/>
    </row>
    <row r="1217" spans="2:17" ht="12.75">
      <c r="B1217" s="120" t="s">
        <v>23</v>
      </c>
      <c r="Q1217" s="120" t="s">
        <v>23</v>
      </c>
    </row>
    <row r="1218" spans="2:22" ht="15.75">
      <c r="B1218" s="72" t="s">
        <v>1</v>
      </c>
      <c r="C1218" s="49" t="s">
        <v>1</v>
      </c>
      <c r="D1218" s="49" t="s">
        <v>30</v>
      </c>
      <c r="E1218" s="49" t="s">
        <v>5</v>
      </c>
      <c r="F1218" s="50" t="s">
        <v>22</v>
      </c>
      <c r="G1218" s="50" t="s">
        <v>13</v>
      </c>
      <c r="H1218" s="50" t="s">
        <v>14</v>
      </c>
      <c r="I1218" s="49" t="s">
        <v>0</v>
      </c>
      <c r="J1218" s="50" t="s">
        <v>12</v>
      </c>
      <c r="K1218" s="50" t="s">
        <v>13</v>
      </c>
      <c r="L1218" s="50" t="s">
        <v>14</v>
      </c>
      <c r="M1218" s="49" t="s">
        <v>0</v>
      </c>
      <c r="N1218" s="50" t="s">
        <v>15</v>
      </c>
      <c r="O1218" s="50" t="s">
        <v>16</v>
      </c>
      <c r="P1218" s="50" t="s">
        <v>14</v>
      </c>
      <c r="Q1218" s="49" t="s">
        <v>0</v>
      </c>
      <c r="R1218" s="50" t="s">
        <v>24</v>
      </c>
      <c r="S1218" s="50" t="s">
        <v>25</v>
      </c>
      <c r="T1218" s="50" t="s">
        <v>14</v>
      </c>
      <c r="U1218" s="49" t="s">
        <v>0</v>
      </c>
      <c r="V1218" s="54"/>
    </row>
    <row r="1219" spans="2:22" ht="18.75">
      <c r="B1219" s="72" t="s">
        <v>4</v>
      </c>
      <c r="C1219" s="49" t="s">
        <v>3</v>
      </c>
      <c r="D1219" s="49" t="s">
        <v>31</v>
      </c>
      <c r="E1219" s="49" t="s">
        <v>6</v>
      </c>
      <c r="F1219" s="49" t="s">
        <v>8</v>
      </c>
      <c r="G1219" s="49" t="s">
        <v>9</v>
      </c>
      <c r="H1219" s="49" t="s">
        <v>10</v>
      </c>
      <c r="I1219" s="41" t="s">
        <v>11</v>
      </c>
      <c r="J1219" s="49" t="s">
        <v>8</v>
      </c>
      <c r="K1219" s="49" t="s">
        <v>9</v>
      </c>
      <c r="L1219" s="49" t="s">
        <v>10</v>
      </c>
      <c r="M1219" s="41" t="s">
        <v>11</v>
      </c>
      <c r="N1219" s="49" t="s">
        <v>8</v>
      </c>
      <c r="O1219" s="49" t="s">
        <v>9</v>
      </c>
      <c r="P1219" s="49" t="s">
        <v>10</v>
      </c>
      <c r="Q1219" s="41" t="s">
        <v>11</v>
      </c>
      <c r="R1219" s="49" t="s">
        <v>8</v>
      </c>
      <c r="S1219" s="49" t="s">
        <v>9</v>
      </c>
      <c r="T1219" s="49" t="s">
        <v>10</v>
      </c>
      <c r="U1219" s="41" t="s">
        <v>11</v>
      </c>
      <c r="V1219" s="54"/>
    </row>
    <row r="1220" spans="2:16" ht="20.25">
      <c r="B1220" s="204" t="s">
        <v>358</v>
      </c>
      <c r="C1220" s="72" t="s">
        <v>309</v>
      </c>
      <c r="D1220" s="49" t="s">
        <v>305</v>
      </c>
      <c r="E1220" s="49" t="s">
        <v>7</v>
      </c>
      <c r="F1220" s="49" t="s">
        <v>32</v>
      </c>
      <c r="G1220" s="49" t="s">
        <v>32</v>
      </c>
      <c r="H1220" s="7">
        <v>0.03</v>
      </c>
      <c r="L1220" s="7">
        <v>0.01</v>
      </c>
      <c r="P1220" s="7">
        <v>0.01</v>
      </c>
    </row>
    <row r="1221" spans="2:21" ht="20.25">
      <c r="B1221" s="132"/>
      <c r="D1221" s="2" t="s">
        <v>33</v>
      </c>
      <c r="E1221" s="3"/>
      <c r="F1221" s="2" t="s">
        <v>33</v>
      </c>
      <c r="G1221" s="2" t="s">
        <v>33</v>
      </c>
      <c r="H1221" s="2" t="s">
        <v>33</v>
      </c>
      <c r="I1221" s="2" t="s">
        <v>33</v>
      </c>
      <c r="J1221" s="2" t="s">
        <v>33</v>
      </c>
      <c r="K1221" s="2" t="s">
        <v>33</v>
      </c>
      <c r="L1221" s="2" t="s">
        <v>33</v>
      </c>
      <c r="N1221" s="2" t="s">
        <v>33</v>
      </c>
      <c r="O1221" s="2" t="s">
        <v>33</v>
      </c>
      <c r="P1221" s="2" t="s">
        <v>33</v>
      </c>
      <c r="Q1221" s="2" t="s">
        <v>33</v>
      </c>
      <c r="R1221" s="2" t="s">
        <v>33</v>
      </c>
      <c r="S1221" s="2" t="s">
        <v>33</v>
      </c>
      <c r="T1221" s="2" t="s">
        <v>33</v>
      </c>
      <c r="U1221" s="2" t="s">
        <v>33</v>
      </c>
    </row>
    <row r="1222" spans="2:21" ht="18.75">
      <c r="B1222" s="41">
        <v>1</v>
      </c>
      <c r="C1222" s="41"/>
      <c r="D1222" s="41">
        <v>3</v>
      </c>
      <c r="E1222" s="41">
        <v>4</v>
      </c>
      <c r="F1222" s="41">
        <v>5</v>
      </c>
      <c r="G1222" s="41">
        <v>6</v>
      </c>
      <c r="H1222" s="42">
        <v>7</v>
      </c>
      <c r="I1222" s="41">
        <v>8</v>
      </c>
      <c r="J1222" s="41">
        <v>9</v>
      </c>
      <c r="K1222" s="41">
        <v>10</v>
      </c>
      <c r="L1222" s="42">
        <v>11</v>
      </c>
      <c r="M1222" s="41">
        <v>12</v>
      </c>
      <c r="N1222" s="41">
        <v>13</v>
      </c>
      <c r="O1222" s="41">
        <v>14</v>
      </c>
      <c r="P1222" s="42">
        <v>15</v>
      </c>
      <c r="Q1222" s="41">
        <v>16</v>
      </c>
      <c r="R1222" s="41">
        <v>17</v>
      </c>
      <c r="S1222" s="41">
        <v>18</v>
      </c>
      <c r="T1222" s="41">
        <v>19</v>
      </c>
      <c r="U1222" s="41">
        <v>20</v>
      </c>
    </row>
    <row r="1223" spans="2:24" ht="18.75">
      <c r="B1223" s="41"/>
      <c r="E1223" s="120" t="s">
        <v>23</v>
      </c>
      <c r="N1223" s="125" t="s">
        <v>316</v>
      </c>
      <c r="W1223" s="54"/>
      <c r="X1223" s="54"/>
    </row>
    <row r="1224" spans="1:21" ht="19.5">
      <c r="A1224" s="126">
        <v>1</v>
      </c>
      <c r="B1224" s="60" t="s">
        <v>17</v>
      </c>
      <c r="C1224" s="128">
        <v>86</v>
      </c>
      <c r="D1224" s="128">
        <f>C1224*15</f>
        <v>1290</v>
      </c>
      <c r="E1224" s="128">
        <f>SUM(C1224*32)</f>
        <v>2752</v>
      </c>
      <c r="F1224" s="128">
        <f>SUM(C1224*22)</f>
        <v>1892</v>
      </c>
      <c r="G1224" s="128">
        <f>SUM(E1224*8)</f>
        <v>22016</v>
      </c>
      <c r="H1224" s="128" t="s">
        <v>21</v>
      </c>
      <c r="I1224" s="129">
        <f>SUM(D1224+F1224+G1224)</f>
        <v>25198</v>
      </c>
      <c r="J1224" s="128">
        <f>SUM(C1224*3)</f>
        <v>258</v>
      </c>
      <c r="K1224" s="128">
        <f>SUM(E1224*0.5)</f>
        <v>1376</v>
      </c>
      <c r="L1224" s="128" t="str">
        <f>+L1226</f>
        <v>+</v>
      </c>
      <c r="M1224" s="129">
        <f>SUM(J1224:L1224)</f>
        <v>1634</v>
      </c>
      <c r="N1224" s="128">
        <f>SUM(C1224*3)</f>
        <v>258</v>
      </c>
      <c r="O1224" s="128">
        <f>SUM(E1224*1)</f>
        <v>2752</v>
      </c>
      <c r="P1224" s="128" t="s">
        <v>21</v>
      </c>
      <c r="Q1224" s="129">
        <f>SUM(N1224:P1224)</f>
        <v>3010</v>
      </c>
      <c r="R1224" s="128">
        <f>SUM(C1224*2)</f>
        <v>172</v>
      </c>
      <c r="S1224" s="128">
        <f>SUM(E1224*0.5)</f>
        <v>1376</v>
      </c>
      <c r="T1224" s="128" t="s">
        <v>21</v>
      </c>
      <c r="U1224" s="129">
        <f>SUM(R1224:T1224)</f>
        <v>1548</v>
      </c>
    </row>
    <row r="1225" spans="1:21" ht="19.5">
      <c r="A1225" s="126">
        <v>2</v>
      </c>
      <c r="B1225" s="60" t="s">
        <v>18</v>
      </c>
      <c r="C1225" s="128">
        <v>82</v>
      </c>
      <c r="D1225" s="128">
        <f>SUM(C1225*15)</f>
        <v>1230</v>
      </c>
      <c r="E1225" s="29">
        <f>SUM(C1225*24)</f>
        <v>1968</v>
      </c>
      <c r="F1225" s="128">
        <f>SUM(C1225*32.5)</f>
        <v>2665</v>
      </c>
      <c r="G1225" s="128">
        <f>SUM(E1225*8)</f>
        <v>15744</v>
      </c>
      <c r="H1225" s="128" t="s">
        <v>21</v>
      </c>
      <c r="I1225" s="129">
        <f>SUM(D1225+F1225+G1225)</f>
        <v>19639</v>
      </c>
      <c r="J1225" s="128">
        <f>SUM(C1225*2.5)</f>
        <v>205</v>
      </c>
      <c r="K1225" s="128">
        <f>SUM(E1225*0.5)</f>
        <v>984</v>
      </c>
      <c r="L1225" s="128" t="s">
        <v>21</v>
      </c>
      <c r="M1225" s="129">
        <f>SUM(J1225:L1225)</f>
        <v>1189</v>
      </c>
      <c r="N1225" s="128">
        <f>SUM(C1225*3)</f>
        <v>246</v>
      </c>
      <c r="O1225" s="128">
        <f>SUM(E1225*1)</f>
        <v>1968</v>
      </c>
      <c r="P1225" s="128" t="s">
        <v>21</v>
      </c>
      <c r="Q1225" s="129">
        <f>SUM(N1225:P1225)</f>
        <v>2214</v>
      </c>
      <c r="R1225" s="128">
        <f>SUM(C1225*2)</f>
        <v>164</v>
      </c>
      <c r="S1225" s="128">
        <f>SUM(E1225*0.5)</f>
        <v>984</v>
      </c>
      <c r="T1225" s="128" t="s">
        <v>21</v>
      </c>
      <c r="U1225" s="129">
        <f>SUM(R1225:T1225)</f>
        <v>1148</v>
      </c>
    </row>
    <row r="1226" spans="1:21" ht="19.5">
      <c r="A1226" s="126">
        <v>3</v>
      </c>
      <c r="B1226" s="60" t="s">
        <v>19</v>
      </c>
      <c r="C1226" s="128">
        <v>58</v>
      </c>
      <c r="D1226" s="128">
        <f>SUM(C1226*15)</f>
        <v>870</v>
      </c>
      <c r="E1226" s="128">
        <f>SUM(C1226*32)</f>
        <v>1856</v>
      </c>
      <c r="F1226" s="128">
        <f>SUM(C1226*22)</f>
        <v>1276</v>
      </c>
      <c r="G1226" s="128">
        <f>SUM(E1226*8)</f>
        <v>14848</v>
      </c>
      <c r="H1226" s="128" t="s">
        <v>21</v>
      </c>
      <c r="I1226" s="129">
        <f>SUM(D1226+F1226+G1226)</f>
        <v>16994</v>
      </c>
      <c r="J1226" s="128">
        <f>SUM(C1226*3)</f>
        <v>174</v>
      </c>
      <c r="K1226" s="128">
        <f>SUM(E1226*0.5)</f>
        <v>928</v>
      </c>
      <c r="L1226" s="128" t="s">
        <v>21</v>
      </c>
      <c r="M1226" s="129">
        <f>SUM(J1226:L1226)</f>
        <v>1102</v>
      </c>
      <c r="N1226" s="128">
        <f>SUM(C1226*3)</f>
        <v>174</v>
      </c>
      <c r="O1226" s="128">
        <f>SUM(E1226*1)</f>
        <v>1856</v>
      </c>
      <c r="P1226" s="128" t="s">
        <v>21</v>
      </c>
      <c r="Q1226" s="129">
        <f>SUM(N1226:P1226)</f>
        <v>2030</v>
      </c>
      <c r="R1226" s="128">
        <f>SUM(C1226*2)</f>
        <v>116</v>
      </c>
      <c r="S1226" s="128">
        <f>SUM(E1226*0.5)</f>
        <v>928</v>
      </c>
      <c r="T1226" s="128" t="s">
        <v>21</v>
      </c>
      <c r="U1226" s="129">
        <f>SUM(R1226:T1226)</f>
        <v>1044</v>
      </c>
    </row>
    <row r="1227" spans="1:21" ht="19.5">
      <c r="A1227" s="126">
        <v>4</v>
      </c>
      <c r="B1227" s="60" t="s">
        <v>20</v>
      </c>
      <c r="C1227" s="128">
        <v>55</v>
      </c>
      <c r="D1227" s="128">
        <f>SUM(C1227*15)</f>
        <v>825</v>
      </c>
      <c r="E1227" s="128">
        <f>SUM(C1227*24)</f>
        <v>1320</v>
      </c>
      <c r="F1227" s="128">
        <f>SUM(C1227*32.5)</f>
        <v>1787.5</v>
      </c>
      <c r="G1227" s="128">
        <f>SUM(E1227*8)</f>
        <v>10560</v>
      </c>
      <c r="H1227" s="128" t="s">
        <v>21</v>
      </c>
      <c r="I1227" s="129">
        <f>SUM(D1227+F1227+G1227)</f>
        <v>13172.5</v>
      </c>
      <c r="J1227" s="128">
        <f>SUM(C1227*2.5)</f>
        <v>137.5</v>
      </c>
      <c r="K1227" s="128">
        <f>SUM(E1227*0.5)</f>
        <v>660</v>
      </c>
      <c r="L1227" s="128" t="s">
        <v>21</v>
      </c>
      <c r="M1227" s="129">
        <f>SUM(J1227:L1227)</f>
        <v>797.5</v>
      </c>
      <c r="N1227" s="128">
        <f>SUM(C1227*3)</f>
        <v>165</v>
      </c>
      <c r="O1227" s="128">
        <f>SUM(E1227*1)</f>
        <v>1320</v>
      </c>
      <c r="P1227" s="128" t="s">
        <v>21</v>
      </c>
      <c r="Q1227" s="129">
        <f>SUM(N1227:P1227)</f>
        <v>1485</v>
      </c>
      <c r="R1227" s="128">
        <f>SUM(C1227*2)</f>
        <v>110</v>
      </c>
      <c r="S1227" s="128">
        <f>SUM(E1227*0.5)</f>
        <v>660</v>
      </c>
      <c r="T1227" s="128" t="s">
        <v>21</v>
      </c>
      <c r="U1227" s="129">
        <f>SUM(R1227:T1227)</f>
        <v>770</v>
      </c>
    </row>
    <row r="1228" spans="1:21" ht="19.5">
      <c r="A1228" s="126">
        <v>4</v>
      </c>
      <c r="B1228" s="61" t="s">
        <v>28</v>
      </c>
      <c r="C1228" s="61">
        <f>C1227+C1226+C1225+C1224</f>
        <v>281</v>
      </c>
      <c r="D1228" s="8">
        <f>C1228*15</f>
        <v>4215</v>
      </c>
      <c r="E1228" s="8">
        <f aca="true" t="shared" si="30" ref="E1228:U1228">SUM(E1224:E1227)</f>
        <v>7896</v>
      </c>
      <c r="F1228" s="8">
        <f t="shared" si="30"/>
        <v>7620.5</v>
      </c>
      <c r="G1228" s="8">
        <f t="shared" si="30"/>
        <v>63168</v>
      </c>
      <c r="H1228" s="8">
        <f t="shared" si="30"/>
        <v>0</v>
      </c>
      <c r="I1228" s="8">
        <f t="shared" si="30"/>
        <v>75003.5</v>
      </c>
      <c r="J1228" s="8">
        <f t="shared" si="30"/>
        <v>774.5</v>
      </c>
      <c r="K1228" s="8">
        <f t="shared" si="30"/>
        <v>3948</v>
      </c>
      <c r="L1228" s="8">
        <f t="shared" si="30"/>
        <v>0</v>
      </c>
      <c r="M1228" s="8">
        <f t="shared" si="30"/>
        <v>4722.5</v>
      </c>
      <c r="N1228" s="8">
        <f t="shared" si="30"/>
        <v>843</v>
      </c>
      <c r="O1228" s="8">
        <f t="shared" si="30"/>
        <v>7896</v>
      </c>
      <c r="P1228" s="8">
        <f t="shared" si="30"/>
        <v>0</v>
      </c>
      <c r="Q1228" s="8">
        <f t="shared" si="30"/>
        <v>8739</v>
      </c>
      <c r="R1228" s="8">
        <f t="shared" si="30"/>
        <v>562</v>
      </c>
      <c r="S1228" s="8">
        <f t="shared" si="30"/>
        <v>3948</v>
      </c>
      <c r="T1228" s="8">
        <f t="shared" si="30"/>
        <v>0</v>
      </c>
      <c r="U1228" s="8">
        <f t="shared" si="30"/>
        <v>4510</v>
      </c>
    </row>
    <row r="1229" spans="2:14" ht="18.75">
      <c r="B1229" s="41"/>
      <c r="E1229" s="120" t="s">
        <v>23</v>
      </c>
      <c r="N1229" s="125" t="s">
        <v>316</v>
      </c>
    </row>
    <row r="1230" spans="1:21" ht="15.75" customHeight="1">
      <c r="A1230" s="273" t="s">
        <v>297</v>
      </c>
      <c r="B1230" s="273"/>
      <c r="C1230" s="273"/>
      <c r="D1230" s="273"/>
      <c r="E1230" s="273"/>
      <c r="F1230" s="273"/>
      <c r="G1230" s="273"/>
      <c r="H1230" s="273"/>
      <c r="I1230" s="273"/>
      <c r="J1230" s="273"/>
      <c r="K1230" s="34"/>
      <c r="L1230" s="34"/>
      <c r="M1230" s="34"/>
      <c r="N1230" s="34"/>
      <c r="O1230" s="34"/>
      <c r="P1230" s="34"/>
      <c r="Q1230" s="34"/>
      <c r="R1230" s="34"/>
      <c r="S1230" s="44" t="s">
        <v>22</v>
      </c>
      <c r="T1230" s="44" t="s">
        <v>213</v>
      </c>
      <c r="U1230" s="133"/>
    </row>
    <row r="1231" spans="2:21" ht="16.5">
      <c r="B1231" s="82" t="s">
        <v>75</v>
      </c>
      <c r="C1231" s="46"/>
      <c r="D1231" s="46"/>
      <c r="E1231" s="46"/>
      <c r="F1231" s="276"/>
      <c r="G1231" s="276"/>
      <c r="H1231" s="276"/>
      <c r="I1231" s="276"/>
      <c r="J1231" s="276"/>
      <c r="K1231" s="276"/>
      <c r="L1231" s="276"/>
      <c r="M1231" s="276"/>
      <c r="N1231" s="276"/>
      <c r="O1231" s="276"/>
      <c r="P1231" s="62"/>
      <c r="Q1231" s="62"/>
      <c r="R1231" s="276"/>
      <c r="S1231" s="276"/>
      <c r="T1231" s="276"/>
      <c r="U1231" s="276"/>
    </row>
    <row r="1232" spans="2:21" ht="20.25" customHeight="1">
      <c r="B1232" s="62"/>
      <c r="C1232" s="267" t="s">
        <v>36</v>
      </c>
      <c r="D1232" s="267"/>
      <c r="E1232" s="267" t="s">
        <v>266</v>
      </c>
      <c r="F1232" s="267"/>
      <c r="G1232" s="267" t="s">
        <v>270</v>
      </c>
      <c r="H1232" s="285"/>
      <c r="I1232" s="285"/>
      <c r="J1232" s="285"/>
      <c r="K1232" s="285"/>
      <c r="L1232" s="267" t="s">
        <v>215</v>
      </c>
      <c r="M1232" s="267"/>
      <c r="N1232" s="267"/>
      <c r="O1232" s="267"/>
      <c r="P1232" s="136"/>
      <c r="Q1232" s="44"/>
      <c r="R1232" s="267" t="s">
        <v>214</v>
      </c>
      <c r="S1232" s="285"/>
      <c r="T1232" s="285"/>
      <c r="U1232" s="285"/>
    </row>
    <row r="1233" spans="2:21" ht="20.25" customHeight="1">
      <c r="B1233" s="62"/>
      <c r="C1233" s="45" t="s">
        <v>267</v>
      </c>
      <c r="D1233" s="44" t="s">
        <v>268</v>
      </c>
      <c r="E1233" s="45" t="s">
        <v>267</v>
      </c>
      <c r="F1233" s="44" t="s">
        <v>268</v>
      </c>
      <c r="G1233" s="136"/>
      <c r="H1233" s="136"/>
      <c r="I1233" s="136"/>
      <c r="J1233" s="136"/>
      <c r="K1233" s="136"/>
      <c r="L1233" s="267" t="s">
        <v>216</v>
      </c>
      <c r="M1233" s="267"/>
      <c r="N1233" s="267"/>
      <c r="O1233" s="267"/>
      <c r="P1233" s="136"/>
      <c r="Q1233" s="136"/>
      <c r="R1233" s="46"/>
      <c r="S1233" s="46"/>
      <c r="T1233" s="46"/>
      <c r="U1233" s="46"/>
    </row>
    <row r="1234" spans="2:21" ht="20.25" customHeight="1">
      <c r="B1234" s="44" t="s">
        <v>264</v>
      </c>
      <c r="C1234" s="62">
        <v>56</v>
      </c>
      <c r="D1234" s="62">
        <v>88</v>
      </c>
      <c r="E1234" s="62">
        <v>49</v>
      </c>
      <c r="F1234" s="62">
        <v>88</v>
      </c>
      <c r="G1234" s="136"/>
      <c r="H1234" s="136"/>
      <c r="I1234" s="136"/>
      <c r="J1234" s="136"/>
      <c r="K1234" s="136"/>
      <c r="L1234" s="267" t="s">
        <v>217</v>
      </c>
      <c r="M1234" s="267"/>
      <c r="N1234" s="267"/>
      <c r="O1234" s="267"/>
      <c r="P1234" s="136"/>
      <c r="Q1234" s="136"/>
      <c r="R1234" s="46"/>
      <c r="S1234" s="46"/>
      <c r="T1234" s="46"/>
      <c r="U1234" s="46"/>
    </row>
    <row r="1235" spans="2:21" ht="20.25" customHeight="1">
      <c r="B1235" s="44" t="s">
        <v>265</v>
      </c>
      <c r="C1235" s="33"/>
      <c r="D1235" s="33"/>
      <c r="E1235" s="33"/>
      <c r="F1235" s="33"/>
      <c r="G1235" s="128"/>
      <c r="H1235" s="128"/>
      <c r="I1235" s="128"/>
      <c r="J1235" s="128"/>
      <c r="K1235" s="128"/>
      <c r="L1235" s="128"/>
      <c r="M1235" s="128"/>
      <c r="N1235" s="128"/>
      <c r="O1235" s="128"/>
      <c r="P1235" s="128"/>
      <c r="Q1235" s="128"/>
      <c r="R1235" s="33"/>
      <c r="S1235" s="33"/>
      <c r="T1235" s="33"/>
      <c r="U1235" s="33"/>
    </row>
    <row r="1236" spans="2:21" ht="20.25" customHeight="1">
      <c r="B1236" s="138" t="s">
        <v>28</v>
      </c>
      <c r="C1236" s="35">
        <v>56</v>
      </c>
      <c r="D1236" s="35">
        <f>D1234+D1235</f>
        <v>88</v>
      </c>
      <c r="E1236" s="35">
        <f>E1234+E1235</f>
        <v>49</v>
      </c>
      <c r="F1236" s="35">
        <f>F1234+F1235</f>
        <v>88</v>
      </c>
      <c r="G1236" s="267" t="s">
        <v>0</v>
      </c>
      <c r="H1236" s="267"/>
      <c r="I1236" s="267"/>
      <c r="J1236" s="267"/>
      <c r="K1236" s="267"/>
      <c r="L1236" s="267"/>
      <c r="M1236" s="267"/>
      <c r="N1236" s="267"/>
      <c r="O1236" s="267"/>
      <c r="P1236" s="267"/>
      <c r="Q1236" s="267"/>
      <c r="R1236" s="267"/>
      <c r="S1236" s="267"/>
      <c r="T1236" s="267"/>
      <c r="U1236" s="267"/>
    </row>
    <row r="1237" spans="2:21" ht="20.25" customHeight="1">
      <c r="B1237" s="138" t="s">
        <v>109</v>
      </c>
      <c r="C1237" s="293">
        <f>C1236+D1236+E1236+F1236</f>
        <v>281</v>
      </c>
      <c r="D1237" s="293"/>
      <c r="E1237" s="293"/>
      <c r="F1237" s="293"/>
      <c r="G1237" s="267"/>
      <c r="H1237" s="267"/>
      <c r="I1237" s="267"/>
      <c r="J1237" s="267"/>
      <c r="K1237" s="267"/>
      <c r="L1237" s="267"/>
      <c r="M1237" s="267"/>
      <c r="N1237" s="267"/>
      <c r="O1237" s="267"/>
      <c r="P1237" s="267"/>
      <c r="Q1237" s="267"/>
      <c r="R1237" s="267"/>
      <c r="S1237" s="267"/>
      <c r="T1237" s="267"/>
      <c r="U1237" s="267"/>
    </row>
    <row r="1238" spans="1:21" ht="20.25" customHeight="1">
      <c r="A1238" s="65" t="s">
        <v>241</v>
      </c>
      <c r="B1238" s="63" t="s">
        <v>298</v>
      </c>
      <c r="C1238" s="179"/>
      <c r="D1238" s="179"/>
      <c r="E1238" s="179"/>
      <c r="F1238" s="179"/>
      <c r="G1238" s="63"/>
      <c r="H1238" s="154"/>
      <c r="I1238" s="154"/>
      <c r="J1238" s="154"/>
      <c r="K1238" s="154"/>
      <c r="L1238" s="154"/>
      <c r="M1238" s="154"/>
      <c r="N1238" s="154"/>
      <c r="O1238" s="154"/>
      <c r="P1238" s="154"/>
      <c r="Q1238" s="154"/>
      <c r="R1238" s="154"/>
      <c r="S1238" s="154"/>
      <c r="T1238" s="154"/>
      <c r="U1238" s="154"/>
    </row>
    <row r="1239" spans="2:21" ht="20.25" customHeight="1">
      <c r="B1239" s="271" t="s">
        <v>312</v>
      </c>
      <c r="C1239" s="271"/>
      <c r="D1239" s="271"/>
      <c r="E1239" s="271"/>
      <c r="F1239" s="271"/>
      <c r="G1239" s="271"/>
      <c r="H1239" s="271"/>
      <c r="I1239" s="271"/>
      <c r="J1239" s="271"/>
      <c r="K1239" s="271"/>
      <c r="L1239" s="271"/>
      <c r="M1239" s="271"/>
      <c r="N1239" s="271"/>
      <c r="O1239" s="271"/>
      <c r="P1239" s="271"/>
      <c r="Q1239" s="271"/>
      <c r="R1239" s="271"/>
      <c r="S1239" s="271"/>
      <c r="T1239" s="271"/>
      <c r="U1239" s="271"/>
    </row>
    <row r="1240" spans="2:21" ht="20.25" customHeight="1">
      <c r="B1240" s="286" t="s">
        <v>311</v>
      </c>
      <c r="C1240" s="286"/>
      <c r="D1240" s="286"/>
      <c r="E1240" s="286"/>
      <c r="F1240" s="286"/>
      <c r="G1240" s="286"/>
      <c r="H1240" s="286"/>
      <c r="I1240" s="286"/>
      <c r="J1240" s="286"/>
      <c r="K1240" s="286"/>
      <c r="L1240" s="286"/>
      <c r="M1240" s="286"/>
      <c r="N1240" s="286"/>
      <c r="O1240" s="286"/>
      <c r="P1240" s="286"/>
      <c r="Q1240" s="286"/>
      <c r="R1240" s="286"/>
      <c r="S1240" s="286"/>
      <c r="T1240" s="286"/>
      <c r="U1240" s="286"/>
    </row>
    <row r="1241" spans="2:21" ht="14.25" customHeight="1">
      <c r="B1241" s="197"/>
      <c r="C1241" s="271" t="s">
        <v>302</v>
      </c>
      <c r="D1241" s="271"/>
      <c r="E1241" s="271"/>
      <c r="F1241" s="271"/>
      <c r="G1241" s="271"/>
      <c r="H1241" s="271"/>
      <c r="I1241" s="271"/>
      <c r="J1241" s="271"/>
      <c r="K1241" s="271"/>
      <c r="L1241" s="271"/>
      <c r="M1241" s="271"/>
      <c r="N1241" s="271"/>
      <c r="O1241" s="271"/>
      <c r="P1241" s="271"/>
      <c r="Q1241" s="271"/>
      <c r="R1241" s="197"/>
      <c r="S1241" s="197"/>
      <c r="T1241" s="197"/>
      <c r="U1241" s="197"/>
    </row>
    <row r="1242" spans="2:21" ht="20.25" customHeight="1">
      <c r="B1242" s="274" t="s">
        <v>269</v>
      </c>
      <c r="C1242" s="274"/>
      <c r="D1242" s="274"/>
      <c r="E1242" s="274"/>
      <c r="F1242" s="274"/>
      <c r="G1242" s="274"/>
      <c r="H1242" s="274"/>
      <c r="I1242" s="274"/>
      <c r="J1242" s="274"/>
      <c r="K1242" s="274"/>
      <c r="L1242" s="274"/>
      <c r="M1242" s="274"/>
      <c r="N1242" s="274"/>
      <c r="O1242" s="274"/>
      <c r="P1242" s="274"/>
      <c r="Q1242" s="8"/>
      <c r="R1242" s="8"/>
      <c r="S1242" s="8"/>
      <c r="T1242" s="8"/>
      <c r="U1242" s="8"/>
    </row>
    <row r="1243" spans="2:21" ht="20.25" customHeight="1">
      <c r="B1243" s="270" t="s">
        <v>302</v>
      </c>
      <c r="C1243" s="270"/>
      <c r="D1243" s="270"/>
      <c r="E1243" s="270"/>
      <c r="F1243" s="270"/>
      <c r="G1243" s="270"/>
      <c r="H1243" s="270"/>
      <c r="I1243" s="270"/>
      <c r="J1243" s="270"/>
      <c r="K1243" s="270"/>
      <c r="L1243" s="270"/>
      <c r="M1243" s="270"/>
      <c r="N1243" s="270"/>
      <c r="O1243" s="270"/>
      <c r="P1243" s="270"/>
      <c r="Q1243" s="8"/>
      <c r="R1243" s="8"/>
      <c r="S1243" s="8"/>
      <c r="T1243" s="8"/>
      <c r="U1243" s="8"/>
    </row>
    <row r="1244" spans="2:21" ht="20.25" customHeight="1">
      <c r="B1244" s="290" t="s">
        <v>241</v>
      </c>
      <c r="C1244" s="290"/>
      <c r="D1244" s="290"/>
      <c r="E1244" s="290"/>
      <c r="F1244" s="290"/>
      <c r="G1244" s="290"/>
      <c r="H1244" s="290"/>
      <c r="I1244" s="290"/>
      <c r="J1244" s="290"/>
      <c r="K1244" s="290"/>
      <c r="L1244" s="290"/>
      <c r="M1244" s="290"/>
      <c r="N1244" s="290"/>
      <c r="O1244" s="290"/>
      <c r="P1244" s="290"/>
      <c r="Q1244" s="290"/>
      <c r="R1244" s="290"/>
      <c r="S1244" s="137"/>
      <c r="T1244" s="137"/>
      <c r="U1244" s="137"/>
    </row>
    <row r="1245" spans="2:21" ht="18">
      <c r="B1245" s="39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</row>
    <row r="1246" spans="2:21" ht="18">
      <c r="B1246" s="39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</row>
    <row r="1247" spans="2:21" ht="18">
      <c r="B1247" s="39"/>
      <c r="C1247" s="39"/>
      <c r="D1247" s="39"/>
      <c r="E1247" s="39"/>
      <c r="F1247" s="39"/>
      <c r="G1247" s="39"/>
      <c r="H1247" s="39"/>
      <c r="I1247" s="39">
        <v>32</v>
      </c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</row>
    <row r="1248" spans="2:14" ht="18.75">
      <c r="B1248" s="41"/>
      <c r="C1248" s="41"/>
      <c r="D1248" s="41"/>
      <c r="E1248" s="120" t="s">
        <v>23</v>
      </c>
      <c r="N1248" s="125" t="s">
        <v>316</v>
      </c>
    </row>
    <row r="1249" spans="2:21" ht="23.25">
      <c r="B1249" s="275" t="s">
        <v>153</v>
      </c>
      <c r="C1249" s="284"/>
      <c r="D1249" s="284"/>
      <c r="E1249" s="284"/>
      <c r="F1249" s="284"/>
      <c r="G1249" s="284"/>
      <c r="H1249" s="284"/>
      <c r="I1249" s="284"/>
      <c r="J1249" s="284"/>
      <c r="K1249" s="284"/>
      <c r="L1249" s="284"/>
      <c r="M1249" s="284"/>
      <c r="N1249" s="284"/>
      <c r="O1249" s="284"/>
      <c r="P1249" s="284"/>
      <c r="Q1249" s="284"/>
      <c r="R1249" s="284"/>
      <c r="S1249" s="284"/>
      <c r="T1249" s="284"/>
      <c r="U1249" s="284"/>
    </row>
    <row r="1250" spans="2:21" ht="22.5">
      <c r="B1250" s="283" t="s">
        <v>250</v>
      </c>
      <c r="C1250" s="284"/>
      <c r="D1250" s="284"/>
      <c r="E1250" s="284"/>
      <c r="F1250" s="284"/>
      <c r="G1250" s="284"/>
      <c r="H1250" s="284"/>
      <c r="I1250" s="284"/>
      <c r="J1250" s="284"/>
      <c r="K1250" s="284"/>
      <c r="L1250" s="284"/>
      <c r="M1250" s="284"/>
      <c r="N1250" s="284"/>
      <c r="O1250" s="284"/>
      <c r="P1250" s="284"/>
      <c r="Q1250" s="284"/>
      <c r="R1250" s="284"/>
      <c r="S1250" s="284"/>
      <c r="T1250" s="284"/>
      <c r="U1250" s="284"/>
    </row>
    <row r="1251" spans="2:21" ht="15.75">
      <c r="B1251" s="280" t="s">
        <v>212</v>
      </c>
      <c r="C1251" s="281"/>
      <c r="D1251" s="281"/>
      <c r="E1251" s="281"/>
      <c r="F1251" s="281"/>
      <c r="G1251" s="281"/>
      <c r="H1251" s="281"/>
      <c r="I1251" s="281"/>
      <c r="J1251" s="281"/>
      <c r="K1251" s="281"/>
      <c r="L1251" s="281"/>
      <c r="M1251" s="281"/>
      <c r="N1251" s="281"/>
      <c r="O1251" s="281"/>
      <c r="P1251" s="281"/>
      <c r="Q1251" s="281"/>
      <c r="R1251" s="281"/>
      <c r="S1251" s="281"/>
      <c r="T1251" s="281"/>
      <c r="U1251" s="281"/>
    </row>
    <row r="1252" spans="2:14" ht="18.75">
      <c r="B1252" s="41"/>
      <c r="E1252" s="120" t="s">
        <v>23</v>
      </c>
      <c r="N1252" s="125" t="s">
        <v>316</v>
      </c>
    </row>
    <row r="1253" spans="1:21" ht="23.25">
      <c r="A1253" s="308" t="s">
        <v>218</v>
      </c>
      <c r="B1253" s="308"/>
      <c r="C1253" s="308"/>
      <c r="D1253" s="308"/>
      <c r="E1253" s="308"/>
      <c r="F1253" s="287" t="s">
        <v>353</v>
      </c>
      <c r="G1253" s="287"/>
      <c r="H1253" s="287"/>
      <c r="I1253" s="287"/>
      <c r="J1253" s="287"/>
      <c r="K1253" s="287"/>
      <c r="L1253" s="287"/>
      <c r="M1253" s="287"/>
      <c r="N1253" s="287"/>
      <c r="O1253" s="287"/>
      <c r="P1253" s="38"/>
      <c r="Q1253" s="38"/>
      <c r="R1253" s="38"/>
      <c r="S1253" s="38"/>
      <c r="T1253" s="38"/>
      <c r="U1253" s="38"/>
    </row>
    <row r="1254" spans="2:17" ht="12.75">
      <c r="B1254" s="120" t="s">
        <v>23</v>
      </c>
      <c r="Q1254" s="120" t="s">
        <v>23</v>
      </c>
    </row>
    <row r="1255" spans="2:22" ht="15.75">
      <c r="B1255" s="72" t="s">
        <v>1</v>
      </c>
      <c r="C1255" s="49" t="s">
        <v>1</v>
      </c>
      <c r="D1255" s="49" t="s">
        <v>30</v>
      </c>
      <c r="E1255" s="49" t="s">
        <v>5</v>
      </c>
      <c r="F1255" s="50" t="s">
        <v>22</v>
      </c>
      <c r="G1255" s="50" t="s">
        <v>13</v>
      </c>
      <c r="H1255" s="50" t="s">
        <v>14</v>
      </c>
      <c r="I1255" s="49" t="s">
        <v>0</v>
      </c>
      <c r="J1255" s="50" t="s">
        <v>12</v>
      </c>
      <c r="K1255" s="50" t="s">
        <v>13</v>
      </c>
      <c r="L1255" s="50" t="s">
        <v>14</v>
      </c>
      <c r="M1255" s="49" t="s">
        <v>0</v>
      </c>
      <c r="N1255" s="50" t="s">
        <v>15</v>
      </c>
      <c r="O1255" s="50" t="s">
        <v>16</v>
      </c>
      <c r="P1255" s="50" t="s">
        <v>14</v>
      </c>
      <c r="Q1255" s="49" t="s">
        <v>0</v>
      </c>
      <c r="R1255" s="50" t="s">
        <v>24</v>
      </c>
      <c r="S1255" s="50" t="s">
        <v>25</v>
      </c>
      <c r="T1255" s="50" t="s">
        <v>14</v>
      </c>
      <c r="U1255" s="49" t="s">
        <v>0</v>
      </c>
      <c r="V1255" s="54"/>
    </row>
    <row r="1256" spans="2:22" ht="18.75">
      <c r="B1256" s="72" t="s">
        <v>4</v>
      </c>
      <c r="C1256" s="49" t="s">
        <v>3</v>
      </c>
      <c r="D1256" s="49" t="s">
        <v>31</v>
      </c>
      <c r="E1256" s="49" t="s">
        <v>6</v>
      </c>
      <c r="F1256" s="49" t="s">
        <v>8</v>
      </c>
      <c r="G1256" s="49" t="s">
        <v>9</v>
      </c>
      <c r="H1256" s="49" t="s">
        <v>10</v>
      </c>
      <c r="I1256" s="41" t="s">
        <v>11</v>
      </c>
      <c r="J1256" s="49" t="s">
        <v>8</v>
      </c>
      <c r="K1256" s="49" t="s">
        <v>9</v>
      </c>
      <c r="L1256" s="49" t="s">
        <v>10</v>
      </c>
      <c r="M1256" s="41" t="s">
        <v>11</v>
      </c>
      <c r="N1256" s="49" t="s">
        <v>8</v>
      </c>
      <c r="O1256" s="49" t="s">
        <v>9</v>
      </c>
      <c r="P1256" s="49" t="s">
        <v>10</v>
      </c>
      <c r="Q1256" s="41" t="s">
        <v>11</v>
      </c>
      <c r="R1256" s="49" t="s">
        <v>8</v>
      </c>
      <c r="S1256" s="49" t="s">
        <v>9</v>
      </c>
      <c r="T1256" s="49" t="s">
        <v>10</v>
      </c>
      <c r="U1256" s="41" t="s">
        <v>11</v>
      </c>
      <c r="V1256" s="54"/>
    </row>
    <row r="1257" spans="2:16" ht="20.25">
      <c r="B1257" s="204" t="s">
        <v>358</v>
      </c>
      <c r="C1257" s="72" t="s">
        <v>309</v>
      </c>
      <c r="D1257" s="49" t="s">
        <v>305</v>
      </c>
      <c r="E1257" s="49" t="s">
        <v>7</v>
      </c>
      <c r="F1257" s="49" t="s">
        <v>32</v>
      </c>
      <c r="G1257" s="49" t="s">
        <v>32</v>
      </c>
      <c r="H1257" s="7">
        <v>0.03</v>
      </c>
      <c r="L1257" s="7">
        <v>0.01</v>
      </c>
      <c r="P1257" s="7">
        <v>0.01</v>
      </c>
    </row>
    <row r="1258" spans="2:21" ht="20.25">
      <c r="B1258" s="132"/>
      <c r="D1258" s="2" t="s">
        <v>33</v>
      </c>
      <c r="E1258" s="3"/>
      <c r="F1258" s="2" t="s">
        <v>33</v>
      </c>
      <c r="G1258" s="2" t="s">
        <v>33</v>
      </c>
      <c r="H1258" s="2" t="s">
        <v>33</v>
      </c>
      <c r="I1258" s="2" t="s">
        <v>33</v>
      </c>
      <c r="J1258" s="2" t="s">
        <v>33</v>
      </c>
      <c r="K1258" s="2" t="s">
        <v>33</v>
      </c>
      <c r="L1258" s="2" t="s">
        <v>33</v>
      </c>
      <c r="N1258" s="2" t="s">
        <v>33</v>
      </c>
      <c r="O1258" s="2" t="s">
        <v>33</v>
      </c>
      <c r="P1258" s="2" t="s">
        <v>33</v>
      </c>
      <c r="Q1258" s="2" t="s">
        <v>33</v>
      </c>
      <c r="R1258" s="2" t="s">
        <v>33</v>
      </c>
      <c r="S1258" s="2" t="s">
        <v>33</v>
      </c>
      <c r="T1258" s="2" t="s">
        <v>33</v>
      </c>
      <c r="U1258" s="2" t="s">
        <v>33</v>
      </c>
    </row>
    <row r="1259" spans="2:21" ht="18.75">
      <c r="B1259" s="41">
        <v>1</v>
      </c>
      <c r="C1259" s="41"/>
      <c r="D1259" s="41">
        <v>3</v>
      </c>
      <c r="E1259" s="41">
        <v>4</v>
      </c>
      <c r="F1259" s="41">
        <v>5</v>
      </c>
      <c r="G1259" s="41">
        <v>6</v>
      </c>
      <c r="H1259" s="42">
        <v>7</v>
      </c>
      <c r="I1259" s="41">
        <v>8</v>
      </c>
      <c r="J1259" s="41">
        <v>9</v>
      </c>
      <c r="K1259" s="41">
        <v>10</v>
      </c>
      <c r="L1259" s="42">
        <v>11</v>
      </c>
      <c r="M1259" s="41">
        <v>12</v>
      </c>
      <c r="N1259" s="41">
        <v>13</v>
      </c>
      <c r="O1259" s="41">
        <v>14</v>
      </c>
      <c r="P1259" s="42">
        <v>15</v>
      </c>
      <c r="Q1259" s="41">
        <v>16</v>
      </c>
      <c r="R1259" s="41">
        <v>17</v>
      </c>
      <c r="S1259" s="41">
        <v>18</v>
      </c>
      <c r="T1259" s="41">
        <v>19</v>
      </c>
      <c r="U1259" s="41">
        <v>20</v>
      </c>
    </row>
    <row r="1260" spans="2:14" ht="18.75">
      <c r="B1260" s="41"/>
      <c r="E1260" s="120" t="s">
        <v>23</v>
      </c>
      <c r="N1260" s="125" t="s">
        <v>316</v>
      </c>
    </row>
    <row r="1261" spans="1:21" ht="19.5">
      <c r="A1261" s="126">
        <v>1</v>
      </c>
      <c r="B1261" s="60" t="s">
        <v>17</v>
      </c>
      <c r="C1261" s="128">
        <v>103</v>
      </c>
      <c r="D1261" s="128">
        <f>C1261*15</f>
        <v>1545</v>
      </c>
      <c r="E1261" s="128">
        <f>SUM(C1261*32)</f>
        <v>3296</v>
      </c>
      <c r="F1261" s="128">
        <f>SUM(C1261*22)</f>
        <v>2266</v>
      </c>
      <c r="G1261" s="128">
        <f>SUM(E1261*8)</f>
        <v>26368</v>
      </c>
      <c r="H1261" s="128" t="s">
        <v>21</v>
      </c>
      <c r="I1261" s="129">
        <f>SUM(D1261+F1261+G1261)</f>
        <v>30179</v>
      </c>
      <c r="J1261" s="128">
        <f>SUM(C1261*3)</f>
        <v>309</v>
      </c>
      <c r="K1261" s="128">
        <f>SUM(E1261*0.5)</f>
        <v>1648</v>
      </c>
      <c r="L1261" s="128" t="str">
        <f>+L1263</f>
        <v>+</v>
      </c>
      <c r="M1261" s="129">
        <f>SUM(J1261:L1261)</f>
        <v>1957</v>
      </c>
      <c r="N1261" s="128">
        <f>SUM(C1261*3)</f>
        <v>309</v>
      </c>
      <c r="O1261" s="128">
        <f>SUM(E1261*1)</f>
        <v>3296</v>
      </c>
      <c r="P1261" s="128" t="s">
        <v>21</v>
      </c>
      <c r="Q1261" s="129">
        <f>SUM(N1261:P1261)</f>
        <v>3605</v>
      </c>
      <c r="R1261" s="128">
        <f>SUM(C1261*2)</f>
        <v>206</v>
      </c>
      <c r="S1261" s="128">
        <f>SUM(E1261*0.5)</f>
        <v>1648</v>
      </c>
      <c r="T1261" s="128" t="s">
        <v>21</v>
      </c>
      <c r="U1261" s="129">
        <f>SUM(R1261:T1261)</f>
        <v>1854</v>
      </c>
    </row>
    <row r="1262" spans="1:21" ht="19.5">
      <c r="A1262" s="126">
        <v>2</v>
      </c>
      <c r="B1262" s="60" t="s">
        <v>18</v>
      </c>
      <c r="C1262" s="128">
        <v>91</v>
      </c>
      <c r="D1262" s="128">
        <f>SUM(C1262*15)</f>
        <v>1365</v>
      </c>
      <c r="E1262" s="29">
        <f>SUM(C1262*24)</f>
        <v>2184</v>
      </c>
      <c r="F1262" s="128">
        <f>SUM(C1262*32.5)</f>
        <v>2957.5</v>
      </c>
      <c r="G1262" s="128">
        <f>SUM(E1262*8)</f>
        <v>17472</v>
      </c>
      <c r="H1262" s="128" t="s">
        <v>21</v>
      </c>
      <c r="I1262" s="129">
        <f>SUM(D1262+F1262+G1262)</f>
        <v>21794.5</v>
      </c>
      <c r="J1262" s="128">
        <f>SUM(C1262*2.5)</f>
        <v>227.5</v>
      </c>
      <c r="K1262" s="128">
        <f>SUM(E1262*0.5)</f>
        <v>1092</v>
      </c>
      <c r="L1262" s="128" t="s">
        <v>21</v>
      </c>
      <c r="M1262" s="129">
        <f>SUM(J1262:L1262)</f>
        <v>1319.5</v>
      </c>
      <c r="N1262" s="128">
        <f>SUM(C1262*3)</f>
        <v>273</v>
      </c>
      <c r="O1262" s="128">
        <f>SUM(E1262*1)</f>
        <v>2184</v>
      </c>
      <c r="P1262" s="128" t="s">
        <v>21</v>
      </c>
      <c r="Q1262" s="129">
        <f>SUM(N1262:P1262)</f>
        <v>2457</v>
      </c>
      <c r="R1262" s="128">
        <f>SUM(C1262*2)</f>
        <v>182</v>
      </c>
      <c r="S1262" s="128">
        <f>SUM(E1262*0.5)</f>
        <v>1092</v>
      </c>
      <c r="T1262" s="128" t="s">
        <v>21</v>
      </c>
      <c r="U1262" s="129">
        <f>SUM(R1262:T1262)</f>
        <v>1274</v>
      </c>
    </row>
    <row r="1263" spans="1:21" ht="19.5">
      <c r="A1263" s="126">
        <v>3</v>
      </c>
      <c r="B1263" s="60" t="s">
        <v>19</v>
      </c>
      <c r="C1263" s="128">
        <v>69</v>
      </c>
      <c r="D1263" s="128">
        <f>SUM(C1263*15)</f>
        <v>1035</v>
      </c>
      <c r="E1263" s="128">
        <f>SUM(C1263*32)</f>
        <v>2208</v>
      </c>
      <c r="F1263" s="128">
        <f>SUM(C1263*22)</f>
        <v>1518</v>
      </c>
      <c r="G1263" s="128">
        <f>SUM(E1263*8)</f>
        <v>17664</v>
      </c>
      <c r="H1263" s="128" t="s">
        <v>21</v>
      </c>
      <c r="I1263" s="129">
        <f>SUM(D1263+F1263+G1263)</f>
        <v>20217</v>
      </c>
      <c r="J1263" s="128">
        <f>SUM(C1263*3)</f>
        <v>207</v>
      </c>
      <c r="K1263" s="128">
        <f>SUM(E1263*0.5)</f>
        <v>1104</v>
      </c>
      <c r="L1263" s="128" t="s">
        <v>21</v>
      </c>
      <c r="M1263" s="129">
        <f>SUM(J1263:L1263)</f>
        <v>1311</v>
      </c>
      <c r="N1263" s="128">
        <f>SUM(C1263*3)</f>
        <v>207</v>
      </c>
      <c r="O1263" s="128">
        <f>SUM(E1263*1)</f>
        <v>2208</v>
      </c>
      <c r="P1263" s="128" t="s">
        <v>21</v>
      </c>
      <c r="Q1263" s="129">
        <f>SUM(N1263:P1263)</f>
        <v>2415</v>
      </c>
      <c r="R1263" s="128">
        <f>SUM(C1263*2)</f>
        <v>138</v>
      </c>
      <c r="S1263" s="128">
        <f>SUM(E1263*0.5)</f>
        <v>1104</v>
      </c>
      <c r="T1263" s="128" t="s">
        <v>21</v>
      </c>
      <c r="U1263" s="129">
        <f>SUM(R1263:T1263)</f>
        <v>1242</v>
      </c>
    </row>
    <row r="1264" spans="1:21" ht="19.5">
      <c r="A1264" s="126">
        <v>4</v>
      </c>
      <c r="B1264" s="60" t="s">
        <v>20</v>
      </c>
      <c r="C1264" s="128">
        <v>60</v>
      </c>
      <c r="D1264" s="128">
        <f>SUM(C1264*15)</f>
        <v>900</v>
      </c>
      <c r="E1264" s="128">
        <f>SUM(C1264*24)</f>
        <v>1440</v>
      </c>
      <c r="F1264" s="128">
        <f>SUM(C1264*32.5)</f>
        <v>1950</v>
      </c>
      <c r="G1264" s="128">
        <f>SUM(E1264*8)</f>
        <v>11520</v>
      </c>
      <c r="H1264" s="128" t="s">
        <v>21</v>
      </c>
      <c r="I1264" s="129">
        <f>SUM(D1264+F1264+G1264)</f>
        <v>14370</v>
      </c>
      <c r="J1264" s="128">
        <f>SUM(C1264*2.5)</f>
        <v>150</v>
      </c>
      <c r="K1264" s="128">
        <f>SUM(E1264*0.5)</f>
        <v>720</v>
      </c>
      <c r="L1264" s="128" t="s">
        <v>21</v>
      </c>
      <c r="M1264" s="129">
        <f>SUM(J1264:L1264)</f>
        <v>870</v>
      </c>
      <c r="N1264" s="128">
        <f>SUM(C1264*3)</f>
        <v>180</v>
      </c>
      <c r="O1264" s="128">
        <f>SUM(E1264*1)</f>
        <v>1440</v>
      </c>
      <c r="P1264" s="128" t="s">
        <v>21</v>
      </c>
      <c r="Q1264" s="129">
        <f>SUM(N1264:P1264)</f>
        <v>1620</v>
      </c>
      <c r="R1264" s="128">
        <f>SUM(C1264*2)</f>
        <v>120</v>
      </c>
      <c r="S1264" s="128">
        <f>SUM(E1264*0.5)</f>
        <v>720</v>
      </c>
      <c r="T1264" s="128" t="s">
        <v>21</v>
      </c>
      <c r="U1264" s="129">
        <f>SUM(R1264:T1264)</f>
        <v>840</v>
      </c>
    </row>
    <row r="1265" spans="1:21" ht="19.5">
      <c r="A1265" s="126">
        <v>4</v>
      </c>
      <c r="B1265" s="61" t="s">
        <v>28</v>
      </c>
      <c r="C1265" s="61">
        <f>C1261+C1262+C1263+C1264</f>
        <v>323</v>
      </c>
      <c r="D1265" s="8">
        <f>C1265*15</f>
        <v>4845</v>
      </c>
      <c r="E1265" s="8">
        <f aca="true" t="shared" si="31" ref="E1265:U1265">SUM(E1261:E1264)</f>
        <v>9128</v>
      </c>
      <c r="F1265" s="8">
        <f t="shared" si="31"/>
        <v>8691.5</v>
      </c>
      <c r="G1265" s="8">
        <f t="shared" si="31"/>
        <v>73024</v>
      </c>
      <c r="H1265" s="8">
        <f t="shared" si="31"/>
        <v>0</v>
      </c>
      <c r="I1265" s="8">
        <f t="shared" si="31"/>
        <v>86560.5</v>
      </c>
      <c r="J1265" s="8">
        <f t="shared" si="31"/>
        <v>893.5</v>
      </c>
      <c r="K1265" s="8">
        <f t="shared" si="31"/>
        <v>4564</v>
      </c>
      <c r="L1265" s="8">
        <f t="shared" si="31"/>
        <v>0</v>
      </c>
      <c r="M1265" s="8">
        <f t="shared" si="31"/>
        <v>5457.5</v>
      </c>
      <c r="N1265" s="8">
        <f t="shared" si="31"/>
        <v>969</v>
      </c>
      <c r="O1265" s="8">
        <f t="shared" si="31"/>
        <v>9128</v>
      </c>
      <c r="P1265" s="8">
        <f t="shared" si="31"/>
        <v>0</v>
      </c>
      <c r="Q1265" s="8">
        <f t="shared" si="31"/>
        <v>10097</v>
      </c>
      <c r="R1265" s="8">
        <f t="shared" si="31"/>
        <v>646</v>
      </c>
      <c r="S1265" s="8">
        <f t="shared" si="31"/>
        <v>4564</v>
      </c>
      <c r="T1265" s="8">
        <f t="shared" si="31"/>
        <v>0</v>
      </c>
      <c r="U1265" s="8">
        <f t="shared" si="31"/>
        <v>5210</v>
      </c>
    </row>
    <row r="1266" spans="2:14" ht="18.75">
      <c r="B1266" s="41"/>
      <c r="E1266" s="120" t="s">
        <v>23</v>
      </c>
      <c r="N1266" s="125" t="s">
        <v>316</v>
      </c>
    </row>
    <row r="1267" spans="1:21" ht="15.75" customHeight="1">
      <c r="A1267" s="273" t="s">
        <v>297</v>
      </c>
      <c r="B1267" s="273"/>
      <c r="C1267" s="273"/>
      <c r="D1267" s="273"/>
      <c r="E1267" s="273"/>
      <c r="F1267" s="273"/>
      <c r="G1267" s="273"/>
      <c r="H1267" s="273"/>
      <c r="I1267" s="273"/>
      <c r="J1267" s="273"/>
      <c r="K1267" s="273"/>
      <c r="L1267" s="34"/>
      <c r="M1267" s="34"/>
      <c r="N1267" s="34"/>
      <c r="O1267" s="34"/>
      <c r="P1267" s="34"/>
      <c r="Q1267" s="34"/>
      <c r="R1267" s="34"/>
      <c r="S1267" s="44" t="s">
        <v>22</v>
      </c>
      <c r="T1267" s="44" t="s">
        <v>213</v>
      </c>
      <c r="U1267" s="134"/>
    </row>
    <row r="1268" spans="2:21" ht="12.75">
      <c r="B1268" s="133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  <c r="S1268" s="294"/>
      <c r="T1268" s="294"/>
      <c r="U1268" s="133" t="s">
        <v>27</v>
      </c>
    </row>
    <row r="1269" spans="2:21" ht="16.5">
      <c r="B1269" s="82" t="s">
        <v>75</v>
      </c>
      <c r="C1269" s="46"/>
      <c r="D1269" s="46"/>
      <c r="E1269" s="46"/>
      <c r="F1269" s="276"/>
      <c r="G1269" s="276"/>
      <c r="H1269" s="276"/>
      <c r="I1269" s="276"/>
      <c r="J1269" s="276"/>
      <c r="K1269" s="276"/>
      <c r="L1269" s="276"/>
      <c r="M1269" s="276"/>
      <c r="N1269" s="276"/>
      <c r="O1269" s="276"/>
      <c r="P1269" s="62"/>
      <c r="Q1269" s="62"/>
      <c r="R1269" s="276"/>
      <c r="S1269" s="276"/>
      <c r="T1269" s="276"/>
      <c r="U1269" s="276"/>
    </row>
    <row r="1270" spans="2:21" ht="21" customHeight="1">
      <c r="B1270" s="62"/>
      <c r="C1270" s="267" t="s">
        <v>318</v>
      </c>
      <c r="D1270" s="267"/>
      <c r="E1270" s="267" t="s">
        <v>266</v>
      </c>
      <c r="F1270" s="267"/>
      <c r="G1270" s="267" t="s">
        <v>270</v>
      </c>
      <c r="H1270" s="285"/>
      <c r="I1270" s="285"/>
      <c r="J1270" s="285"/>
      <c r="K1270" s="285"/>
      <c r="L1270" s="267" t="s">
        <v>215</v>
      </c>
      <c r="M1270" s="267"/>
      <c r="N1270" s="267"/>
      <c r="O1270" s="267"/>
      <c r="P1270" s="136"/>
      <c r="Q1270" s="44"/>
      <c r="R1270" s="267" t="s">
        <v>214</v>
      </c>
      <c r="S1270" s="285"/>
      <c r="T1270" s="285"/>
      <c r="U1270" s="285"/>
    </row>
    <row r="1271" spans="2:21" ht="15.75">
      <c r="B1271" s="62"/>
      <c r="C1271" s="45" t="s">
        <v>267</v>
      </c>
      <c r="D1271" s="44" t="s">
        <v>268</v>
      </c>
      <c r="E1271" s="45" t="s">
        <v>267</v>
      </c>
      <c r="F1271" s="44" t="s">
        <v>268</v>
      </c>
      <c r="G1271" s="136"/>
      <c r="H1271" s="136"/>
      <c r="I1271" s="136"/>
      <c r="J1271" s="136"/>
      <c r="K1271" s="136"/>
      <c r="L1271" s="267" t="s">
        <v>216</v>
      </c>
      <c r="M1271" s="267"/>
      <c r="N1271" s="267"/>
      <c r="O1271" s="267"/>
      <c r="P1271" s="136"/>
      <c r="Q1271" s="136"/>
      <c r="R1271" s="136"/>
      <c r="S1271" s="136"/>
      <c r="T1271" s="136"/>
      <c r="U1271" s="136"/>
    </row>
    <row r="1272" spans="2:21" ht="23.25">
      <c r="B1272" s="44" t="s">
        <v>264</v>
      </c>
      <c r="C1272" s="117">
        <v>105</v>
      </c>
      <c r="D1272" s="117">
        <v>67</v>
      </c>
      <c r="E1272" s="117">
        <v>93</v>
      </c>
      <c r="F1272" s="117">
        <v>58</v>
      </c>
      <c r="G1272" s="136"/>
      <c r="H1272" s="136"/>
      <c r="I1272" s="136"/>
      <c r="J1272" s="136"/>
      <c r="K1272" s="136"/>
      <c r="L1272" s="267" t="s">
        <v>217</v>
      </c>
      <c r="M1272" s="267"/>
      <c r="N1272" s="267"/>
      <c r="O1272" s="267"/>
      <c r="P1272" s="136"/>
      <c r="Q1272" s="136"/>
      <c r="R1272" s="136"/>
      <c r="S1272" s="136"/>
      <c r="T1272" s="136"/>
      <c r="U1272" s="136"/>
    </row>
    <row r="1273" spans="2:21" ht="16.5">
      <c r="B1273" s="44" t="s">
        <v>265</v>
      </c>
      <c r="C1273" s="46"/>
      <c r="D1273" s="46"/>
      <c r="E1273" s="46"/>
      <c r="F1273" s="46"/>
      <c r="G1273" s="136"/>
      <c r="H1273" s="136"/>
      <c r="I1273" s="136"/>
      <c r="J1273" s="136"/>
      <c r="K1273" s="136"/>
      <c r="L1273" s="136"/>
      <c r="M1273" s="136"/>
      <c r="N1273" s="136"/>
      <c r="O1273" s="136"/>
      <c r="P1273" s="136"/>
      <c r="Q1273" s="136"/>
      <c r="R1273" s="136"/>
      <c r="S1273" s="136"/>
      <c r="T1273" s="136"/>
      <c r="U1273" s="136"/>
    </row>
    <row r="1274" spans="2:21" ht="16.5">
      <c r="B1274" s="138" t="s">
        <v>28</v>
      </c>
      <c r="C1274" s="35">
        <v>105</v>
      </c>
      <c r="D1274" s="35">
        <f>D1272+D1273</f>
        <v>67</v>
      </c>
      <c r="E1274" s="35">
        <f>E1272+E1273</f>
        <v>93</v>
      </c>
      <c r="F1274" s="35">
        <f>F1272+F1273</f>
        <v>58</v>
      </c>
      <c r="G1274" s="267" t="s">
        <v>0</v>
      </c>
      <c r="H1274" s="267"/>
      <c r="I1274" s="267"/>
      <c r="J1274" s="267"/>
      <c r="K1274" s="267"/>
      <c r="L1274" s="267"/>
      <c r="M1274" s="267"/>
      <c r="N1274" s="267"/>
      <c r="O1274" s="267"/>
      <c r="P1274" s="267"/>
      <c r="Q1274" s="267"/>
      <c r="R1274" s="267"/>
      <c r="S1274" s="267"/>
      <c r="T1274" s="267"/>
      <c r="U1274" s="267"/>
    </row>
    <row r="1275" spans="2:21" ht="16.5">
      <c r="B1275" s="138" t="s">
        <v>109</v>
      </c>
      <c r="C1275" s="293">
        <f>C1274+D1274+E1274+F1274</f>
        <v>323</v>
      </c>
      <c r="D1275" s="293"/>
      <c r="E1275" s="293"/>
      <c r="F1275" s="293"/>
      <c r="G1275" s="267"/>
      <c r="H1275" s="267"/>
      <c r="I1275" s="267"/>
      <c r="J1275" s="267"/>
      <c r="K1275" s="267"/>
      <c r="L1275" s="267"/>
      <c r="M1275" s="267"/>
      <c r="N1275" s="267"/>
      <c r="O1275" s="267"/>
      <c r="P1275" s="267"/>
      <c r="Q1275" s="267"/>
      <c r="R1275" s="267"/>
      <c r="S1275" s="267"/>
      <c r="T1275" s="267"/>
      <c r="U1275" s="267"/>
    </row>
    <row r="1276" spans="2:21" ht="17.25">
      <c r="B1276" s="44"/>
      <c r="C1276" s="305"/>
      <c r="D1276" s="305"/>
      <c r="E1276" s="35"/>
      <c r="F1276" s="35"/>
      <c r="G1276" s="267"/>
      <c r="H1276" s="267"/>
      <c r="I1276" s="267"/>
      <c r="J1276" s="267"/>
      <c r="K1276" s="267"/>
      <c r="L1276" s="267"/>
      <c r="M1276" s="267"/>
      <c r="N1276" s="267"/>
      <c r="O1276" s="267"/>
      <c r="P1276" s="267"/>
      <c r="Q1276" s="267"/>
      <c r="R1276" s="267"/>
      <c r="S1276" s="267"/>
      <c r="T1276" s="267"/>
      <c r="U1276" s="267"/>
    </row>
    <row r="1277" spans="2:21" ht="12.75" customHeight="1"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100"/>
      <c r="N1277" s="100"/>
      <c r="O1277" s="100"/>
      <c r="P1277" s="100"/>
      <c r="Q1277" s="100"/>
      <c r="R1277" s="100"/>
      <c r="S1277" s="100"/>
      <c r="T1277" s="100"/>
      <c r="U1277" s="100"/>
    </row>
    <row r="1278" spans="1:21" ht="16.5">
      <c r="A1278" s="65" t="s">
        <v>279</v>
      </c>
      <c r="B1278" s="63" t="s">
        <v>298</v>
      </c>
      <c r="C1278" s="179"/>
      <c r="D1278" s="179"/>
      <c r="E1278" s="179"/>
      <c r="F1278" s="179"/>
      <c r="G1278" s="63"/>
      <c r="H1278" s="154"/>
      <c r="I1278" s="154"/>
      <c r="J1278" s="154"/>
      <c r="K1278" s="154"/>
      <c r="L1278" s="154"/>
      <c r="M1278" s="154"/>
      <c r="N1278" s="154"/>
      <c r="O1278" s="154"/>
      <c r="P1278" s="154"/>
      <c r="Q1278" s="154"/>
      <c r="R1278" s="154"/>
      <c r="S1278" s="154"/>
      <c r="T1278" s="154"/>
      <c r="U1278" s="154"/>
    </row>
    <row r="1279" spans="2:21" ht="15.75">
      <c r="B1279" s="271" t="s">
        <v>312</v>
      </c>
      <c r="C1279" s="271"/>
      <c r="D1279" s="271"/>
      <c r="E1279" s="271"/>
      <c r="F1279" s="271"/>
      <c r="G1279" s="271"/>
      <c r="H1279" s="271"/>
      <c r="I1279" s="271"/>
      <c r="J1279" s="271"/>
      <c r="K1279" s="271"/>
      <c r="L1279" s="271"/>
      <c r="M1279" s="271"/>
      <c r="N1279" s="271"/>
      <c r="O1279" s="271"/>
      <c r="P1279" s="271"/>
      <c r="Q1279" s="271"/>
      <c r="R1279" s="271"/>
      <c r="S1279" s="271"/>
      <c r="T1279" s="271"/>
      <c r="U1279" s="271"/>
    </row>
    <row r="1280" spans="2:21" ht="15.75">
      <c r="B1280" s="286" t="s">
        <v>311</v>
      </c>
      <c r="C1280" s="286"/>
      <c r="D1280" s="286"/>
      <c r="E1280" s="286"/>
      <c r="F1280" s="286"/>
      <c r="G1280" s="286"/>
      <c r="H1280" s="286"/>
      <c r="I1280" s="286"/>
      <c r="J1280" s="286"/>
      <c r="K1280" s="286"/>
      <c r="L1280" s="286"/>
      <c r="M1280" s="286"/>
      <c r="N1280" s="286"/>
      <c r="O1280" s="286"/>
      <c r="P1280" s="286"/>
      <c r="Q1280" s="286"/>
      <c r="R1280" s="286"/>
      <c r="S1280" s="286"/>
      <c r="T1280" s="286"/>
      <c r="U1280" s="286"/>
    </row>
    <row r="1281" spans="2:21" ht="15.75">
      <c r="B1281" s="197"/>
      <c r="C1281" s="271" t="s">
        <v>302</v>
      </c>
      <c r="D1281" s="271"/>
      <c r="E1281" s="271"/>
      <c r="F1281" s="271"/>
      <c r="G1281" s="271"/>
      <c r="H1281" s="271"/>
      <c r="I1281" s="271"/>
      <c r="J1281" s="271"/>
      <c r="K1281" s="271"/>
      <c r="L1281" s="271"/>
      <c r="M1281" s="271"/>
      <c r="N1281" s="271"/>
      <c r="O1281" s="271"/>
      <c r="P1281" s="271"/>
      <c r="Q1281" s="271"/>
      <c r="R1281" s="197"/>
      <c r="S1281" s="197"/>
      <c r="T1281" s="197"/>
      <c r="U1281" s="197"/>
    </row>
    <row r="1282" spans="2:21" ht="16.5">
      <c r="B1282" s="274" t="s">
        <v>269</v>
      </c>
      <c r="C1282" s="274"/>
      <c r="D1282" s="274"/>
      <c r="E1282" s="274"/>
      <c r="F1282" s="274"/>
      <c r="G1282" s="274"/>
      <c r="H1282" s="274"/>
      <c r="I1282" s="274"/>
      <c r="J1282" s="274"/>
      <c r="K1282" s="274"/>
      <c r="L1282" s="274"/>
      <c r="M1282" s="274"/>
      <c r="N1282" s="274"/>
      <c r="O1282" s="274"/>
      <c r="P1282" s="274"/>
      <c r="Q1282" s="8"/>
      <c r="R1282" s="8"/>
      <c r="S1282" s="8"/>
      <c r="T1282" s="8"/>
      <c r="U1282" s="8"/>
    </row>
    <row r="1283" spans="2:21" ht="15.75">
      <c r="B1283" s="270" t="s">
        <v>302</v>
      </c>
      <c r="C1283" s="270"/>
      <c r="D1283" s="270"/>
      <c r="E1283" s="270"/>
      <c r="F1283" s="270"/>
      <c r="G1283" s="270"/>
      <c r="H1283" s="270"/>
      <c r="I1283" s="270"/>
      <c r="J1283" s="270"/>
      <c r="K1283" s="270"/>
      <c r="L1283" s="270"/>
      <c r="M1283" s="270"/>
      <c r="N1283" s="270"/>
      <c r="O1283" s="270"/>
      <c r="P1283" s="270"/>
      <c r="Q1283" s="8"/>
      <c r="R1283" s="8"/>
      <c r="S1283" s="8"/>
      <c r="T1283" s="8"/>
      <c r="U1283" s="8"/>
    </row>
    <row r="1284" spans="2:21" ht="16.5">
      <c r="B1284" s="142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</row>
    <row r="1285" spans="2:21" ht="17.25">
      <c r="B1285" s="139"/>
      <c r="C1285" s="137"/>
      <c r="D1285" s="137"/>
      <c r="E1285" s="137"/>
      <c r="F1285" s="137"/>
      <c r="G1285" s="137"/>
      <c r="H1285" s="137"/>
      <c r="I1285" s="137"/>
      <c r="J1285" s="137"/>
      <c r="K1285" s="137"/>
      <c r="L1285" s="137"/>
      <c r="M1285" s="137"/>
      <c r="N1285" s="137"/>
      <c r="O1285" s="137"/>
      <c r="P1285" s="137"/>
      <c r="Q1285" s="137"/>
      <c r="R1285" s="137"/>
      <c r="S1285" s="137"/>
      <c r="T1285" s="137"/>
      <c r="U1285" s="137"/>
    </row>
    <row r="1286" spans="2:21" ht="17.25">
      <c r="B1286" s="139"/>
      <c r="C1286" s="137"/>
      <c r="D1286" s="137"/>
      <c r="E1286" s="137"/>
      <c r="F1286" s="137"/>
      <c r="G1286" s="137"/>
      <c r="H1286" s="137"/>
      <c r="I1286" s="137"/>
      <c r="J1286" s="137"/>
      <c r="K1286" s="137"/>
      <c r="L1286" s="137"/>
      <c r="M1286" s="137"/>
      <c r="N1286" s="137"/>
      <c r="O1286" s="137"/>
      <c r="P1286" s="137"/>
      <c r="Q1286" s="137"/>
      <c r="R1286" s="137"/>
      <c r="S1286" s="137"/>
      <c r="T1286" s="137"/>
      <c r="U1286" s="137"/>
    </row>
    <row r="1287" spans="3:21" ht="18"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</row>
    <row r="1288" spans="2:21" ht="18">
      <c r="B1288" s="39"/>
      <c r="C1288" s="39"/>
      <c r="D1288" s="39"/>
      <c r="E1288" s="39"/>
      <c r="F1288" s="39"/>
      <c r="G1288" s="39"/>
      <c r="H1288" s="39"/>
      <c r="I1288" s="39">
        <v>33</v>
      </c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</row>
    <row r="1289" spans="2:21" ht="18">
      <c r="B1289" s="39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</row>
    <row r="1290" spans="2:14" ht="18.75">
      <c r="B1290" s="41"/>
      <c r="C1290" s="41"/>
      <c r="D1290" s="41"/>
      <c r="E1290" s="120" t="s">
        <v>23</v>
      </c>
      <c r="N1290" s="125" t="s">
        <v>316</v>
      </c>
    </row>
    <row r="1291" spans="2:21" ht="23.25">
      <c r="B1291" s="275" t="s">
        <v>153</v>
      </c>
      <c r="C1291" s="284"/>
      <c r="D1291" s="284"/>
      <c r="E1291" s="284"/>
      <c r="F1291" s="284"/>
      <c r="G1291" s="284"/>
      <c r="H1291" s="284"/>
      <c r="I1291" s="284"/>
      <c r="J1291" s="284"/>
      <c r="K1291" s="284"/>
      <c r="L1291" s="284"/>
      <c r="M1291" s="284"/>
      <c r="N1291" s="284"/>
      <c r="O1291" s="284"/>
      <c r="P1291" s="284"/>
      <c r="Q1291" s="284"/>
      <c r="R1291" s="284"/>
      <c r="S1291" s="284"/>
      <c r="T1291" s="284"/>
      <c r="U1291" s="284"/>
    </row>
    <row r="1292" spans="2:21" ht="22.5">
      <c r="B1292" s="283" t="s">
        <v>250</v>
      </c>
      <c r="C1292" s="284"/>
      <c r="D1292" s="284"/>
      <c r="E1292" s="284"/>
      <c r="F1292" s="284"/>
      <c r="G1292" s="284"/>
      <c r="H1292" s="284"/>
      <c r="I1292" s="284"/>
      <c r="J1292" s="284"/>
      <c r="K1292" s="284"/>
      <c r="L1292" s="284"/>
      <c r="M1292" s="284"/>
      <c r="N1292" s="284"/>
      <c r="O1292" s="284"/>
      <c r="P1292" s="284"/>
      <c r="Q1292" s="284"/>
      <c r="R1292" s="284"/>
      <c r="S1292" s="284"/>
      <c r="T1292" s="284"/>
      <c r="U1292" s="284"/>
    </row>
    <row r="1293" spans="2:21" ht="15.75">
      <c r="B1293" s="280" t="s">
        <v>212</v>
      </c>
      <c r="C1293" s="281"/>
      <c r="D1293" s="281"/>
      <c r="E1293" s="281"/>
      <c r="F1293" s="281"/>
      <c r="G1293" s="281"/>
      <c r="H1293" s="281"/>
      <c r="I1293" s="281"/>
      <c r="J1293" s="281"/>
      <c r="K1293" s="281"/>
      <c r="L1293" s="281"/>
      <c r="M1293" s="281"/>
      <c r="N1293" s="281"/>
      <c r="O1293" s="281"/>
      <c r="P1293" s="281"/>
      <c r="Q1293" s="281"/>
      <c r="R1293" s="281"/>
      <c r="S1293" s="281"/>
      <c r="T1293" s="281"/>
      <c r="U1293" s="281"/>
    </row>
    <row r="1294" spans="2:21" ht="15.75">
      <c r="B1294" s="203"/>
      <c r="C1294" s="124"/>
      <c r="D1294" s="124"/>
      <c r="E1294" s="124"/>
      <c r="F1294" s="124"/>
      <c r="G1294" s="124"/>
      <c r="H1294" s="124"/>
      <c r="I1294" s="124"/>
      <c r="J1294" s="124"/>
      <c r="K1294" s="124"/>
      <c r="L1294" s="124"/>
      <c r="M1294" s="124"/>
      <c r="N1294" s="124"/>
      <c r="O1294" s="124"/>
      <c r="P1294" s="124"/>
      <c r="Q1294" s="124"/>
      <c r="R1294" s="124"/>
      <c r="S1294" s="124"/>
      <c r="T1294" s="124"/>
      <c r="U1294" s="124"/>
    </row>
    <row r="1295" spans="1:21" ht="23.25">
      <c r="A1295" s="308" t="s">
        <v>180</v>
      </c>
      <c r="B1295" s="308"/>
      <c r="C1295" s="308"/>
      <c r="D1295" s="308"/>
      <c r="E1295" s="308"/>
      <c r="F1295" s="287" t="s">
        <v>353</v>
      </c>
      <c r="G1295" s="287"/>
      <c r="H1295" s="287"/>
      <c r="I1295" s="287"/>
      <c r="J1295" s="287"/>
      <c r="K1295" s="287"/>
      <c r="L1295" s="287"/>
      <c r="M1295" s="287"/>
      <c r="N1295" s="287"/>
      <c r="O1295" s="287"/>
      <c r="P1295" s="131"/>
      <c r="Q1295" s="38"/>
      <c r="R1295" s="38"/>
      <c r="S1295" s="38"/>
      <c r="T1295" s="38"/>
      <c r="U1295" s="38"/>
    </row>
    <row r="1296" spans="2:17" ht="12.75">
      <c r="B1296" s="120" t="s">
        <v>23</v>
      </c>
      <c r="Q1296" s="120" t="s">
        <v>23</v>
      </c>
    </row>
    <row r="1297" spans="2:21" ht="16.5">
      <c r="B1297" s="72" t="s">
        <v>1</v>
      </c>
      <c r="C1297" s="49" t="s">
        <v>1</v>
      </c>
      <c r="D1297" s="49" t="s">
        <v>30</v>
      </c>
      <c r="E1297" s="49" t="s">
        <v>5</v>
      </c>
      <c r="F1297" s="50" t="s">
        <v>22</v>
      </c>
      <c r="G1297" s="50" t="s">
        <v>13</v>
      </c>
      <c r="H1297" s="50" t="s">
        <v>14</v>
      </c>
      <c r="I1297" s="49" t="s">
        <v>0</v>
      </c>
      <c r="J1297" s="50" t="s">
        <v>12</v>
      </c>
      <c r="K1297" s="50" t="s">
        <v>13</v>
      </c>
      <c r="L1297" s="50" t="s">
        <v>14</v>
      </c>
      <c r="M1297" s="49" t="s">
        <v>0</v>
      </c>
      <c r="N1297" s="50" t="s">
        <v>15</v>
      </c>
      <c r="O1297" s="50" t="s">
        <v>16</v>
      </c>
      <c r="P1297" s="50" t="s">
        <v>14</v>
      </c>
      <c r="Q1297" s="49" t="s">
        <v>0</v>
      </c>
      <c r="R1297" s="50" t="s">
        <v>24</v>
      </c>
      <c r="S1297" s="50" t="s">
        <v>25</v>
      </c>
      <c r="T1297" s="5" t="s">
        <v>14</v>
      </c>
      <c r="U1297" s="3" t="s">
        <v>0</v>
      </c>
    </row>
    <row r="1298" spans="2:21" ht="21">
      <c r="B1298" s="72" t="s">
        <v>4</v>
      </c>
      <c r="C1298" s="49" t="s">
        <v>3</v>
      </c>
      <c r="D1298" s="49" t="s">
        <v>31</v>
      </c>
      <c r="E1298" s="49" t="s">
        <v>6</v>
      </c>
      <c r="F1298" s="49" t="s">
        <v>8</v>
      </c>
      <c r="G1298" s="49" t="s">
        <v>9</v>
      </c>
      <c r="H1298" s="49" t="s">
        <v>10</v>
      </c>
      <c r="I1298" s="41" t="s">
        <v>11</v>
      </c>
      <c r="J1298" s="49" t="s">
        <v>8</v>
      </c>
      <c r="K1298" s="49" t="s">
        <v>9</v>
      </c>
      <c r="L1298" s="49" t="s">
        <v>10</v>
      </c>
      <c r="M1298" s="41" t="s">
        <v>11</v>
      </c>
      <c r="N1298" s="49" t="s">
        <v>8</v>
      </c>
      <c r="O1298" s="49" t="s">
        <v>9</v>
      </c>
      <c r="P1298" s="49" t="s">
        <v>10</v>
      </c>
      <c r="Q1298" s="41" t="s">
        <v>11</v>
      </c>
      <c r="R1298" s="49" t="s">
        <v>8</v>
      </c>
      <c r="S1298" s="49" t="s">
        <v>9</v>
      </c>
      <c r="T1298" s="3" t="s">
        <v>10</v>
      </c>
      <c r="U1298" s="4" t="s">
        <v>11</v>
      </c>
    </row>
    <row r="1299" spans="2:16" ht="20.25">
      <c r="B1299" s="204" t="s">
        <v>358</v>
      </c>
      <c r="C1299" s="72" t="s">
        <v>309</v>
      </c>
      <c r="D1299" s="49" t="s">
        <v>305</v>
      </c>
      <c r="E1299" s="49" t="s">
        <v>7</v>
      </c>
      <c r="F1299" s="49" t="s">
        <v>32</v>
      </c>
      <c r="G1299" s="49" t="s">
        <v>32</v>
      </c>
      <c r="H1299" s="7">
        <v>0.03</v>
      </c>
      <c r="L1299" s="7">
        <v>0.01</v>
      </c>
      <c r="P1299" s="7">
        <v>0.01</v>
      </c>
    </row>
    <row r="1300" spans="2:21" ht="20.25">
      <c r="B1300" s="132"/>
      <c r="D1300" s="2" t="s">
        <v>33</v>
      </c>
      <c r="E1300" s="3"/>
      <c r="F1300" s="2" t="s">
        <v>33</v>
      </c>
      <c r="G1300" s="2" t="s">
        <v>33</v>
      </c>
      <c r="H1300" s="2" t="s">
        <v>33</v>
      </c>
      <c r="I1300" s="2" t="s">
        <v>33</v>
      </c>
      <c r="J1300" s="2" t="s">
        <v>33</v>
      </c>
      <c r="K1300" s="2" t="s">
        <v>33</v>
      </c>
      <c r="L1300" s="2" t="s">
        <v>33</v>
      </c>
      <c r="N1300" s="2" t="s">
        <v>33</v>
      </c>
      <c r="O1300" s="2" t="s">
        <v>33</v>
      </c>
      <c r="P1300" s="2" t="s">
        <v>33</v>
      </c>
      <c r="Q1300" s="2" t="s">
        <v>33</v>
      </c>
      <c r="R1300" s="2" t="s">
        <v>33</v>
      </c>
      <c r="S1300" s="2" t="s">
        <v>33</v>
      </c>
      <c r="T1300" s="2" t="s">
        <v>33</v>
      </c>
      <c r="U1300" s="2" t="s">
        <v>33</v>
      </c>
    </row>
    <row r="1301" spans="2:21" ht="18.75">
      <c r="B1301" s="41">
        <v>1</v>
      </c>
      <c r="C1301" s="41"/>
      <c r="D1301" s="41">
        <v>3</v>
      </c>
      <c r="E1301" s="41">
        <v>4</v>
      </c>
      <c r="F1301" s="41">
        <v>5</v>
      </c>
      <c r="G1301" s="41">
        <v>6</v>
      </c>
      <c r="H1301" s="42">
        <v>7</v>
      </c>
      <c r="I1301" s="41">
        <v>8</v>
      </c>
      <c r="J1301" s="41">
        <v>9</v>
      </c>
      <c r="K1301" s="41">
        <v>10</v>
      </c>
      <c r="L1301" s="42">
        <v>11</v>
      </c>
      <c r="M1301" s="41">
        <v>12</v>
      </c>
      <c r="N1301" s="41">
        <v>13</v>
      </c>
      <c r="O1301" s="41">
        <v>14</v>
      </c>
      <c r="P1301" s="42">
        <v>15</v>
      </c>
      <c r="Q1301" s="41">
        <v>16</v>
      </c>
      <c r="R1301" s="41">
        <v>17</v>
      </c>
      <c r="S1301" s="41">
        <v>18</v>
      </c>
      <c r="T1301" s="41">
        <v>19</v>
      </c>
      <c r="U1301" s="41">
        <v>20</v>
      </c>
    </row>
    <row r="1302" spans="2:14" ht="18.75">
      <c r="B1302" s="41"/>
      <c r="E1302" s="120" t="s">
        <v>23</v>
      </c>
      <c r="N1302" s="125" t="s">
        <v>316</v>
      </c>
    </row>
    <row r="1303" spans="1:21" ht="19.5">
      <c r="A1303" s="126">
        <v>1</v>
      </c>
      <c r="B1303" s="60" t="s">
        <v>17</v>
      </c>
      <c r="C1303" s="128">
        <v>52</v>
      </c>
      <c r="D1303" s="128">
        <f>C1303*15</f>
        <v>780</v>
      </c>
      <c r="E1303" s="128">
        <f>SUM(C1303*32)</f>
        <v>1664</v>
      </c>
      <c r="F1303" s="128">
        <f>SUM(C1303*22)</f>
        <v>1144</v>
      </c>
      <c r="G1303" s="128">
        <f>SUM(E1303*8)</f>
        <v>13312</v>
      </c>
      <c r="H1303" s="128" t="s">
        <v>21</v>
      </c>
      <c r="I1303" s="129">
        <f>SUM(D1303+F1303+G1303)</f>
        <v>15236</v>
      </c>
      <c r="J1303" s="128">
        <f>SUM(C1303*3)</f>
        <v>156</v>
      </c>
      <c r="K1303" s="128">
        <f>SUM(E1303*0.5)</f>
        <v>832</v>
      </c>
      <c r="L1303" s="128" t="str">
        <f>+L1305</f>
        <v>+</v>
      </c>
      <c r="M1303" s="129">
        <f>SUM(J1303:L1303)</f>
        <v>988</v>
      </c>
      <c r="N1303" s="128">
        <f>SUM(C1303*3)</f>
        <v>156</v>
      </c>
      <c r="O1303" s="128">
        <f>SUM(E1303*1)</f>
        <v>1664</v>
      </c>
      <c r="P1303" s="128" t="s">
        <v>21</v>
      </c>
      <c r="Q1303" s="129">
        <f>SUM(N1303:P1303)</f>
        <v>1820</v>
      </c>
      <c r="R1303" s="128">
        <f>SUM(C1303*2)</f>
        <v>104</v>
      </c>
      <c r="S1303" s="128">
        <f>SUM(E1303*0.5)</f>
        <v>832</v>
      </c>
      <c r="T1303" s="128" t="s">
        <v>21</v>
      </c>
      <c r="U1303" s="129">
        <f>SUM(R1303:T1303)</f>
        <v>936</v>
      </c>
    </row>
    <row r="1304" spans="1:21" ht="19.5">
      <c r="A1304" s="126">
        <v>2</v>
      </c>
      <c r="B1304" s="60" t="s">
        <v>18</v>
      </c>
      <c r="C1304" s="128">
        <v>50</v>
      </c>
      <c r="D1304" s="128">
        <f>SUM(C1304*15)</f>
        <v>750</v>
      </c>
      <c r="E1304" s="29">
        <f>SUM(C1304*24)</f>
        <v>1200</v>
      </c>
      <c r="F1304" s="128">
        <f>SUM(C1304*32.5)</f>
        <v>1625</v>
      </c>
      <c r="G1304" s="128">
        <f>SUM(E1304*8)</f>
        <v>9600</v>
      </c>
      <c r="H1304" s="128" t="s">
        <v>21</v>
      </c>
      <c r="I1304" s="129">
        <f>SUM(D1304+F1304+G1304)</f>
        <v>11975</v>
      </c>
      <c r="J1304" s="128">
        <f>SUM(C1304*2.5)</f>
        <v>125</v>
      </c>
      <c r="K1304" s="128">
        <f>SUM(E1304*0.5)</f>
        <v>600</v>
      </c>
      <c r="L1304" s="128" t="s">
        <v>21</v>
      </c>
      <c r="M1304" s="129">
        <f>SUM(J1304:L1304)</f>
        <v>725</v>
      </c>
      <c r="N1304" s="128">
        <f>SUM(C1304*3)</f>
        <v>150</v>
      </c>
      <c r="O1304" s="128">
        <f>SUM(E1304*1)</f>
        <v>1200</v>
      </c>
      <c r="P1304" s="128" t="s">
        <v>21</v>
      </c>
      <c r="Q1304" s="129">
        <f>SUM(N1304:P1304)</f>
        <v>1350</v>
      </c>
      <c r="R1304" s="128">
        <f>SUM(C1304*2)</f>
        <v>100</v>
      </c>
      <c r="S1304" s="128">
        <f>SUM(E1304*0.5)</f>
        <v>600</v>
      </c>
      <c r="T1304" s="128" t="s">
        <v>21</v>
      </c>
      <c r="U1304" s="129">
        <f>SUM(R1304:T1304)</f>
        <v>700</v>
      </c>
    </row>
    <row r="1305" spans="1:21" ht="19.5">
      <c r="A1305" s="126">
        <v>3</v>
      </c>
      <c r="B1305" s="60" t="s">
        <v>19</v>
      </c>
      <c r="C1305" s="128">
        <v>34</v>
      </c>
      <c r="D1305" s="128">
        <f>SUM(C1305*15)</f>
        <v>510</v>
      </c>
      <c r="E1305" s="128">
        <f>SUM(C1305*32)</f>
        <v>1088</v>
      </c>
      <c r="F1305" s="128">
        <f>SUM(C1305*22)</f>
        <v>748</v>
      </c>
      <c r="G1305" s="128">
        <f>SUM(E1305*8)</f>
        <v>8704</v>
      </c>
      <c r="H1305" s="128" t="s">
        <v>21</v>
      </c>
      <c r="I1305" s="129">
        <f>SUM(D1305+F1305+G1305)</f>
        <v>9962</v>
      </c>
      <c r="J1305" s="128">
        <f>SUM(C1305*3)</f>
        <v>102</v>
      </c>
      <c r="K1305" s="128">
        <f>SUM(E1305*0.5)</f>
        <v>544</v>
      </c>
      <c r="L1305" s="128" t="s">
        <v>21</v>
      </c>
      <c r="M1305" s="129">
        <f>SUM(J1305:L1305)</f>
        <v>646</v>
      </c>
      <c r="N1305" s="128">
        <f>SUM(C1305*3)</f>
        <v>102</v>
      </c>
      <c r="O1305" s="128">
        <f>SUM(E1305*1)</f>
        <v>1088</v>
      </c>
      <c r="P1305" s="128" t="s">
        <v>21</v>
      </c>
      <c r="Q1305" s="129">
        <f>SUM(N1305:P1305)</f>
        <v>1190</v>
      </c>
      <c r="R1305" s="128">
        <f>SUM(C1305*2)</f>
        <v>68</v>
      </c>
      <c r="S1305" s="128">
        <f>SUM(E1305*0.5)</f>
        <v>544</v>
      </c>
      <c r="T1305" s="128" t="s">
        <v>21</v>
      </c>
      <c r="U1305" s="129">
        <f>SUM(R1305:T1305)</f>
        <v>612</v>
      </c>
    </row>
    <row r="1306" spans="1:21" ht="19.5">
      <c r="A1306" s="126">
        <v>4</v>
      </c>
      <c r="B1306" s="60" t="s">
        <v>20</v>
      </c>
      <c r="C1306" s="128">
        <v>34</v>
      </c>
      <c r="D1306" s="128">
        <f>SUM(C1306*15)</f>
        <v>510</v>
      </c>
      <c r="E1306" s="29">
        <f>SUM(C1306*24)</f>
        <v>816</v>
      </c>
      <c r="F1306" s="128">
        <f>SUM(C1306*32.5)</f>
        <v>1105</v>
      </c>
      <c r="G1306" s="128">
        <f>SUM(E1306*8)</f>
        <v>6528</v>
      </c>
      <c r="H1306" s="128" t="s">
        <v>21</v>
      </c>
      <c r="I1306" s="129">
        <f>SUM(D1306+F1306+G1306)</f>
        <v>8143</v>
      </c>
      <c r="J1306" s="128">
        <f>SUM(C1306*2.5)</f>
        <v>85</v>
      </c>
      <c r="K1306" s="128">
        <f>SUM(E1306*0.5)</f>
        <v>408</v>
      </c>
      <c r="L1306" s="128" t="s">
        <v>21</v>
      </c>
      <c r="M1306" s="129">
        <f>SUM(J1306:L1306)</f>
        <v>493</v>
      </c>
      <c r="N1306" s="128">
        <f>SUM(C1306*3)</f>
        <v>102</v>
      </c>
      <c r="O1306" s="128">
        <f>SUM(E1306*1)</f>
        <v>816</v>
      </c>
      <c r="P1306" s="128" t="s">
        <v>21</v>
      </c>
      <c r="Q1306" s="129">
        <f>SUM(N1306:P1306)</f>
        <v>918</v>
      </c>
      <c r="R1306" s="128">
        <f>SUM(C1306*2)</f>
        <v>68</v>
      </c>
      <c r="S1306" s="128">
        <f>SUM(E1306*0.5)</f>
        <v>408</v>
      </c>
      <c r="T1306" s="128" t="s">
        <v>21</v>
      </c>
      <c r="U1306" s="129">
        <f>SUM(R1306:T1306)</f>
        <v>476</v>
      </c>
    </row>
    <row r="1307" spans="1:21" ht="19.5">
      <c r="A1307" s="126">
        <v>4</v>
      </c>
      <c r="B1307" s="61" t="s">
        <v>28</v>
      </c>
      <c r="C1307" s="61">
        <f>C1306+C1305+C1304+C1303</f>
        <v>170</v>
      </c>
      <c r="D1307" s="8">
        <f>C1307*15</f>
        <v>2550</v>
      </c>
      <c r="E1307" s="8">
        <f aca="true" t="shared" si="32" ref="E1307:U1307">SUM(E1303:E1306)</f>
        <v>4768</v>
      </c>
      <c r="F1307" s="8">
        <f t="shared" si="32"/>
        <v>4622</v>
      </c>
      <c r="G1307" s="8">
        <f t="shared" si="32"/>
        <v>38144</v>
      </c>
      <c r="H1307" s="8">
        <f t="shared" si="32"/>
        <v>0</v>
      </c>
      <c r="I1307" s="8">
        <f t="shared" si="32"/>
        <v>45316</v>
      </c>
      <c r="J1307" s="8">
        <f t="shared" si="32"/>
        <v>468</v>
      </c>
      <c r="K1307" s="8">
        <f t="shared" si="32"/>
        <v>2384</v>
      </c>
      <c r="L1307" s="8">
        <f t="shared" si="32"/>
        <v>0</v>
      </c>
      <c r="M1307" s="8">
        <f t="shared" si="32"/>
        <v>2852</v>
      </c>
      <c r="N1307" s="8">
        <f t="shared" si="32"/>
        <v>510</v>
      </c>
      <c r="O1307" s="8">
        <f t="shared" si="32"/>
        <v>4768</v>
      </c>
      <c r="P1307" s="8">
        <f t="shared" si="32"/>
        <v>0</v>
      </c>
      <c r="Q1307" s="8">
        <f t="shared" si="32"/>
        <v>5278</v>
      </c>
      <c r="R1307" s="8">
        <f t="shared" si="32"/>
        <v>340</v>
      </c>
      <c r="S1307" s="8">
        <f t="shared" si="32"/>
        <v>2384</v>
      </c>
      <c r="T1307" s="8">
        <f t="shared" si="32"/>
        <v>0</v>
      </c>
      <c r="U1307" s="8">
        <f t="shared" si="32"/>
        <v>2724</v>
      </c>
    </row>
    <row r="1308" spans="2:14" ht="18.75">
      <c r="B1308" s="41"/>
      <c r="E1308" s="120" t="s">
        <v>23</v>
      </c>
      <c r="N1308" s="125" t="s">
        <v>316</v>
      </c>
    </row>
    <row r="1309" spans="1:21" ht="15.75" customHeight="1">
      <c r="A1309" s="273" t="s">
        <v>297</v>
      </c>
      <c r="B1309" s="273"/>
      <c r="C1309" s="273"/>
      <c r="D1309" s="273"/>
      <c r="E1309" s="273"/>
      <c r="F1309" s="273"/>
      <c r="G1309" s="273"/>
      <c r="H1309" s="273"/>
      <c r="I1309" s="273"/>
      <c r="J1309" s="273"/>
      <c r="K1309" s="34"/>
      <c r="L1309" s="34"/>
      <c r="M1309" s="34"/>
      <c r="N1309" s="34"/>
      <c r="O1309" s="34"/>
      <c r="P1309" s="34"/>
      <c r="Q1309" s="34"/>
      <c r="R1309" s="34"/>
      <c r="S1309" s="44" t="s">
        <v>22</v>
      </c>
      <c r="T1309" s="44" t="s">
        <v>213</v>
      </c>
      <c r="U1309" s="133"/>
    </row>
    <row r="1310" spans="2:21" ht="12.75">
      <c r="B1310" s="133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O1310" s="34"/>
      <c r="P1310" s="34"/>
      <c r="Q1310" s="34"/>
      <c r="R1310" s="34"/>
      <c r="S1310" s="294"/>
      <c r="T1310" s="294"/>
      <c r="U1310" s="133" t="s">
        <v>27</v>
      </c>
    </row>
    <row r="1311" spans="2:22" ht="16.5">
      <c r="B1311" s="82" t="s">
        <v>75</v>
      </c>
      <c r="C1311" s="46"/>
      <c r="D1311" s="46"/>
      <c r="E1311" s="46"/>
      <c r="F1311" s="276"/>
      <c r="G1311" s="276"/>
      <c r="H1311" s="276"/>
      <c r="I1311" s="276"/>
      <c r="J1311" s="276"/>
      <c r="K1311" s="276"/>
      <c r="L1311" s="276"/>
      <c r="M1311" s="276"/>
      <c r="N1311" s="276"/>
      <c r="O1311" s="276"/>
      <c r="P1311" s="62"/>
      <c r="Q1311" s="62"/>
      <c r="R1311" s="276"/>
      <c r="S1311" s="276"/>
      <c r="T1311" s="276"/>
      <c r="U1311" s="276"/>
      <c r="V1311" s="54"/>
    </row>
    <row r="1312" spans="2:22" ht="15.75">
      <c r="B1312" s="62"/>
      <c r="C1312" s="267" t="s">
        <v>318</v>
      </c>
      <c r="D1312" s="267"/>
      <c r="E1312" s="267" t="s">
        <v>266</v>
      </c>
      <c r="F1312" s="267"/>
      <c r="G1312" s="291" t="s">
        <v>270</v>
      </c>
      <c r="H1312" s="292"/>
      <c r="I1312" s="292"/>
      <c r="J1312" s="292"/>
      <c r="K1312" s="292"/>
      <c r="L1312" s="267" t="s">
        <v>215</v>
      </c>
      <c r="M1312" s="267"/>
      <c r="N1312" s="267"/>
      <c r="O1312" s="267"/>
      <c r="P1312" s="154"/>
      <c r="Q1312" s="63"/>
      <c r="R1312" s="291" t="s">
        <v>214</v>
      </c>
      <c r="S1312" s="292"/>
      <c r="T1312" s="292"/>
      <c r="U1312" s="292"/>
      <c r="V1312" s="54"/>
    </row>
    <row r="1313" spans="2:22" ht="15.75">
      <c r="B1313" s="62"/>
      <c r="C1313" s="45" t="s">
        <v>267</v>
      </c>
      <c r="D1313" s="44" t="s">
        <v>268</v>
      </c>
      <c r="E1313" s="45" t="s">
        <v>267</v>
      </c>
      <c r="F1313" s="44" t="s">
        <v>268</v>
      </c>
      <c r="G1313" s="154"/>
      <c r="H1313" s="154"/>
      <c r="I1313" s="154"/>
      <c r="J1313" s="154"/>
      <c r="K1313" s="154"/>
      <c r="L1313" s="267" t="s">
        <v>216</v>
      </c>
      <c r="M1313" s="267"/>
      <c r="N1313" s="267"/>
      <c r="O1313" s="267"/>
      <c r="P1313" s="154"/>
      <c r="Q1313" s="154"/>
      <c r="R1313" s="154"/>
      <c r="S1313" s="154"/>
      <c r="T1313" s="154"/>
      <c r="U1313" s="154"/>
      <c r="V1313" s="54"/>
    </row>
    <row r="1314" spans="2:22" ht="23.25">
      <c r="B1314" s="44" t="s">
        <v>264</v>
      </c>
      <c r="C1314" s="117">
        <v>74</v>
      </c>
      <c r="D1314" s="117">
        <v>12</v>
      </c>
      <c r="E1314" s="117">
        <v>78</v>
      </c>
      <c r="F1314" s="117">
        <v>6</v>
      </c>
      <c r="G1314" s="154"/>
      <c r="H1314" s="154"/>
      <c r="I1314" s="154"/>
      <c r="J1314" s="154"/>
      <c r="K1314" s="154"/>
      <c r="L1314" s="267" t="s">
        <v>217</v>
      </c>
      <c r="M1314" s="267"/>
      <c r="N1314" s="267"/>
      <c r="O1314" s="267"/>
      <c r="P1314" s="154"/>
      <c r="Q1314" s="154"/>
      <c r="R1314" s="154"/>
      <c r="S1314" s="154"/>
      <c r="T1314" s="154"/>
      <c r="U1314" s="154"/>
      <c r="V1314" s="54"/>
    </row>
    <row r="1315" spans="2:22" ht="16.5">
      <c r="B1315" s="44" t="s">
        <v>265</v>
      </c>
      <c r="C1315" s="46"/>
      <c r="D1315" s="46"/>
      <c r="E1315" s="46"/>
      <c r="F1315" s="46"/>
      <c r="G1315" s="154"/>
      <c r="H1315" s="154"/>
      <c r="I1315" s="154"/>
      <c r="J1315" s="154"/>
      <c r="K1315" s="154"/>
      <c r="L1315" s="154"/>
      <c r="M1315" s="154"/>
      <c r="N1315" s="154"/>
      <c r="O1315" s="154"/>
      <c r="P1315" s="154"/>
      <c r="Q1315" s="154"/>
      <c r="R1315" s="154"/>
      <c r="S1315" s="154"/>
      <c r="T1315" s="154"/>
      <c r="U1315" s="154"/>
      <c r="V1315" s="54"/>
    </row>
    <row r="1316" spans="2:23" ht="16.5">
      <c r="B1316" s="138" t="s">
        <v>28</v>
      </c>
      <c r="C1316" s="35">
        <v>74</v>
      </c>
      <c r="D1316" s="35">
        <f>D1314+D1315</f>
        <v>12</v>
      </c>
      <c r="E1316" s="35">
        <f>E1314+E1315</f>
        <v>78</v>
      </c>
      <c r="F1316" s="35">
        <f>F1314+F1315</f>
        <v>6</v>
      </c>
      <c r="G1316" s="267" t="s">
        <v>0</v>
      </c>
      <c r="H1316" s="267"/>
      <c r="I1316" s="267"/>
      <c r="J1316" s="267"/>
      <c r="K1316" s="267"/>
      <c r="L1316" s="267"/>
      <c r="M1316" s="267"/>
      <c r="N1316" s="267"/>
      <c r="O1316" s="267"/>
      <c r="P1316" s="267"/>
      <c r="Q1316" s="267"/>
      <c r="R1316" s="267"/>
      <c r="S1316" s="267"/>
      <c r="T1316" s="267"/>
      <c r="U1316" s="267"/>
      <c r="W1316" s="54"/>
    </row>
    <row r="1317" spans="2:23" ht="16.5">
      <c r="B1317" s="138" t="s">
        <v>109</v>
      </c>
      <c r="C1317" s="293">
        <f>C1316+D1316+E1316+F1316</f>
        <v>170</v>
      </c>
      <c r="D1317" s="293"/>
      <c r="E1317" s="293"/>
      <c r="F1317" s="293"/>
      <c r="G1317" s="267"/>
      <c r="H1317" s="267"/>
      <c r="I1317" s="267"/>
      <c r="J1317" s="267"/>
      <c r="K1317" s="267"/>
      <c r="L1317" s="267"/>
      <c r="M1317" s="267"/>
      <c r="N1317" s="267"/>
      <c r="O1317" s="267"/>
      <c r="P1317" s="267"/>
      <c r="Q1317" s="267"/>
      <c r="R1317" s="267"/>
      <c r="S1317" s="267"/>
      <c r="T1317" s="267"/>
      <c r="U1317" s="267"/>
      <c r="W1317" s="54"/>
    </row>
    <row r="1318" spans="1:23" ht="16.5">
      <c r="A1318" s="65"/>
      <c r="B1318" s="63" t="s">
        <v>298</v>
      </c>
      <c r="C1318" s="179"/>
      <c r="D1318" s="179"/>
      <c r="E1318" s="179"/>
      <c r="F1318" s="179"/>
      <c r="G1318" s="63"/>
      <c r="H1318" s="154"/>
      <c r="I1318" s="154"/>
      <c r="J1318" s="154"/>
      <c r="K1318" s="154"/>
      <c r="L1318" s="154"/>
      <c r="M1318" s="154"/>
      <c r="N1318" s="154"/>
      <c r="O1318" s="154"/>
      <c r="P1318" s="154"/>
      <c r="Q1318" s="154"/>
      <c r="R1318" s="154"/>
      <c r="S1318" s="154"/>
      <c r="T1318" s="154"/>
      <c r="U1318" s="154"/>
      <c r="W1318" s="54"/>
    </row>
    <row r="1319" spans="2:21" ht="15.75">
      <c r="B1319" s="271" t="s">
        <v>312</v>
      </c>
      <c r="C1319" s="271"/>
      <c r="D1319" s="271"/>
      <c r="E1319" s="271"/>
      <c r="F1319" s="271"/>
      <c r="G1319" s="271"/>
      <c r="H1319" s="271"/>
      <c r="I1319" s="271"/>
      <c r="J1319" s="271"/>
      <c r="K1319" s="271"/>
      <c r="L1319" s="271"/>
      <c r="M1319" s="271"/>
      <c r="N1319" s="271"/>
      <c r="O1319" s="271"/>
      <c r="P1319" s="271"/>
      <c r="Q1319" s="271"/>
      <c r="R1319" s="271"/>
      <c r="S1319" s="271"/>
      <c r="T1319" s="271"/>
      <c r="U1319" s="271"/>
    </row>
    <row r="1320" spans="2:21" ht="15.75">
      <c r="B1320" s="286" t="s">
        <v>311</v>
      </c>
      <c r="C1320" s="286"/>
      <c r="D1320" s="286"/>
      <c r="E1320" s="286"/>
      <c r="F1320" s="286"/>
      <c r="G1320" s="286"/>
      <c r="H1320" s="286"/>
      <c r="I1320" s="286"/>
      <c r="J1320" s="286"/>
      <c r="K1320" s="286"/>
      <c r="L1320" s="286"/>
      <c r="M1320" s="286"/>
      <c r="N1320" s="286"/>
      <c r="O1320" s="286"/>
      <c r="P1320" s="286"/>
      <c r="Q1320" s="286"/>
      <c r="R1320" s="286"/>
      <c r="S1320" s="286"/>
      <c r="T1320" s="286"/>
      <c r="U1320" s="286"/>
    </row>
    <row r="1321" spans="2:21" ht="15.75">
      <c r="B1321" s="197"/>
      <c r="C1321" s="271" t="s">
        <v>302</v>
      </c>
      <c r="D1321" s="271"/>
      <c r="E1321" s="271"/>
      <c r="F1321" s="271"/>
      <c r="G1321" s="271"/>
      <c r="H1321" s="271"/>
      <c r="I1321" s="271"/>
      <c r="J1321" s="271"/>
      <c r="K1321" s="271"/>
      <c r="L1321" s="271"/>
      <c r="M1321" s="271"/>
      <c r="N1321" s="271"/>
      <c r="O1321" s="271"/>
      <c r="P1321" s="271"/>
      <c r="Q1321" s="271"/>
      <c r="R1321" s="197"/>
      <c r="S1321" s="197"/>
      <c r="T1321" s="197"/>
      <c r="U1321" s="197"/>
    </row>
    <row r="1322" spans="2:21" ht="16.5">
      <c r="B1322" s="274" t="s">
        <v>269</v>
      </c>
      <c r="C1322" s="274"/>
      <c r="D1322" s="274"/>
      <c r="E1322" s="274"/>
      <c r="F1322" s="274"/>
      <c r="G1322" s="274"/>
      <c r="H1322" s="274"/>
      <c r="I1322" s="274"/>
      <c r="J1322" s="274"/>
      <c r="K1322" s="274"/>
      <c r="L1322" s="274"/>
      <c r="M1322" s="274"/>
      <c r="N1322" s="274"/>
      <c r="O1322" s="274"/>
      <c r="P1322" s="274"/>
      <c r="Q1322" s="8"/>
      <c r="R1322" s="8"/>
      <c r="S1322" s="8"/>
      <c r="T1322" s="8"/>
      <c r="U1322" s="8"/>
    </row>
    <row r="1323" spans="2:21" ht="15.75">
      <c r="B1323" s="270" t="s">
        <v>302</v>
      </c>
      <c r="C1323" s="270"/>
      <c r="D1323" s="270"/>
      <c r="E1323" s="270"/>
      <c r="F1323" s="270"/>
      <c r="G1323" s="270"/>
      <c r="H1323" s="270"/>
      <c r="I1323" s="270"/>
      <c r="J1323" s="270"/>
      <c r="K1323" s="270"/>
      <c r="L1323" s="270"/>
      <c r="M1323" s="270"/>
      <c r="N1323" s="270"/>
      <c r="O1323" s="270"/>
      <c r="P1323" s="270"/>
      <c r="Q1323" s="8"/>
      <c r="R1323" s="8"/>
      <c r="S1323" s="8"/>
      <c r="T1323" s="8"/>
      <c r="U1323" s="8"/>
    </row>
    <row r="1324" spans="2:21" ht="16.5">
      <c r="B1324" s="279" t="s">
        <v>242</v>
      </c>
      <c r="C1324" s="279"/>
      <c r="D1324" s="279"/>
      <c r="E1324" s="279"/>
      <c r="F1324" s="279"/>
      <c r="G1324" s="279"/>
      <c r="H1324" s="279"/>
      <c r="I1324" s="279"/>
      <c r="J1324" s="279"/>
      <c r="K1324" s="279"/>
      <c r="L1324" s="279"/>
      <c r="M1324" s="279"/>
      <c r="N1324" s="279"/>
      <c r="O1324" s="279"/>
      <c r="P1324" s="279"/>
      <c r="Q1324" s="279"/>
      <c r="R1324" s="8"/>
      <c r="S1324" s="8"/>
      <c r="T1324" s="8"/>
      <c r="U1324" s="8"/>
    </row>
    <row r="1325" spans="2:21" ht="17.25">
      <c r="B1325" s="139"/>
      <c r="C1325" s="137"/>
      <c r="D1325" s="137"/>
      <c r="E1325" s="137"/>
      <c r="F1325" s="137"/>
      <c r="G1325" s="137"/>
      <c r="H1325" s="137"/>
      <c r="I1325" s="137"/>
      <c r="J1325" s="137"/>
      <c r="K1325" s="137"/>
      <c r="L1325" s="137"/>
      <c r="M1325" s="137"/>
      <c r="N1325" s="137"/>
      <c r="O1325" s="137"/>
      <c r="P1325" s="137"/>
      <c r="Q1325" s="137"/>
      <c r="R1325" s="137"/>
      <c r="S1325" s="137"/>
      <c r="T1325" s="137"/>
      <c r="U1325" s="137"/>
    </row>
    <row r="1326" spans="2:21" ht="17.25">
      <c r="B1326" s="139"/>
      <c r="C1326" s="137"/>
      <c r="D1326" s="137"/>
      <c r="E1326" s="137"/>
      <c r="F1326" s="137"/>
      <c r="G1326" s="137"/>
      <c r="H1326" s="137"/>
      <c r="I1326" s="137"/>
      <c r="J1326" s="137"/>
      <c r="K1326" s="137"/>
      <c r="L1326" s="137"/>
      <c r="M1326" s="137"/>
      <c r="N1326" s="137"/>
      <c r="O1326" s="137"/>
      <c r="P1326" s="137"/>
      <c r="Q1326" s="137"/>
      <c r="R1326" s="137"/>
      <c r="S1326" s="137"/>
      <c r="T1326" s="137"/>
      <c r="U1326" s="137"/>
    </row>
    <row r="1327" spans="3:21" ht="18"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</row>
    <row r="1328" spans="2:21" ht="18">
      <c r="B1328" s="39"/>
      <c r="C1328" s="39"/>
      <c r="D1328" s="39"/>
      <c r="E1328" s="39"/>
      <c r="F1328" s="39"/>
      <c r="G1328" s="39"/>
      <c r="H1328" s="39"/>
      <c r="I1328" s="39">
        <v>34</v>
      </c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</row>
    <row r="1329" spans="2:21" ht="18">
      <c r="B1329" s="39"/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</row>
    <row r="1330" spans="2:14" ht="18.75">
      <c r="B1330" s="41"/>
      <c r="C1330" s="41"/>
      <c r="D1330" s="41"/>
      <c r="E1330" s="120" t="s">
        <v>23</v>
      </c>
      <c r="N1330" s="125" t="s">
        <v>316</v>
      </c>
    </row>
    <row r="1331" spans="2:21" ht="23.25">
      <c r="B1331" s="275" t="s">
        <v>153</v>
      </c>
      <c r="C1331" s="284"/>
      <c r="D1331" s="284"/>
      <c r="E1331" s="284"/>
      <c r="F1331" s="284"/>
      <c r="G1331" s="284"/>
      <c r="H1331" s="284"/>
      <c r="I1331" s="284"/>
      <c r="J1331" s="284"/>
      <c r="K1331" s="284"/>
      <c r="L1331" s="284"/>
      <c r="M1331" s="284"/>
      <c r="N1331" s="284"/>
      <c r="O1331" s="284"/>
      <c r="P1331" s="284"/>
      <c r="Q1331" s="284"/>
      <c r="R1331" s="284"/>
      <c r="S1331" s="284"/>
      <c r="T1331" s="284"/>
      <c r="U1331" s="284"/>
    </row>
    <row r="1332" spans="2:21" ht="22.5">
      <c r="B1332" s="283" t="s">
        <v>250</v>
      </c>
      <c r="C1332" s="284"/>
      <c r="D1332" s="284"/>
      <c r="E1332" s="284"/>
      <c r="F1332" s="284"/>
      <c r="G1332" s="284"/>
      <c r="H1332" s="284"/>
      <c r="I1332" s="284"/>
      <c r="J1332" s="284"/>
      <c r="K1332" s="284"/>
      <c r="L1332" s="284"/>
      <c r="M1332" s="284"/>
      <c r="N1332" s="284"/>
      <c r="O1332" s="284"/>
      <c r="P1332" s="284"/>
      <c r="Q1332" s="284"/>
      <c r="R1332" s="284"/>
      <c r="S1332" s="284"/>
      <c r="T1332" s="284"/>
      <c r="U1332" s="284"/>
    </row>
    <row r="1333" spans="2:21" ht="15.75">
      <c r="B1333" s="280" t="s">
        <v>212</v>
      </c>
      <c r="C1333" s="281"/>
      <c r="D1333" s="281"/>
      <c r="E1333" s="281"/>
      <c r="F1333" s="281"/>
      <c r="G1333" s="281"/>
      <c r="H1333" s="281"/>
      <c r="I1333" s="281"/>
      <c r="J1333" s="281"/>
      <c r="K1333" s="281"/>
      <c r="L1333" s="281"/>
      <c r="M1333" s="281"/>
      <c r="N1333" s="281"/>
      <c r="O1333" s="281"/>
      <c r="P1333" s="281"/>
      <c r="Q1333" s="281"/>
      <c r="R1333" s="281"/>
      <c r="S1333" s="281"/>
      <c r="T1333" s="281"/>
      <c r="U1333" s="281"/>
    </row>
    <row r="1334" spans="2:21" ht="15.75">
      <c r="B1334" s="203"/>
      <c r="C1334" s="124"/>
      <c r="D1334" s="124"/>
      <c r="E1334" s="124"/>
      <c r="F1334" s="124"/>
      <c r="G1334" s="124"/>
      <c r="H1334" s="124"/>
      <c r="I1334" s="124"/>
      <c r="J1334" s="124"/>
      <c r="K1334" s="124"/>
      <c r="L1334" s="124"/>
      <c r="M1334" s="124"/>
      <c r="N1334" s="124"/>
      <c r="O1334" s="124"/>
      <c r="P1334" s="124"/>
      <c r="Q1334" s="124"/>
      <c r="R1334" s="124"/>
      <c r="S1334" s="124"/>
      <c r="T1334" s="124"/>
      <c r="U1334" s="124"/>
    </row>
    <row r="1335" spans="1:21" ht="23.25">
      <c r="A1335" s="308" t="s">
        <v>154</v>
      </c>
      <c r="B1335" s="308"/>
      <c r="C1335" s="308"/>
      <c r="D1335" s="308"/>
      <c r="E1335" s="308"/>
      <c r="F1335" s="287" t="s">
        <v>353</v>
      </c>
      <c r="G1335" s="287"/>
      <c r="H1335" s="287"/>
      <c r="I1335" s="287"/>
      <c r="J1335" s="287"/>
      <c r="K1335" s="287"/>
      <c r="L1335" s="287"/>
      <c r="M1335" s="287"/>
      <c r="N1335" s="287"/>
      <c r="O1335" s="287"/>
      <c r="P1335" s="38"/>
      <c r="Q1335" s="38"/>
      <c r="R1335" s="38"/>
      <c r="S1335" s="38"/>
      <c r="T1335" s="38"/>
      <c r="U1335" s="38"/>
    </row>
    <row r="1336" spans="2:17" ht="12.75">
      <c r="B1336" s="120" t="s">
        <v>23</v>
      </c>
      <c r="Q1336" s="120" t="s">
        <v>23</v>
      </c>
    </row>
    <row r="1337" spans="2:22" ht="15.75">
      <c r="B1337" s="72" t="s">
        <v>1</v>
      </c>
      <c r="C1337" s="49" t="s">
        <v>1</v>
      </c>
      <c r="D1337" s="49" t="s">
        <v>30</v>
      </c>
      <c r="E1337" s="49" t="s">
        <v>5</v>
      </c>
      <c r="F1337" s="50" t="s">
        <v>22</v>
      </c>
      <c r="G1337" s="50" t="s">
        <v>13</v>
      </c>
      <c r="H1337" s="50" t="s">
        <v>14</v>
      </c>
      <c r="I1337" s="49" t="s">
        <v>0</v>
      </c>
      <c r="J1337" s="50" t="s">
        <v>12</v>
      </c>
      <c r="K1337" s="50" t="s">
        <v>13</v>
      </c>
      <c r="L1337" s="50" t="s">
        <v>14</v>
      </c>
      <c r="M1337" s="49" t="s">
        <v>0</v>
      </c>
      <c r="N1337" s="50" t="s">
        <v>15</v>
      </c>
      <c r="O1337" s="50" t="s">
        <v>16</v>
      </c>
      <c r="P1337" s="50" t="s">
        <v>14</v>
      </c>
      <c r="Q1337" s="49" t="s">
        <v>0</v>
      </c>
      <c r="R1337" s="50" t="s">
        <v>24</v>
      </c>
      <c r="S1337" s="50" t="s">
        <v>25</v>
      </c>
      <c r="T1337" s="50" t="s">
        <v>14</v>
      </c>
      <c r="U1337" s="49" t="s">
        <v>0</v>
      </c>
      <c r="V1337" s="54"/>
    </row>
    <row r="1338" spans="2:22" ht="18.75">
      <c r="B1338" s="72" t="s">
        <v>4</v>
      </c>
      <c r="C1338" s="49" t="s">
        <v>3</v>
      </c>
      <c r="D1338" s="49" t="s">
        <v>31</v>
      </c>
      <c r="E1338" s="49" t="s">
        <v>6</v>
      </c>
      <c r="F1338" s="49" t="s">
        <v>8</v>
      </c>
      <c r="G1338" s="49" t="s">
        <v>9</v>
      </c>
      <c r="H1338" s="49" t="s">
        <v>10</v>
      </c>
      <c r="I1338" s="41" t="s">
        <v>11</v>
      </c>
      <c r="J1338" s="49" t="s">
        <v>8</v>
      </c>
      <c r="K1338" s="49" t="s">
        <v>9</v>
      </c>
      <c r="L1338" s="49" t="s">
        <v>10</v>
      </c>
      <c r="M1338" s="41" t="s">
        <v>11</v>
      </c>
      <c r="N1338" s="49" t="s">
        <v>8</v>
      </c>
      <c r="O1338" s="49" t="s">
        <v>9</v>
      </c>
      <c r="P1338" s="49" t="s">
        <v>10</v>
      </c>
      <c r="Q1338" s="41" t="s">
        <v>11</v>
      </c>
      <c r="R1338" s="49" t="s">
        <v>8</v>
      </c>
      <c r="S1338" s="49" t="s">
        <v>9</v>
      </c>
      <c r="T1338" s="49" t="s">
        <v>10</v>
      </c>
      <c r="U1338" s="41" t="s">
        <v>11</v>
      </c>
      <c r="V1338" s="54"/>
    </row>
    <row r="1339" spans="2:16" ht="20.25">
      <c r="B1339" s="204" t="s">
        <v>358</v>
      </c>
      <c r="C1339" s="72" t="s">
        <v>309</v>
      </c>
      <c r="D1339" s="49" t="s">
        <v>305</v>
      </c>
      <c r="E1339" s="49" t="s">
        <v>7</v>
      </c>
      <c r="F1339" s="49" t="s">
        <v>32</v>
      </c>
      <c r="G1339" s="49" t="s">
        <v>32</v>
      </c>
      <c r="H1339" s="7">
        <v>0.03</v>
      </c>
      <c r="L1339" s="7">
        <v>0.01</v>
      </c>
      <c r="P1339" s="7">
        <v>0.01</v>
      </c>
    </row>
    <row r="1340" spans="2:21" ht="20.25">
      <c r="B1340" s="132"/>
      <c r="D1340" s="2" t="s">
        <v>33</v>
      </c>
      <c r="E1340" s="3"/>
      <c r="F1340" s="2" t="s">
        <v>33</v>
      </c>
      <c r="G1340" s="2" t="s">
        <v>33</v>
      </c>
      <c r="H1340" s="2" t="s">
        <v>33</v>
      </c>
      <c r="I1340" s="2" t="s">
        <v>33</v>
      </c>
      <c r="J1340" s="2" t="s">
        <v>33</v>
      </c>
      <c r="K1340" s="2" t="s">
        <v>33</v>
      </c>
      <c r="L1340" s="2" t="s">
        <v>33</v>
      </c>
      <c r="N1340" s="2" t="s">
        <v>33</v>
      </c>
      <c r="O1340" s="2" t="s">
        <v>33</v>
      </c>
      <c r="P1340" s="2" t="s">
        <v>33</v>
      </c>
      <c r="Q1340" s="2" t="s">
        <v>33</v>
      </c>
      <c r="R1340" s="2" t="s">
        <v>33</v>
      </c>
      <c r="S1340" s="2" t="s">
        <v>33</v>
      </c>
      <c r="T1340" s="2" t="s">
        <v>33</v>
      </c>
      <c r="U1340" s="2" t="s">
        <v>33</v>
      </c>
    </row>
    <row r="1341" spans="2:21" ht="18.75">
      <c r="B1341" s="41">
        <v>1</v>
      </c>
      <c r="C1341" s="41"/>
      <c r="D1341" s="41">
        <v>3</v>
      </c>
      <c r="E1341" s="41">
        <v>4</v>
      </c>
      <c r="F1341" s="41">
        <v>5</v>
      </c>
      <c r="G1341" s="41">
        <v>6</v>
      </c>
      <c r="H1341" s="42">
        <v>7</v>
      </c>
      <c r="I1341" s="41">
        <v>8</v>
      </c>
      <c r="J1341" s="41">
        <v>9</v>
      </c>
      <c r="K1341" s="41">
        <v>10</v>
      </c>
      <c r="L1341" s="42">
        <v>11</v>
      </c>
      <c r="M1341" s="41">
        <v>12</v>
      </c>
      <c r="N1341" s="41">
        <v>13</v>
      </c>
      <c r="O1341" s="41">
        <v>14</v>
      </c>
      <c r="P1341" s="42">
        <v>15</v>
      </c>
      <c r="Q1341" s="41">
        <v>16</v>
      </c>
      <c r="R1341" s="41">
        <v>17</v>
      </c>
      <c r="S1341" s="41">
        <v>18</v>
      </c>
      <c r="T1341" s="41">
        <v>19</v>
      </c>
      <c r="U1341" s="41">
        <v>20</v>
      </c>
    </row>
    <row r="1342" spans="2:14" ht="18.75">
      <c r="B1342" s="41"/>
      <c r="E1342" s="120" t="s">
        <v>23</v>
      </c>
      <c r="N1342" s="125" t="s">
        <v>316</v>
      </c>
    </row>
    <row r="1343" spans="1:21" ht="19.5">
      <c r="A1343" s="126">
        <v>1</v>
      </c>
      <c r="B1343" s="60" t="s">
        <v>17</v>
      </c>
      <c r="C1343" s="128">
        <v>169</v>
      </c>
      <c r="D1343" s="128">
        <f>C1343*15</f>
        <v>2535</v>
      </c>
      <c r="E1343" s="128">
        <f>SUM(C1343*32)</f>
        <v>5408</v>
      </c>
      <c r="F1343" s="128">
        <f>SUM(C1343*22)</f>
        <v>3718</v>
      </c>
      <c r="G1343" s="128">
        <f>SUM(E1343*8)</f>
        <v>43264</v>
      </c>
      <c r="H1343" s="128" t="s">
        <v>21</v>
      </c>
      <c r="I1343" s="129">
        <f>SUM(D1343+F1343+G1343)</f>
        <v>49517</v>
      </c>
      <c r="J1343" s="128">
        <f>SUM(C1343*3)</f>
        <v>507</v>
      </c>
      <c r="K1343" s="128">
        <f>SUM(E1343*0.5)</f>
        <v>2704</v>
      </c>
      <c r="L1343" s="128" t="str">
        <f>+L1345</f>
        <v>+</v>
      </c>
      <c r="M1343" s="129">
        <f>SUM(J1343:L1343)</f>
        <v>3211</v>
      </c>
      <c r="N1343" s="128">
        <f>SUM(C1343*3)</f>
        <v>507</v>
      </c>
      <c r="O1343" s="128">
        <f>SUM(E1343*1)</f>
        <v>5408</v>
      </c>
      <c r="P1343" s="128" t="s">
        <v>21</v>
      </c>
      <c r="Q1343" s="129">
        <f>SUM(N1343:P1343)</f>
        <v>5915</v>
      </c>
      <c r="R1343" s="128">
        <f>SUM(C1343*2)</f>
        <v>338</v>
      </c>
      <c r="S1343" s="128">
        <f>SUM(E1343*0.5)</f>
        <v>2704</v>
      </c>
      <c r="T1343" s="128" t="s">
        <v>21</v>
      </c>
      <c r="U1343" s="129">
        <f>SUM(R1343:T1343)</f>
        <v>3042</v>
      </c>
    </row>
    <row r="1344" spans="1:21" ht="19.5">
      <c r="A1344" s="126">
        <v>2</v>
      </c>
      <c r="B1344" s="60" t="s">
        <v>18</v>
      </c>
      <c r="C1344" s="128">
        <v>95</v>
      </c>
      <c r="D1344" s="128">
        <f>SUM(C1344*15)</f>
        <v>1425</v>
      </c>
      <c r="E1344" s="29">
        <f>SUM(C1344*24)</f>
        <v>2280</v>
      </c>
      <c r="F1344" s="128">
        <f>SUM(C1344*32.5)</f>
        <v>3087.5</v>
      </c>
      <c r="G1344" s="128">
        <f>SUM(E1344*8)</f>
        <v>18240</v>
      </c>
      <c r="H1344" s="128" t="s">
        <v>21</v>
      </c>
      <c r="I1344" s="129">
        <f>SUM(D1344+F1344+G1344)</f>
        <v>22752.5</v>
      </c>
      <c r="J1344" s="128">
        <f>SUM(C1344*2.5)</f>
        <v>237.5</v>
      </c>
      <c r="K1344" s="128">
        <f>SUM(E1344*0.5)</f>
        <v>1140</v>
      </c>
      <c r="L1344" s="128" t="s">
        <v>21</v>
      </c>
      <c r="M1344" s="129">
        <f>SUM(J1344:L1344)</f>
        <v>1377.5</v>
      </c>
      <c r="N1344" s="128">
        <f>SUM(C1344*3)</f>
        <v>285</v>
      </c>
      <c r="O1344" s="128">
        <f>SUM(E1344*1)</f>
        <v>2280</v>
      </c>
      <c r="P1344" s="128" t="s">
        <v>21</v>
      </c>
      <c r="Q1344" s="129">
        <f>SUM(N1344:P1344)</f>
        <v>2565</v>
      </c>
      <c r="R1344" s="128">
        <f>SUM(C1344*2)</f>
        <v>190</v>
      </c>
      <c r="S1344" s="128">
        <f>SUM(E1344*0.5)</f>
        <v>1140</v>
      </c>
      <c r="T1344" s="128" t="s">
        <v>21</v>
      </c>
      <c r="U1344" s="129">
        <f>SUM(R1344:T1344)</f>
        <v>1330</v>
      </c>
    </row>
    <row r="1345" spans="1:21" ht="19.5">
      <c r="A1345" s="126">
        <v>3</v>
      </c>
      <c r="B1345" s="60" t="s">
        <v>19</v>
      </c>
      <c r="C1345" s="128">
        <v>112</v>
      </c>
      <c r="D1345" s="128">
        <f>SUM(C1345*15)</f>
        <v>1680</v>
      </c>
      <c r="E1345" s="128">
        <f>SUM(C1345*32)</f>
        <v>3584</v>
      </c>
      <c r="F1345" s="128">
        <f>SUM(C1345*22)</f>
        <v>2464</v>
      </c>
      <c r="G1345" s="128">
        <f>SUM(E1345*8)</f>
        <v>28672</v>
      </c>
      <c r="H1345" s="128" t="s">
        <v>21</v>
      </c>
      <c r="I1345" s="129">
        <f>SUM(D1345+F1345+G1345)</f>
        <v>32816</v>
      </c>
      <c r="J1345" s="128">
        <f>SUM(C1345*3)</f>
        <v>336</v>
      </c>
      <c r="K1345" s="128">
        <f>SUM(E1345*0.5)</f>
        <v>1792</v>
      </c>
      <c r="L1345" s="128" t="s">
        <v>21</v>
      </c>
      <c r="M1345" s="129">
        <f>SUM(J1345:L1345)</f>
        <v>2128</v>
      </c>
      <c r="N1345" s="128">
        <f>SUM(C1345*3)</f>
        <v>336</v>
      </c>
      <c r="O1345" s="128">
        <f>SUM(E1345*1)</f>
        <v>3584</v>
      </c>
      <c r="P1345" s="128" t="s">
        <v>21</v>
      </c>
      <c r="Q1345" s="129">
        <f>SUM(N1345:P1345)</f>
        <v>3920</v>
      </c>
      <c r="R1345" s="128">
        <f>SUM(C1345*2)</f>
        <v>224</v>
      </c>
      <c r="S1345" s="128">
        <f>SUM(E1345*0.5)</f>
        <v>1792</v>
      </c>
      <c r="T1345" s="128" t="s">
        <v>21</v>
      </c>
      <c r="U1345" s="129">
        <f>SUM(R1345:T1345)</f>
        <v>2016</v>
      </c>
    </row>
    <row r="1346" spans="1:21" ht="19.5">
      <c r="A1346" s="126">
        <v>4</v>
      </c>
      <c r="B1346" s="60" t="s">
        <v>20</v>
      </c>
      <c r="C1346" s="128">
        <v>63</v>
      </c>
      <c r="D1346" s="128">
        <f>SUM(C1346*15)</f>
        <v>945</v>
      </c>
      <c r="E1346" s="128">
        <f>SUM(C1346*24)</f>
        <v>1512</v>
      </c>
      <c r="F1346" s="128">
        <f>SUM(C1346*32.5)</f>
        <v>2047.5</v>
      </c>
      <c r="G1346" s="128">
        <f>SUM(E1346*8)</f>
        <v>12096</v>
      </c>
      <c r="H1346" s="128" t="s">
        <v>21</v>
      </c>
      <c r="I1346" s="129">
        <f>SUM(D1346+F1346+G1346)</f>
        <v>15088.5</v>
      </c>
      <c r="J1346" s="128">
        <f>SUM(C1346*2.5)</f>
        <v>157.5</v>
      </c>
      <c r="K1346" s="128">
        <f>SUM(E1346*0.5)</f>
        <v>756</v>
      </c>
      <c r="L1346" s="128" t="s">
        <v>21</v>
      </c>
      <c r="M1346" s="129">
        <f>SUM(J1346:L1346)</f>
        <v>913.5</v>
      </c>
      <c r="N1346" s="128">
        <f>SUM(C1346*3)</f>
        <v>189</v>
      </c>
      <c r="O1346" s="128">
        <f>SUM(E1346*1)</f>
        <v>1512</v>
      </c>
      <c r="P1346" s="128" t="s">
        <v>21</v>
      </c>
      <c r="Q1346" s="129">
        <f>SUM(N1346:P1346)</f>
        <v>1701</v>
      </c>
      <c r="R1346" s="128">
        <f>SUM(C1346*2)</f>
        <v>126</v>
      </c>
      <c r="S1346" s="128">
        <f>SUM(E1346*0.5)</f>
        <v>756</v>
      </c>
      <c r="T1346" s="128" t="s">
        <v>21</v>
      </c>
      <c r="U1346" s="129">
        <f>SUM(R1346:T1346)</f>
        <v>882</v>
      </c>
    </row>
    <row r="1347" spans="1:21" ht="19.5">
      <c r="A1347" s="126">
        <v>4</v>
      </c>
      <c r="B1347" s="61" t="s">
        <v>28</v>
      </c>
      <c r="C1347" s="61">
        <f>C1346+C1345+C1344+C1343</f>
        <v>439</v>
      </c>
      <c r="D1347" s="8">
        <f>C1347*15</f>
        <v>6585</v>
      </c>
      <c r="E1347" s="8">
        <f aca="true" t="shared" si="33" ref="E1347:U1347">SUM(E1343:E1346)</f>
        <v>12784</v>
      </c>
      <c r="F1347" s="8">
        <f t="shared" si="33"/>
        <v>11317</v>
      </c>
      <c r="G1347" s="8">
        <f t="shared" si="33"/>
        <v>102272</v>
      </c>
      <c r="H1347" s="8">
        <f t="shared" si="33"/>
        <v>0</v>
      </c>
      <c r="I1347" s="8">
        <f t="shared" si="33"/>
        <v>120174</v>
      </c>
      <c r="J1347" s="8">
        <f t="shared" si="33"/>
        <v>1238</v>
      </c>
      <c r="K1347" s="8">
        <f t="shared" si="33"/>
        <v>6392</v>
      </c>
      <c r="L1347" s="8">
        <f t="shared" si="33"/>
        <v>0</v>
      </c>
      <c r="M1347" s="8">
        <f t="shared" si="33"/>
        <v>7630</v>
      </c>
      <c r="N1347" s="8">
        <f t="shared" si="33"/>
        <v>1317</v>
      </c>
      <c r="O1347" s="8">
        <f t="shared" si="33"/>
        <v>12784</v>
      </c>
      <c r="P1347" s="8">
        <f t="shared" si="33"/>
        <v>0</v>
      </c>
      <c r="Q1347" s="8">
        <f t="shared" si="33"/>
        <v>14101</v>
      </c>
      <c r="R1347" s="8">
        <f t="shared" si="33"/>
        <v>878</v>
      </c>
      <c r="S1347" s="8">
        <f t="shared" si="33"/>
        <v>6392</v>
      </c>
      <c r="T1347" s="8">
        <f t="shared" si="33"/>
        <v>0</v>
      </c>
      <c r="U1347" s="8">
        <f t="shared" si="33"/>
        <v>7270</v>
      </c>
    </row>
    <row r="1348" spans="2:14" ht="18.75">
      <c r="B1348" s="41"/>
      <c r="E1348" s="120" t="s">
        <v>23</v>
      </c>
      <c r="N1348" s="125" t="s">
        <v>316</v>
      </c>
    </row>
    <row r="1349" spans="2:21" ht="19.5">
      <c r="B1349" s="199" t="s">
        <v>297</v>
      </c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  <c r="R1349" s="34"/>
      <c r="S1349" s="44" t="s">
        <v>22</v>
      </c>
      <c r="T1349" s="44" t="s">
        <v>213</v>
      </c>
      <c r="U1349" s="133"/>
    </row>
    <row r="1350" spans="2:21" ht="12.75">
      <c r="B1350" s="133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  <c r="R1350" s="34"/>
      <c r="S1350" s="294"/>
      <c r="T1350" s="294"/>
      <c r="U1350" s="133" t="s">
        <v>27</v>
      </c>
    </row>
    <row r="1351" spans="2:22" ht="21.75" customHeight="1">
      <c r="B1351" s="82" t="s">
        <v>75</v>
      </c>
      <c r="C1351" s="46"/>
      <c r="D1351" s="46"/>
      <c r="E1351" s="46"/>
      <c r="F1351" s="276"/>
      <c r="G1351" s="276"/>
      <c r="H1351" s="276"/>
      <c r="I1351" s="276"/>
      <c r="J1351" s="276"/>
      <c r="K1351" s="276"/>
      <c r="L1351" s="276"/>
      <c r="M1351" s="276"/>
      <c r="N1351" s="276"/>
      <c r="O1351" s="276"/>
      <c r="P1351" s="62"/>
      <c r="Q1351" s="62"/>
      <c r="R1351" s="276"/>
      <c r="S1351" s="276"/>
      <c r="T1351" s="276"/>
      <c r="U1351" s="276"/>
      <c r="V1351" s="54"/>
    </row>
    <row r="1352" spans="2:22" ht="18.75">
      <c r="B1352" s="62"/>
      <c r="C1352" s="267" t="s">
        <v>318</v>
      </c>
      <c r="D1352" s="267"/>
      <c r="E1352" s="267" t="s">
        <v>266</v>
      </c>
      <c r="F1352" s="267"/>
      <c r="G1352" s="300" t="s">
        <v>270</v>
      </c>
      <c r="H1352" s="310"/>
      <c r="I1352" s="310"/>
      <c r="J1352" s="310"/>
      <c r="K1352" s="310"/>
      <c r="L1352" s="300" t="s">
        <v>215</v>
      </c>
      <c r="M1352" s="300"/>
      <c r="N1352" s="300"/>
      <c r="O1352" s="300"/>
      <c r="P1352" s="57"/>
      <c r="Q1352" s="58"/>
      <c r="R1352" s="300" t="s">
        <v>214</v>
      </c>
      <c r="S1352" s="310"/>
      <c r="T1352" s="310"/>
      <c r="U1352" s="310"/>
      <c r="V1352" s="54"/>
    </row>
    <row r="1353" spans="2:22" ht="18.75">
      <c r="B1353" s="62"/>
      <c r="C1353" s="45" t="s">
        <v>267</v>
      </c>
      <c r="D1353" s="44" t="s">
        <v>268</v>
      </c>
      <c r="E1353" s="45" t="s">
        <v>267</v>
      </c>
      <c r="F1353" s="44" t="s">
        <v>268</v>
      </c>
      <c r="G1353" s="57"/>
      <c r="H1353" s="57"/>
      <c r="I1353" s="57"/>
      <c r="J1353" s="57"/>
      <c r="K1353" s="57"/>
      <c r="L1353" s="300" t="s">
        <v>216</v>
      </c>
      <c r="M1353" s="300"/>
      <c r="N1353" s="300"/>
      <c r="O1353" s="300"/>
      <c r="P1353" s="57"/>
      <c r="Q1353" s="57"/>
      <c r="R1353" s="57"/>
      <c r="S1353" s="57"/>
      <c r="T1353" s="57"/>
      <c r="U1353" s="57"/>
      <c r="V1353" s="54"/>
    </row>
    <row r="1354" spans="2:22" ht="18.75">
      <c r="B1354" s="44" t="s">
        <v>264</v>
      </c>
      <c r="C1354" s="62">
        <v>102</v>
      </c>
      <c r="D1354" s="62">
        <v>70</v>
      </c>
      <c r="E1354" s="62">
        <v>113</v>
      </c>
      <c r="F1354" s="62">
        <v>20</v>
      </c>
      <c r="G1354" s="57"/>
      <c r="H1354" s="57"/>
      <c r="I1354" s="57"/>
      <c r="J1354" s="57"/>
      <c r="K1354" s="57"/>
      <c r="L1354" s="300" t="s">
        <v>217</v>
      </c>
      <c r="M1354" s="300"/>
      <c r="N1354" s="300"/>
      <c r="O1354" s="300"/>
      <c r="P1354" s="57"/>
      <c r="Q1354" s="57"/>
      <c r="R1354" s="57"/>
      <c r="S1354" s="57"/>
      <c r="T1354" s="57"/>
      <c r="U1354" s="57"/>
      <c r="V1354" s="54"/>
    </row>
    <row r="1355" spans="2:24" ht="16.5">
      <c r="B1355" s="44" t="s">
        <v>265</v>
      </c>
      <c r="C1355" s="46">
        <v>99</v>
      </c>
      <c r="D1355" s="46">
        <v>10</v>
      </c>
      <c r="E1355" s="46">
        <v>15</v>
      </c>
      <c r="F1355" s="46">
        <v>10</v>
      </c>
      <c r="G1355" s="46"/>
      <c r="H1355" s="46"/>
      <c r="I1355" s="46"/>
      <c r="J1355" s="46"/>
      <c r="K1355" s="62"/>
      <c r="L1355" s="62"/>
      <c r="M1355" s="62"/>
      <c r="N1355" s="62"/>
      <c r="O1355" s="62"/>
      <c r="P1355" s="46"/>
      <c r="Q1355" s="46"/>
      <c r="R1355" s="46"/>
      <c r="S1355" s="46"/>
      <c r="T1355" s="46"/>
      <c r="U1355" s="46"/>
      <c r="V1355" s="54"/>
      <c r="W1355" s="54"/>
      <c r="X1355" s="54"/>
    </row>
    <row r="1356" spans="2:24" ht="16.5">
      <c r="B1356" s="138" t="s">
        <v>28</v>
      </c>
      <c r="C1356" s="65">
        <f>C1355+C1354</f>
        <v>201</v>
      </c>
      <c r="D1356" s="65">
        <f>D1354+D1355</f>
        <v>80</v>
      </c>
      <c r="E1356" s="65">
        <f>E1354+E1355</f>
        <v>128</v>
      </c>
      <c r="F1356" s="65">
        <f>F1354+F1355</f>
        <v>30</v>
      </c>
      <c r="G1356" s="267" t="s">
        <v>0</v>
      </c>
      <c r="H1356" s="267"/>
      <c r="I1356" s="267"/>
      <c r="J1356" s="267"/>
      <c r="K1356" s="267"/>
      <c r="L1356" s="267"/>
      <c r="M1356" s="267"/>
      <c r="N1356" s="267"/>
      <c r="O1356" s="267"/>
      <c r="P1356" s="267"/>
      <c r="Q1356" s="267"/>
      <c r="R1356" s="267"/>
      <c r="S1356" s="267"/>
      <c r="T1356" s="267"/>
      <c r="U1356" s="267"/>
      <c r="V1356" s="54"/>
      <c r="W1356" s="54"/>
      <c r="X1356" s="54"/>
    </row>
    <row r="1357" spans="2:24" ht="16.5">
      <c r="B1357" s="138" t="s">
        <v>109</v>
      </c>
      <c r="C1357" s="293">
        <f>C1356+D1356+E1356+F1356</f>
        <v>439</v>
      </c>
      <c r="D1357" s="293"/>
      <c r="E1357" s="293"/>
      <c r="F1357" s="293"/>
      <c r="G1357" s="267"/>
      <c r="H1357" s="267"/>
      <c r="I1357" s="267"/>
      <c r="J1357" s="267"/>
      <c r="K1357" s="267"/>
      <c r="L1357" s="267"/>
      <c r="M1357" s="267"/>
      <c r="N1357" s="267"/>
      <c r="O1357" s="267"/>
      <c r="P1357" s="267"/>
      <c r="Q1357" s="267"/>
      <c r="R1357" s="267"/>
      <c r="S1357" s="267"/>
      <c r="T1357" s="267"/>
      <c r="U1357" s="267"/>
      <c r="W1357" s="54"/>
      <c r="X1357" s="54"/>
    </row>
    <row r="1358" spans="2:24" ht="18">
      <c r="B1358" s="142"/>
      <c r="C1358" s="305"/>
      <c r="D1358" s="305"/>
      <c r="E1358" s="35"/>
      <c r="F1358" s="35"/>
      <c r="G1358" s="267"/>
      <c r="H1358" s="267"/>
      <c r="I1358" s="267"/>
      <c r="J1358" s="267"/>
      <c r="K1358" s="267"/>
      <c r="L1358" s="267"/>
      <c r="M1358" s="267"/>
      <c r="N1358" s="267"/>
      <c r="O1358" s="267"/>
      <c r="P1358" s="267"/>
      <c r="Q1358" s="267"/>
      <c r="R1358" s="267"/>
      <c r="S1358" s="267"/>
      <c r="T1358" s="267"/>
      <c r="U1358" s="267"/>
      <c r="W1358" s="54"/>
      <c r="X1358" s="54"/>
    </row>
    <row r="1359" spans="2:24" ht="12.75" customHeight="1"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W1359" s="54"/>
      <c r="X1359" s="54"/>
    </row>
    <row r="1360" spans="1:24" ht="16.5">
      <c r="A1360" s="65" t="s">
        <v>280</v>
      </c>
      <c r="B1360" s="63" t="s">
        <v>298</v>
      </c>
      <c r="C1360" s="179"/>
      <c r="D1360" s="179"/>
      <c r="E1360" s="179"/>
      <c r="F1360" s="179"/>
      <c r="G1360" s="63"/>
      <c r="H1360" s="154"/>
      <c r="I1360" s="154"/>
      <c r="J1360" s="154"/>
      <c r="K1360" s="154"/>
      <c r="L1360" s="154"/>
      <c r="M1360" s="154"/>
      <c r="N1360" s="154"/>
      <c r="O1360" s="154"/>
      <c r="P1360" s="154"/>
      <c r="Q1360" s="154"/>
      <c r="R1360" s="154"/>
      <c r="S1360" s="154"/>
      <c r="T1360" s="154"/>
      <c r="U1360" s="154"/>
      <c r="W1360" s="54"/>
      <c r="X1360" s="54"/>
    </row>
    <row r="1361" spans="2:21" ht="15.75">
      <c r="B1361" s="271" t="s">
        <v>312</v>
      </c>
      <c r="C1361" s="271"/>
      <c r="D1361" s="271"/>
      <c r="E1361" s="271"/>
      <c r="F1361" s="271"/>
      <c r="G1361" s="271"/>
      <c r="H1361" s="271"/>
      <c r="I1361" s="271"/>
      <c r="J1361" s="271"/>
      <c r="K1361" s="271"/>
      <c r="L1361" s="271"/>
      <c r="M1361" s="271"/>
      <c r="N1361" s="271"/>
      <c r="O1361" s="271"/>
      <c r="P1361" s="271"/>
      <c r="Q1361" s="271"/>
      <c r="R1361" s="271"/>
      <c r="S1361" s="271"/>
      <c r="T1361" s="271"/>
      <c r="U1361" s="271"/>
    </row>
    <row r="1362" spans="2:21" ht="15.75">
      <c r="B1362" s="286" t="s">
        <v>311</v>
      </c>
      <c r="C1362" s="286"/>
      <c r="D1362" s="286"/>
      <c r="E1362" s="286"/>
      <c r="F1362" s="286"/>
      <c r="G1362" s="286"/>
      <c r="H1362" s="286"/>
      <c r="I1362" s="286"/>
      <c r="J1362" s="286"/>
      <c r="K1362" s="286"/>
      <c r="L1362" s="286"/>
      <c r="M1362" s="286"/>
      <c r="N1362" s="286"/>
      <c r="O1362" s="286"/>
      <c r="P1362" s="286"/>
      <c r="Q1362" s="286"/>
      <c r="R1362" s="286"/>
      <c r="S1362" s="286"/>
      <c r="T1362" s="286"/>
      <c r="U1362" s="286"/>
    </row>
    <row r="1363" spans="2:21" ht="15.75">
      <c r="B1363" s="197"/>
      <c r="C1363" s="271" t="s">
        <v>302</v>
      </c>
      <c r="D1363" s="271"/>
      <c r="E1363" s="271"/>
      <c r="F1363" s="271"/>
      <c r="G1363" s="271"/>
      <c r="H1363" s="271"/>
      <c r="I1363" s="271"/>
      <c r="J1363" s="271"/>
      <c r="K1363" s="271"/>
      <c r="L1363" s="271"/>
      <c r="M1363" s="271"/>
      <c r="N1363" s="271"/>
      <c r="O1363" s="271"/>
      <c r="P1363" s="271"/>
      <c r="Q1363" s="271"/>
      <c r="R1363" s="197"/>
      <c r="S1363" s="197"/>
      <c r="T1363" s="197"/>
      <c r="U1363" s="197"/>
    </row>
    <row r="1364" spans="2:21" ht="16.5">
      <c r="B1364" s="274" t="s">
        <v>269</v>
      </c>
      <c r="C1364" s="274"/>
      <c r="D1364" s="274"/>
      <c r="E1364" s="274"/>
      <c r="F1364" s="274"/>
      <c r="G1364" s="274"/>
      <c r="H1364" s="274"/>
      <c r="I1364" s="274"/>
      <c r="J1364" s="274"/>
      <c r="K1364" s="274"/>
      <c r="L1364" s="274"/>
      <c r="M1364" s="274"/>
      <c r="N1364" s="274"/>
      <c r="O1364" s="274"/>
      <c r="P1364" s="274"/>
      <c r="Q1364" s="8"/>
      <c r="R1364" s="8"/>
      <c r="S1364" s="8"/>
      <c r="T1364" s="8"/>
      <c r="U1364" s="8"/>
    </row>
    <row r="1365" spans="2:21" ht="15.75">
      <c r="B1365" s="270" t="s">
        <v>302</v>
      </c>
      <c r="C1365" s="270"/>
      <c r="D1365" s="270"/>
      <c r="E1365" s="270"/>
      <c r="F1365" s="270"/>
      <c r="G1365" s="270"/>
      <c r="H1365" s="270"/>
      <c r="I1365" s="270"/>
      <c r="J1365" s="270"/>
      <c r="K1365" s="270"/>
      <c r="L1365" s="270"/>
      <c r="M1365" s="270"/>
      <c r="N1365" s="270"/>
      <c r="O1365" s="270"/>
      <c r="P1365" s="270"/>
      <c r="Q1365" s="8"/>
      <c r="R1365" s="8"/>
      <c r="S1365" s="8"/>
      <c r="T1365" s="8"/>
      <c r="U1365" s="8"/>
    </row>
    <row r="1366" spans="2:21" ht="17.25">
      <c r="B1366" s="139"/>
      <c r="C1366" s="137"/>
      <c r="D1366" s="137"/>
      <c r="E1366" s="137"/>
      <c r="F1366" s="137"/>
      <c r="G1366" s="137"/>
      <c r="H1366" s="137"/>
      <c r="I1366" s="137"/>
      <c r="J1366" s="137"/>
      <c r="K1366" s="137"/>
      <c r="L1366" s="137"/>
      <c r="M1366" s="137"/>
      <c r="N1366" s="137"/>
      <c r="O1366" s="137"/>
      <c r="P1366" s="137"/>
      <c r="Q1366" s="137"/>
      <c r="R1366" s="137"/>
      <c r="S1366" s="137"/>
      <c r="T1366" s="137"/>
      <c r="U1366" s="137"/>
    </row>
    <row r="1367" spans="2:21" ht="17.25">
      <c r="B1367" s="139"/>
      <c r="C1367" s="137"/>
      <c r="D1367" s="137"/>
      <c r="E1367" s="137"/>
      <c r="F1367" s="137"/>
      <c r="G1367" s="137"/>
      <c r="H1367" s="137"/>
      <c r="I1367" s="137"/>
      <c r="J1367" s="137"/>
      <c r="K1367" s="137"/>
      <c r="L1367" s="137"/>
      <c r="M1367" s="137"/>
      <c r="N1367" s="137"/>
      <c r="O1367" s="137"/>
      <c r="P1367" s="137"/>
      <c r="Q1367" s="137"/>
      <c r="R1367" s="137"/>
      <c r="S1367" s="137"/>
      <c r="T1367" s="137"/>
      <c r="U1367" s="137"/>
    </row>
    <row r="1368" spans="2:21" ht="17.25">
      <c r="B1368" s="139"/>
      <c r="C1368" s="137"/>
      <c r="D1368" s="137"/>
      <c r="E1368" s="137"/>
      <c r="F1368" s="137"/>
      <c r="G1368" s="137"/>
      <c r="H1368" s="137"/>
      <c r="I1368" s="137"/>
      <c r="J1368" s="137"/>
      <c r="K1368" s="137"/>
      <c r="L1368" s="137"/>
      <c r="M1368" s="137"/>
      <c r="N1368" s="137"/>
      <c r="O1368" s="137"/>
      <c r="P1368" s="137"/>
      <c r="Q1368" s="137"/>
      <c r="R1368" s="137"/>
      <c r="S1368" s="137"/>
      <c r="T1368" s="137"/>
      <c r="U1368" s="137"/>
    </row>
    <row r="1369" spans="3:21" ht="18">
      <c r="C1369" s="39"/>
      <c r="D1369" s="39"/>
      <c r="E1369" s="39"/>
      <c r="F1369" s="39"/>
      <c r="G1369" s="39"/>
      <c r="H1369" s="39"/>
      <c r="I1369" s="39"/>
      <c r="J1369" s="39">
        <v>35</v>
      </c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</row>
    <row r="1370" spans="2:21" ht="18">
      <c r="B1370" s="39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</row>
    <row r="1371" spans="2:21" ht="18">
      <c r="B1371" s="39"/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</row>
    <row r="1372" spans="2:14" ht="18.75">
      <c r="B1372" s="41"/>
      <c r="C1372" s="41"/>
      <c r="D1372" s="41"/>
      <c r="E1372" s="120" t="s">
        <v>23</v>
      </c>
      <c r="N1372" s="125" t="s">
        <v>316</v>
      </c>
    </row>
    <row r="1373" spans="2:21" ht="23.25">
      <c r="B1373" s="275" t="s">
        <v>153</v>
      </c>
      <c r="C1373" s="284"/>
      <c r="D1373" s="284"/>
      <c r="E1373" s="284"/>
      <c r="F1373" s="284"/>
      <c r="G1373" s="284"/>
      <c r="H1373" s="284"/>
      <c r="I1373" s="284"/>
      <c r="J1373" s="284"/>
      <c r="K1373" s="284"/>
      <c r="L1373" s="284"/>
      <c r="M1373" s="284"/>
      <c r="N1373" s="284"/>
      <c r="O1373" s="284"/>
      <c r="P1373" s="284"/>
      <c r="Q1373" s="284"/>
      <c r="R1373" s="284"/>
      <c r="S1373" s="284"/>
      <c r="T1373" s="284"/>
      <c r="U1373" s="284"/>
    </row>
    <row r="1374" spans="2:21" ht="22.5">
      <c r="B1374" s="283" t="s">
        <v>250</v>
      </c>
      <c r="C1374" s="284"/>
      <c r="D1374" s="284"/>
      <c r="E1374" s="284"/>
      <c r="F1374" s="284"/>
      <c r="G1374" s="284"/>
      <c r="H1374" s="284"/>
      <c r="I1374" s="284"/>
      <c r="J1374" s="284"/>
      <c r="K1374" s="284"/>
      <c r="L1374" s="284"/>
      <c r="M1374" s="284"/>
      <c r="N1374" s="284"/>
      <c r="O1374" s="284"/>
      <c r="P1374" s="284"/>
      <c r="Q1374" s="284"/>
      <c r="R1374" s="284"/>
      <c r="S1374" s="284"/>
      <c r="T1374" s="284"/>
      <c r="U1374" s="284"/>
    </row>
    <row r="1375" spans="2:21" ht="15.75">
      <c r="B1375" s="280" t="s">
        <v>212</v>
      </c>
      <c r="C1375" s="281"/>
      <c r="D1375" s="281"/>
      <c r="E1375" s="281"/>
      <c r="F1375" s="281"/>
      <c r="G1375" s="281"/>
      <c r="H1375" s="281"/>
      <c r="I1375" s="281"/>
      <c r="J1375" s="281"/>
      <c r="K1375" s="281"/>
      <c r="L1375" s="281"/>
      <c r="M1375" s="281"/>
      <c r="N1375" s="281"/>
      <c r="O1375" s="281"/>
      <c r="P1375" s="281"/>
      <c r="Q1375" s="281"/>
      <c r="R1375" s="281"/>
      <c r="S1375" s="281"/>
      <c r="T1375" s="281"/>
      <c r="U1375" s="281"/>
    </row>
    <row r="1376" spans="2:21" ht="15.75">
      <c r="B1376" s="203"/>
      <c r="C1376" s="124"/>
      <c r="D1376" s="124"/>
      <c r="E1376" s="124"/>
      <c r="F1376" s="124"/>
      <c r="G1376" s="124"/>
      <c r="H1376" s="124"/>
      <c r="I1376" s="124"/>
      <c r="J1376" s="124"/>
      <c r="K1376" s="124"/>
      <c r="L1376" s="124"/>
      <c r="M1376" s="124"/>
      <c r="N1376" s="124"/>
      <c r="O1376" s="124"/>
      <c r="P1376" s="124"/>
      <c r="Q1376" s="124"/>
      <c r="R1376" s="124"/>
      <c r="S1376" s="124"/>
      <c r="T1376" s="124"/>
      <c r="U1376" s="124"/>
    </row>
    <row r="1377" spans="1:21" ht="23.25">
      <c r="A1377" s="308" t="s">
        <v>155</v>
      </c>
      <c r="B1377" s="308"/>
      <c r="C1377" s="308"/>
      <c r="D1377" s="308"/>
      <c r="E1377" s="308"/>
      <c r="F1377" s="287" t="s">
        <v>353</v>
      </c>
      <c r="G1377" s="287"/>
      <c r="H1377" s="287"/>
      <c r="I1377" s="287"/>
      <c r="J1377" s="287"/>
      <c r="K1377" s="287"/>
      <c r="L1377" s="287"/>
      <c r="M1377" s="287"/>
      <c r="N1377" s="287"/>
      <c r="O1377" s="287"/>
      <c r="P1377" s="38"/>
      <c r="Q1377" s="38"/>
      <c r="R1377" s="38"/>
      <c r="S1377" s="38"/>
      <c r="T1377" s="38"/>
      <c r="U1377" s="38"/>
    </row>
    <row r="1378" spans="2:17" ht="24" customHeight="1">
      <c r="B1378" s="120" t="s">
        <v>23</v>
      </c>
      <c r="Q1378" s="120" t="s">
        <v>23</v>
      </c>
    </row>
    <row r="1379" spans="2:21" ht="24" customHeight="1">
      <c r="B1379" s="72" t="s">
        <v>1</v>
      </c>
      <c r="C1379" s="49" t="s">
        <v>1</v>
      </c>
      <c r="D1379" s="49" t="s">
        <v>30</v>
      </c>
      <c r="E1379" s="49" t="s">
        <v>5</v>
      </c>
      <c r="F1379" s="50" t="s">
        <v>22</v>
      </c>
      <c r="G1379" s="50" t="s">
        <v>13</v>
      </c>
      <c r="H1379" s="50" t="s">
        <v>14</v>
      </c>
      <c r="I1379" s="49" t="s">
        <v>0</v>
      </c>
      <c r="J1379" s="50" t="s">
        <v>12</v>
      </c>
      <c r="K1379" s="50" t="s">
        <v>13</v>
      </c>
      <c r="L1379" s="50" t="s">
        <v>14</v>
      </c>
      <c r="M1379" s="49" t="s">
        <v>0</v>
      </c>
      <c r="N1379" s="50" t="s">
        <v>15</v>
      </c>
      <c r="O1379" s="50" t="s">
        <v>16</v>
      </c>
      <c r="P1379" s="50" t="s">
        <v>14</v>
      </c>
      <c r="Q1379" s="49" t="s">
        <v>0</v>
      </c>
      <c r="R1379" s="50" t="s">
        <v>24</v>
      </c>
      <c r="S1379" s="50" t="s">
        <v>25</v>
      </c>
      <c r="T1379" s="50" t="s">
        <v>14</v>
      </c>
      <c r="U1379" s="49" t="s">
        <v>0</v>
      </c>
    </row>
    <row r="1380" spans="2:21" ht="24" customHeight="1">
      <c r="B1380" s="72" t="s">
        <v>4</v>
      </c>
      <c r="C1380" s="49" t="s">
        <v>3</v>
      </c>
      <c r="D1380" s="49" t="s">
        <v>31</v>
      </c>
      <c r="E1380" s="49" t="s">
        <v>6</v>
      </c>
      <c r="F1380" s="49" t="s">
        <v>8</v>
      </c>
      <c r="G1380" s="49" t="s">
        <v>9</v>
      </c>
      <c r="H1380" s="49" t="s">
        <v>10</v>
      </c>
      <c r="I1380" s="41" t="s">
        <v>11</v>
      </c>
      <c r="J1380" s="49" t="s">
        <v>8</v>
      </c>
      <c r="K1380" s="49" t="s">
        <v>9</v>
      </c>
      <c r="L1380" s="49" t="s">
        <v>10</v>
      </c>
      <c r="M1380" s="41" t="s">
        <v>11</v>
      </c>
      <c r="N1380" s="49" t="s">
        <v>8</v>
      </c>
      <c r="O1380" s="49" t="s">
        <v>9</v>
      </c>
      <c r="P1380" s="49" t="s">
        <v>10</v>
      </c>
      <c r="Q1380" s="41" t="s">
        <v>11</v>
      </c>
      <c r="R1380" s="49" t="s">
        <v>8</v>
      </c>
      <c r="S1380" s="49" t="s">
        <v>9</v>
      </c>
      <c r="T1380" s="49" t="s">
        <v>10</v>
      </c>
      <c r="U1380" s="41" t="s">
        <v>11</v>
      </c>
    </row>
    <row r="1381" spans="2:16" ht="24" customHeight="1">
      <c r="B1381" s="204" t="s">
        <v>358</v>
      </c>
      <c r="C1381" s="72" t="s">
        <v>309</v>
      </c>
      <c r="D1381" s="49" t="s">
        <v>305</v>
      </c>
      <c r="E1381" s="49" t="s">
        <v>7</v>
      </c>
      <c r="F1381" s="49" t="s">
        <v>32</v>
      </c>
      <c r="G1381" s="49" t="s">
        <v>32</v>
      </c>
      <c r="H1381" s="7">
        <v>0.03</v>
      </c>
      <c r="L1381" s="7">
        <v>0.01</v>
      </c>
      <c r="P1381" s="7">
        <v>0.01</v>
      </c>
    </row>
    <row r="1382" spans="2:21" ht="24" customHeight="1">
      <c r="B1382" s="41">
        <v>1</v>
      </c>
      <c r="D1382" s="2" t="s">
        <v>33</v>
      </c>
      <c r="E1382" s="3"/>
      <c r="F1382" s="2" t="s">
        <v>33</v>
      </c>
      <c r="G1382" s="2" t="s">
        <v>33</v>
      </c>
      <c r="H1382" s="2" t="s">
        <v>33</v>
      </c>
      <c r="I1382" s="2" t="s">
        <v>33</v>
      </c>
      <c r="J1382" s="2" t="s">
        <v>33</v>
      </c>
      <c r="K1382" s="2" t="s">
        <v>33</v>
      </c>
      <c r="L1382" s="2" t="s">
        <v>33</v>
      </c>
      <c r="N1382" s="2" t="s">
        <v>33</v>
      </c>
      <c r="O1382" s="2" t="s">
        <v>33</v>
      </c>
      <c r="P1382" s="2" t="s">
        <v>33</v>
      </c>
      <c r="Q1382" s="2" t="s">
        <v>33</v>
      </c>
      <c r="R1382" s="2" t="s">
        <v>33</v>
      </c>
      <c r="S1382" s="2" t="s">
        <v>33</v>
      </c>
      <c r="T1382" s="2" t="s">
        <v>33</v>
      </c>
      <c r="U1382" s="2" t="s">
        <v>33</v>
      </c>
    </row>
    <row r="1383" spans="2:21" ht="24" customHeight="1">
      <c r="B1383" s="41"/>
      <c r="C1383" s="41"/>
      <c r="D1383" s="41">
        <v>3</v>
      </c>
      <c r="E1383" s="41">
        <v>4</v>
      </c>
      <c r="F1383" s="41">
        <v>5</v>
      </c>
      <c r="G1383" s="41">
        <v>6</v>
      </c>
      <c r="H1383" s="42">
        <v>7</v>
      </c>
      <c r="I1383" s="41">
        <v>8</v>
      </c>
      <c r="J1383" s="41">
        <v>9</v>
      </c>
      <c r="K1383" s="41">
        <v>10</v>
      </c>
      <c r="L1383" s="42">
        <v>11</v>
      </c>
      <c r="M1383" s="41">
        <v>12</v>
      </c>
      <c r="N1383" s="41">
        <v>13</v>
      </c>
      <c r="O1383" s="41">
        <v>14</v>
      </c>
      <c r="P1383" s="42">
        <v>15</v>
      </c>
      <c r="Q1383" s="41">
        <v>16</v>
      </c>
      <c r="R1383" s="41">
        <v>17</v>
      </c>
      <c r="S1383" s="41">
        <v>18</v>
      </c>
      <c r="T1383" s="41">
        <v>19</v>
      </c>
      <c r="U1383" s="41">
        <v>20</v>
      </c>
    </row>
    <row r="1384" spans="2:14" ht="24" customHeight="1">
      <c r="B1384" s="41"/>
      <c r="E1384" s="120" t="s">
        <v>23</v>
      </c>
      <c r="N1384" s="125" t="s">
        <v>316</v>
      </c>
    </row>
    <row r="1385" spans="1:21" ht="24" customHeight="1">
      <c r="A1385" s="126">
        <v>1</v>
      </c>
      <c r="B1385" s="60" t="s">
        <v>17</v>
      </c>
      <c r="C1385" s="128">
        <v>146</v>
      </c>
      <c r="D1385" s="128">
        <f>C1385*15</f>
        <v>2190</v>
      </c>
      <c r="E1385" s="128">
        <f>SUM(C1385*32)</f>
        <v>4672</v>
      </c>
      <c r="F1385" s="128">
        <f>SUM(C1385*22)</f>
        <v>3212</v>
      </c>
      <c r="G1385" s="128">
        <f>SUM(E1385*8)</f>
        <v>37376</v>
      </c>
      <c r="H1385" s="128" t="s">
        <v>21</v>
      </c>
      <c r="I1385" s="129">
        <f>SUM(D1385+F1385+G1385)</f>
        <v>42778</v>
      </c>
      <c r="J1385" s="128">
        <f>SUM(C1385*3)</f>
        <v>438</v>
      </c>
      <c r="K1385" s="128">
        <f>SUM(E1385*0.5)</f>
        <v>2336</v>
      </c>
      <c r="L1385" s="128" t="str">
        <f>+L1387</f>
        <v>+</v>
      </c>
      <c r="M1385" s="129">
        <f>SUM(J1385:L1385)</f>
        <v>2774</v>
      </c>
      <c r="N1385" s="128">
        <f>SUM(C1385*3)</f>
        <v>438</v>
      </c>
      <c r="O1385" s="128">
        <f>SUM(E1385*1)</f>
        <v>4672</v>
      </c>
      <c r="P1385" s="128" t="s">
        <v>21</v>
      </c>
      <c r="Q1385" s="129">
        <f>SUM(N1385:P1385)</f>
        <v>5110</v>
      </c>
      <c r="R1385" s="128">
        <f>SUM(C1385*2)</f>
        <v>292</v>
      </c>
      <c r="S1385" s="128">
        <f>SUM(E1385*0.5)</f>
        <v>2336</v>
      </c>
      <c r="T1385" s="128" t="s">
        <v>21</v>
      </c>
      <c r="U1385" s="129">
        <f>SUM(R1385:T1385)</f>
        <v>2628</v>
      </c>
    </row>
    <row r="1386" spans="1:21" ht="24" customHeight="1">
      <c r="A1386" s="126">
        <v>2</v>
      </c>
      <c r="B1386" s="60" t="s">
        <v>18</v>
      </c>
      <c r="C1386" s="128">
        <v>145</v>
      </c>
      <c r="D1386" s="128">
        <f>SUM(C1386*15)</f>
        <v>2175</v>
      </c>
      <c r="E1386" s="29">
        <f>SUM(C1386*24)</f>
        <v>3480</v>
      </c>
      <c r="F1386" s="128">
        <f>SUM(C1386*32.5)</f>
        <v>4712.5</v>
      </c>
      <c r="G1386" s="128">
        <f>SUM(E1386*8)</f>
        <v>27840</v>
      </c>
      <c r="H1386" s="128" t="s">
        <v>21</v>
      </c>
      <c r="I1386" s="129">
        <f>SUM(D1386+F1386+G1386)</f>
        <v>34727.5</v>
      </c>
      <c r="J1386" s="128">
        <f>SUM(C1386*2.5)</f>
        <v>362.5</v>
      </c>
      <c r="K1386" s="128">
        <f>SUM(E1386*0.5)</f>
        <v>1740</v>
      </c>
      <c r="L1386" s="128" t="s">
        <v>21</v>
      </c>
      <c r="M1386" s="129">
        <f>SUM(J1386:L1386)</f>
        <v>2102.5</v>
      </c>
      <c r="N1386" s="128">
        <f>SUM(C1386*3)</f>
        <v>435</v>
      </c>
      <c r="O1386" s="128">
        <f>SUM(E1386*1)</f>
        <v>3480</v>
      </c>
      <c r="P1386" s="128" t="s">
        <v>21</v>
      </c>
      <c r="Q1386" s="129">
        <f>SUM(N1386:P1386)</f>
        <v>3915</v>
      </c>
      <c r="R1386" s="128">
        <f>SUM(C1386*2)</f>
        <v>290</v>
      </c>
      <c r="S1386" s="128">
        <f>SUM(E1386*0.5)</f>
        <v>1740</v>
      </c>
      <c r="T1386" s="128" t="s">
        <v>21</v>
      </c>
      <c r="U1386" s="129">
        <f>SUM(R1386:T1386)</f>
        <v>2030</v>
      </c>
    </row>
    <row r="1387" spans="1:21" ht="24" customHeight="1">
      <c r="A1387" s="126">
        <v>3</v>
      </c>
      <c r="B1387" s="60" t="s">
        <v>19</v>
      </c>
      <c r="C1387" s="128">
        <v>97</v>
      </c>
      <c r="D1387" s="128">
        <f>SUM(C1387*15)</f>
        <v>1455</v>
      </c>
      <c r="E1387" s="128">
        <f>SUM(C1387*32)</f>
        <v>3104</v>
      </c>
      <c r="F1387" s="128">
        <f>SUM(C1387*22)</f>
        <v>2134</v>
      </c>
      <c r="G1387" s="128">
        <f>SUM(E1387*8)</f>
        <v>24832</v>
      </c>
      <c r="H1387" s="128" t="s">
        <v>21</v>
      </c>
      <c r="I1387" s="129">
        <f>SUM(D1387+F1387+G1387)</f>
        <v>28421</v>
      </c>
      <c r="J1387" s="128">
        <f>SUM(C1387*3)</f>
        <v>291</v>
      </c>
      <c r="K1387" s="128">
        <f>SUM(E1387*0.5)</f>
        <v>1552</v>
      </c>
      <c r="L1387" s="128" t="s">
        <v>21</v>
      </c>
      <c r="M1387" s="129">
        <f>SUM(J1387:L1387)</f>
        <v>1843</v>
      </c>
      <c r="N1387" s="128">
        <f>SUM(C1387*3)</f>
        <v>291</v>
      </c>
      <c r="O1387" s="128">
        <f>SUM(E1387*1)</f>
        <v>3104</v>
      </c>
      <c r="P1387" s="128" t="s">
        <v>21</v>
      </c>
      <c r="Q1387" s="129">
        <f>SUM(N1387:P1387)</f>
        <v>3395</v>
      </c>
      <c r="R1387" s="128">
        <f>SUM(C1387*2)</f>
        <v>194</v>
      </c>
      <c r="S1387" s="128">
        <f>SUM(E1387*0.5)</f>
        <v>1552</v>
      </c>
      <c r="T1387" s="128" t="s">
        <v>21</v>
      </c>
      <c r="U1387" s="129">
        <f>SUM(R1387:T1387)</f>
        <v>1746</v>
      </c>
    </row>
    <row r="1388" spans="1:21" ht="19.5">
      <c r="A1388" s="126">
        <v>4</v>
      </c>
      <c r="B1388" s="60" t="s">
        <v>20</v>
      </c>
      <c r="C1388" s="128">
        <v>96</v>
      </c>
      <c r="D1388" s="128">
        <f>SUM(C1388*15)</f>
        <v>1440</v>
      </c>
      <c r="E1388" s="128">
        <f>SUM(C1388*24)</f>
        <v>2304</v>
      </c>
      <c r="F1388" s="128">
        <f>SUM(C1388*32.5)</f>
        <v>3120</v>
      </c>
      <c r="G1388" s="128">
        <f>SUM(E1388*8)</f>
        <v>18432</v>
      </c>
      <c r="H1388" s="128" t="s">
        <v>21</v>
      </c>
      <c r="I1388" s="129">
        <f>SUM(D1388+F1388+G1388)</f>
        <v>22992</v>
      </c>
      <c r="J1388" s="128">
        <f>SUM(C1388*2.5)</f>
        <v>240</v>
      </c>
      <c r="K1388" s="128">
        <f>SUM(E1388*0.5)</f>
        <v>1152</v>
      </c>
      <c r="L1388" s="128" t="s">
        <v>21</v>
      </c>
      <c r="M1388" s="129">
        <f>SUM(J1388:L1388)</f>
        <v>1392</v>
      </c>
      <c r="N1388" s="128">
        <f>SUM(C1388*3)</f>
        <v>288</v>
      </c>
      <c r="O1388" s="128">
        <f>SUM(E1388*1)</f>
        <v>2304</v>
      </c>
      <c r="P1388" s="128" t="s">
        <v>21</v>
      </c>
      <c r="Q1388" s="129">
        <f>SUM(N1388:P1388)</f>
        <v>2592</v>
      </c>
      <c r="R1388" s="128">
        <f>SUM(C1388*2)</f>
        <v>192</v>
      </c>
      <c r="S1388" s="128">
        <f>SUM(E1388*0.5)</f>
        <v>1152</v>
      </c>
      <c r="T1388" s="128" t="s">
        <v>21</v>
      </c>
      <c r="U1388" s="129">
        <f>SUM(R1388:T1388)</f>
        <v>1344</v>
      </c>
    </row>
    <row r="1389" spans="1:21" ht="19.5">
      <c r="A1389" s="126">
        <v>4</v>
      </c>
      <c r="B1389" s="61" t="s">
        <v>28</v>
      </c>
      <c r="C1389" s="8">
        <f>C1388+C1387+C1386+C1385</f>
        <v>484</v>
      </c>
      <c r="D1389" s="8">
        <f>D1388+D1387+D1386+D1385</f>
        <v>7260</v>
      </c>
      <c r="E1389" s="8">
        <f aca="true" t="shared" si="34" ref="E1389:U1389">SUM(E1385:E1388)</f>
        <v>13560</v>
      </c>
      <c r="F1389" s="8">
        <f t="shared" si="34"/>
        <v>13178.5</v>
      </c>
      <c r="G1389" s="8">
        <f t="shared" si="34"/>
        <v>108480</v>
      </c>
      <c r="H1389" s="8">
        <f t="shared" si="34"/>
        <v>0</v>
      </c>
      <c r="I1389" s="8">
        <f t="shared" si="34"/>
        <v>128918.5</v>
      </c>
      <c r="J1389" s="8">
        <f t="shared" si="34"/>
        <v>1331.5</v>
      </c>
      <c r="K1389" s="8">
        <f t="shared" si="34"/>
        <v>6780</v>
      </c>
      <c r="L1389" s="8">
        <f t="shared" si="34"/>
        <v>0</v>
      </c>
      <c r="M1389" s="8">
        <f t="shared" si="34"/>
        <v>8111.5</v>
      </c>
      <c r="N1389" s="8">
        <f t="shared" si="34"/>
        <v>1452</v>
      </c>
      <c r="O1389" s="8">
        <f t="shared" si="34"/>
        <v>13560</v>
      </c>
      <c r="P1389" s="8">
        <f t="shared" si="34"/>
        <v>0</v>
      </c>
      <c r="Q1389" s="8">
        <f t="shared" si="34"/>
        <v>15012</v>
      </c>
      <c r="R1389" s="8">
        <f t="shared" si="34"/>
        <v>968</v>
      </c>
      <c r="S1389" s="8">
        <f t="shared" si="34"/>
        <v>6780</v>
      </c>
      <c r="T1389" s="8">
        <f t="shared" si="34"/>
        <v>0</v>
      </c>
      <c r="U1389" s="8">
        <f t="shared" si="34"/>
        <v>7748</v>
      </c>
    </row>
    <row r="1390" spans="2:14" ht="18.75">
      <c r="B1390" s="41"/>
      <c r="E1390" s="120" t="s">
        <v>23</v>
      </c>
      <c r="N1390" s="125" t="s">
        <v>316</v>
      </c>
    </row>
    <row r="1391" spans="1:21" ht="15.75" customHeight="1">
      <c r="A1391" s="273" t="s">
        <v>297</v>
      </c>
      <c r="B1391" s="273"/>
      <c r="C1391" s="273"/>
      <c r="D1391" s="273"/>
      <c r="E1391" s="273"/>
      <c r="F1391" s="273"/>
      <c r="G1391" s="273"/>
      <c r="H1391" s="273"/>
      <c r="I1391" s="273"/>
      <c r="J1391" s="273"/>
      <c r="K1391" s="34"/>
      <c r="L1391" s="34"/>
      <c r="M1391" s="34"/>
      <c r="N1391" s="34"/>
      <c r="O1391" s="34"/>
      <c r="P1391" s="34"/>
      <c r="Q1391" s="34"/>
      <c r="R1391" s="34"/>
      <c r="S1391" s="44" t="s">
        <v>22</v>
      </c>
      <c r="T1391" s="44" t="s">
        <v>213</v>
      </c>
      <c r="U1391" s="133"/>
    </row>
    <row r="1392" spans="2:21" ht="16.5">
      <c r="B1392" s="82" t="s">
        <v>75</v>
      </c>
      <c r="C1392" s="46"/>
      <c r="D1392" s="46"/>
      <c r="E1392" s="46"/>
      <c r="F1392" s="276"/>
      <c r="G1392" s="276"/>
      <c r="H1392" s="276"/>
      <c r="I1392" s="276"/>
      <c r="J1392" s="276"/>
      <c r="K1392" s="276"/>
      <c r="L1392" s="276"/>
      <c r="M1392" s="276"/>
      <c r="N1392" s="276"/>
      <c r="O1392" s="276"/>
      <c r="P1392" s="34"/>
      <c r="Q1392" s="34"/>
      <c r="R1392" s="294"/>
      <c r="S1392" s="294"/>
      <c r="T1392" s="294"/>
      <c r="U1392" s="294"/>
    </row>
    <row r="1393" spans="2:21" ht="15.75">
      <c r="B1393" s="62"/>
      <c r="C1393" s="267" t="s">
        <v>318</v>
      </c>
      <c r="D1393" s="267"/>
      <c r="E1393" s="267" t="s">
        <v>266</v>
      </c>
      <c r="F1393" s="267"/>
      <c r="G1393" s="267" t="s">
        <v>270</v>
      </c>
      <c r="H1393" s="285"/>
      <c r="I1393" s="285"/>
      <c r="J1393" s="285"/>
      <c r="K1393" s="285"/>
      <c r="L1393" s="267" t="s">
        <v>215</v>
      </c>
      <c r="M1393" s="267"/>
      <c r="N1393" s="267"/>
      <c r="O1393" s="267"/>
      <c r="P1393" s="128"/>
      <c r="Q1393" s="8"/>
      <c r="R1393" s="318"/>
      <c r="S1393" s="318"/>
      <c r="T1393" s="318"/>
      <c r="U1393" s="318"/>
    </row>
    <row r="1394" spans="2:21" ht="15.75">
      <c r="B1394" s="62"/>
      <c r="C1394" s="45" t="s">
        <v>267</v>
      </c>
      <c r="D1394" s="44" t="s">
        <v>268</v>
      </c>
      <c r="E1394" s="45" t="s">
        <v>267</v>
      </c>
      <c r="F1394" s="44" t="s">
        <v>268</v>
      </c>
      <c r="G1394" s="136"/>
      <c r="H1394" s="136"/>
      <c r="I1394" s="136"/>
      <c r="J1394" s="136"/>
      <c r="K1394" s="136"/>
      <c r="L1394" s="267" t="s">
        <v>216</v>
      </c>
      <c r="M1394" s="267"/>
      <c r="N1394" s="267"/>
      <c r="O1394" s="267"/>
      <c r="P1394" s="128"/>
      <c r="Q1394" s="128"/>
      <c r="R1394" s="128"/>
      <c r="S1394" s="128"/>
      <c r="T1394" s="128"/>
      <c r="U1394" s="128"/>
    </row>
    <row r="1395" spans="2:21" ht="15.75">
      <c r="B1395" s="44" t="s">
        <v>264</v>
      </c>
      <c r="C1395" s="62">
        <v>133</v>
      </c>
      <c r="D1395" s="62">
        <v>110</v>
      </c>
      <c r="E1395" s="62">
        <v>122</v>
      </c>
      <c r="F1395" s="62">
        <v>100</v>
      </c>
      <c r="G1395" s="136"/>
      <c r="H1395" s="136"/>
      <c r="I1395" s="136"/>
      <c r="J1395" s="136"/>
      <c r="K1395" s="136"/>
      <c r="L1395" s="267" t="s">
        <v>217</v>
      </c>
      <c r="M1395" s="267"/>
      <c r="N1395" s="267"/>
      <c r="O1395" s="267"/>
      <c r="P1395" s="128"/>
      <c r="Q1395" s="128"/>
      <c r="R1395" s="128"/>
      <c r="S1395" s="128"/>
      <c r="T1395" s="128"/>
      <c r="U1395" s="128"/>
    </row>
    <row r="1396" spans="2:21" ht="16.5">
      <c r="B1396" s="44" t="s">
        <v>265</v>
      </c>
      <c r="C1396" s="46"/>
      <c r="D1396" s="46"/>
      <c r="E1396" s="46"/>
      <c r="F1396" s="46"/>
      <c r="G1396" s="46"/>
      <c r="H1396" s="46"/>
      <c r="I1396" s="46"/>
      <c r="J1396" s="46"/>
      <c r="K1396" s="62"/>
      <c r="L1396" s="62"/>
      <c r="M1396" s="62"/>
      <c r="N1396" s="62"/>
      <c r="O1396" s="62"/>
      <c r="P1396" s="33"/>
      <c r="Q1396" s="33"/>
      <c r="R1396" s="33"/>
      <c r="S1396" s="33"/>
      <c r="T1396" s="33"/>
      <c r="U1396" s="33"/>
    </row>
    <row r="1397" spans="2:21" ht="16.5">
      <c r="B1397" s="138" t="s">
        <v>28</v>
      </c>
      <c r="C1397" s="35">
        <f>C1395+C1396</f>
        <v>133</v>
      </c>
      <c r="D1397" s="35">
        <f>D1395+D1396</f>
        <v>110</v>
      </c>
      <c r="E1397" s="35">
        <v>141</v>
      </c>
      <c r="F1397" s="35">
        <f>F1395+F1396</f>
        <v>100</v>
      </c>
      <c r="G1397" s="267" t="s">
        <v>0</v>
      </c>
      <c r="H1397" s="267"/>
      <c r="I1397" s="267"/>
      <c r="J1397" s="267"/>
      <c r="K1397" s="267"/>
      <c r="L1397" s="267"/>
      <c r="M1397" s="267"/>
      <c r="N1397" s="267"/>
      <c r="O1397" s="267"/>
      <c r="P1397" s="267"/>
      <c r="Q1397" s="267"/>
      <c r="R1397" s="267"/>
      <c r="S1397" s="267"/>
      <c r="T1397" s="267"/>
      <c r="U1397" s="267"/>
    </row>
    <row r="1398" spans="2:21" ht="16.5">
      <c r="B1398" s="138" t="s">
        <v>109</v>
      </c>
      <c r="C1398" s="293">
        <f>C1397+D1397+E1397+F1397</f>
        <v>484</v>
      </c>
      <c r="D1398" s="293"/>
      <c r="E1398" s="293"/>
      <c r="F1398" s="293"/>
      <c r="G1398" s="267"/>
      <c r="H1398" s="267"/>
      <c r="I1398" s="267"/>
      <c r="J1398" s="267"/>
      <c r="K1398" s="267"/>
      <c r="L1398" s="267"/>
      <c r="M1398" s="267"/>
      <c r="N1398" s="267"/>
      <c r="O1398" s="267"/>
      <c r="P1398" s="267"/>
      <c r="Q1398" s="267"/>
      <c r="R1398" s="267"/>
      <c r="S1398" s="267"/>
      <c r="T1398" s="267"/>
      <c r="U1398" s="267"/>
    </row>
    <row r="1399" spans="2:21" ht="17.25" customHeight="1">
      <c r="B1399" s="153"/>
      <c r="C1399" s="153"/>
      <c r="D1399" s="153"/>
      <c r="E1399" s="153"/>
      <c r="F1399" s="153"/>
      <c r="G1399" s="153"/>
      <c r="H1399" s="153"/>
      <c r="I1399" s="153"/>
      <c r="J1399" s="153"/>
      <c r="K1399" s="153"/>
      <c r="L1399" s="153"/>
      <c r="M1399" s="153"/>
      <c r="N1399" s="153"/>
      <c r="O1399" s="153"/>
      <c r="P1399" s="153"/>
      <c r="Q1399" s="153"/>
      <c r="R1399" s="153"/>
      <c r="S1399" s="153"/>
      <c r="T1399" s="153"/>
      <c r="U1399" s="153"/>
    </row>
    <row r="1400" spans="1:21" ht="16.5">
      <c r="A1400" s="153" t="s">
        <v>271</v>
      </c>
      <c r="B1400" s="63" t="s">
        <v>298</v>
      </c>
      <c r="C1400" s="179"/>
      <c r="D1400" s="179"/>
      <c r="E1400" s="179"/>
      <c r="F1400" s="179"/>
      <c r="G1400" s="63"/>
      <c r="H1400" s="154"/>
      <c r="I1400" s="154"/>
      <c r="J1400" s="154"/>
      <c r="K1400" s="154"/>
      <c r="L1400" s="154"/>
      <c r="M1400" s="154"/>
      <c r="N1400" s="154"/>
      <c r="O1400" s="154"/>
      <c r="P1400" s="154"/>
      <c r="Q1400" s="154"/>
      <c r="R1400" s="154"/>
      <c r="S1400" s="154"/>
      <c r="T1400" s="154"/>
      <c r="U1400" s="154"/>
    </row>
    <row r="1401" spans="2:21" ht="15.75">
      <c r="B1401" s="271" t="s">
        <v>312</v>
      </c>
      <c r="C1401" s="271"/>
      <c r="D1401" s="271"/>
      <c r="E1401" s="271"/>
      <c r="F1401" s="271"/>
      <c r="G1401" s="271"/>
      <c r="H1401" s="271"/>
      <c r="I1401" s="271"/>
      <c r="J1401" s="271"/>
      <c r="K1401" s="271"/>
      <c r="L1401" s="271"/>
      <c r="M1401" s="271"/>
      <c r="N1401" s="271"/>
      <c r="O1401" s="271"/>
      <c r="P1401" s="271"/>
      <c r="Q1401" s="271"/>
      <c r="R1401" s="271"/>
      <c r="S1401" s="271"/>
      <c r="T1401" s="271"/>
      <c r="U1401" s="271"/>
    </row>
    <row r="1402" spans="2:21" ht="15.75">
      <c r="B1402" s="286" t="s">
        <v>311</v>
      </c>
      <c r="C1402" s="286"/>
      <c r="D1402" s="286"/>
      <c r="E1402" s="286"/>
      <c r="F1402" s="286"/>
      <c r="G1402" s="286"/>
      <c r="H1402" s="286"/>
      <c r="I1402" s="286"/>
      <c r="J1402" s="286"/>
      <c r="K1402" s="286"/>
      <c r="L1402" s="286"/>
      <c r="M1402" s="286"/>
      <c r="N1402" s="286"/>
      <c r="O1402" s="286"/>
      <c r="P1402" s="286"/>
      <c r="Q1402" s="286"/>
      <c r="R1402" s="286"/>
      <c r="S1402" s="286"/>
      <c r="T1402" s="286"/>
      <c r="U1402" s="286"/>
    </row>
    <row r="1403" spans="2:21" ht="15.75">
      <c r="B1403" s="197"/>
      <c r="C1403" s="271" t="s">
        <v>302</v>
      </c>
      <c r="D1403" s="271"/>
      <c r="E1403" s="271"/>
      <c r="F1403" s="271"/>
      <c r="G1403" s="271"/>
      <c r="H1403" s="271"/>
      <c r="I1403" s="271"/>
      <c r="J1403" s="271"/>
      <c r="K1403" s="271"/>
      <c r="L1403" s="271"/>
      <c r="M1403" s="271"/>
      <c r="N1403" s="271"/>
      <c r="O1403" s="271"/>
      <c r="P1403" s="271"/>
      <c r="Q1403" s="271"/>
      <c r="R1403" s="197"/>
      <c r="S1403" s="197"/>
      <c r="T1403" s="197"/>
      <c r="U1403" s="197"/>
    </row>
    <row r="1404" spans="2:21" ht="16.5">
      <c r="B1404" s="274" t="s">
        <v>269</v>
      </c>
      <c r="C1404" s="274"/>
      <c r="D1404" s="274"/>
      <c r="E1404" s="274"/>
      <c r="F1404" s="274"/>
      <c r="G1404" s="274"/>
      <c r="H1404" s="274"/>
      <c r="I1404" s="274"/>
      <c r="J1404" s="274"/>
      <c r="K1404" s="274"/>
      <c r="L1404" s="274"/>
      <c r="M1404" s="274"/>
      <c r="N1404" s="274"/>
      <c r="O1404" s="274"/>
      <c r="P1404" s="274"/>
      <c r="Q1404" s="29"/>
      <c r="R1404" s="29"/>
      <c r="S1404" s="29"/>
      <c r="T1404" s="29"/>
      <c r="U1404" s="29"/>
    </row>
    <row r="1405" spans="2:21" ht="15.75">
      <c r="B1405" s="270" t="s">
        <v>302</v>
      </c>
      <c r="C1405" s="270"/>
      <c r="D1405" s="270"/>
      <c r="E1405" s="270"/>
      <c r="F1405" s="270"/>
      <c r="G1405" s="270"/>
      <c r="H1405" s="270"/>
      <c r="I1405" s="270"/>
      <c r="J1405" s="270"/>
      <c r="K1405" s="270"/>
      <c r="L1405" s="270"/>
      <c r="M1405" s="270"/>
      <c r="N1405" s="270"/>
      <c r="O1405" s="270"/>
      <c r="P1405" s="270"/>
      <c r="Q1405" s="29"/>
      <c r="R1405" s="29"/>
      <c r="S1405" s="29"/>
      <c r="T1405" s="29"/>
      <c r="U1405" s="29"/>
    </row>
    <row r="1409" ht="18">
      <c r="I1409" s="39">
        <v>36</v>
      </c>
    </row>
    <row r="1411" spans="2:14" ht="18.75">
      <c r="B1411" s="41"/>
      <c r="C1411" s="41"/>
      <c r="D1411" s="41"/>
      <c r="E1411" s="120" t="s">
        <v>23</v>
      </c>
      <c r="N1411" s="125" t="s">
        <v>316</v>
      </c>
    </row>
    <row r="1412" spans="2:21" ht="23.25">
      <c r="B1412" s="275" t="s">
        <v>153</v>
      </c>
      <c r="C1412" s="284"/>
      <c r="D1412" s="284"/>
      <c r="E1412" s="284"/>
      <c r="F1412" s="284"/>
      <c r="G1412" s="284"/>
      <c r="H1412" s="284"/>
      <c r="I1412" s="284"/>
      <c r="J1412" s="284"/>
      <c r="K1412" s="284"/>
      <c r="L1412" s="284"/>
      <c r="M1412" s="284"/>
      <c r="N1412" s="284"/>
      <c r="O1412" s="284"/>
      <c r="P1412" s="284"/>
      <c r="Q1412" s="284"/>
      <c r="R1412" s="284"/>
      <c r="S1412" s="284"/>
      <c r="T1412" s="284"/>
      <c r="U1412" s="284"/>
    </row>
    <row r="1413" spans="2:21" ht="22.5">
      <c r="B1413" s="283" t="s">
        <v>250</v>
      </c>
      <c r="C1413" s="284"/>
      <c r="D1413" s="284"/>
      <c r="E1413" s="284"/>
      <c r="F1413" s="284"/>
      <c r="G1413" s="284"/>
      <c r="H1413" s="284"/>
      <c r="I1413" s="284"/>
      <c r="J1413" s="284"/>
      <c r="K1413" s="284"/>
      <c r="L1413" s="284"/>
      <c r="M1413" s="284"/>
      <c r="N1413" s="284"/>
      <c r="O1413" s="284"/>
      <c r="P1413" s="284"/>
      <c r="Q1413" s="284"/>
      <c r="R1413" s="284"/>
      <c r="S1413" s="284"/>
      <c r="T1413" s="284"/>
      <c r="U1413" s="284"/>
    </row>
    <row r="1414" spans="2:21" ht="15.75">
      <c r="B1414" s="280" t="s">
        <v>212</v>
      </c>
      <c r="C1414" s="281"/>
      <c r="D1414" s="281"/>
      <c r="E1414" s="281"/>
      <c r="F1414" s="281"/>
      <c r="G1414" s="281"/>
      <c r="H1414" s="281"/>
      <c r="I1414" s="281"/>
      <c r="J1414" s="281"/>
      <c r="K1414" s="281"/>
      <c r="L1414" s="281"/>
      <c r="M1414" s="281"/>
      <c r="N1414" s="281"/>
      <c r="O1414" s="281"/>
      <c r="P1414" s="281"/>
      <c r="Q1414" s="281"/>
      <c r="R1414" s="281"/>
      <c r="S1414" s="281"/>
      <c r="T1414" s="281"/>
      <c r="U1414" s="281"/>
    </row>
    <row r="1415" spans="2:21" ht="15.75">
      <c r="B1415" s="203"/>
      <c r="C1415" s="124"/>
      <c r="D1415" s="124"/>
      <c r="E1415" s="124"/>
      <c r="F1415" s="124"/>
      <c r="G1415" s="124"/>
      <c r="H1415" s="124"/>
      <c r="I1415" s="124"/>
      <c r="J1415" s="124"/>
      <c r="K1415" s="124"/>
      <c r="L1415" s="124"/>
      <c r="M1415" s="124"/>
      <c r="N1415" s="124"/>
      <c r="O1415" s="124"/>
      <c r="P1415" s="124"/>
      <c r="Q1415" s="124"/>
      <c r="R1415" s="124"/>
      <c r="S1415" s="124"/>
      <c r="T1415" s="124"/>
      <c r="U1415" s="124"/>
    </row>
    <row r="1416" spans="1:21" ht="26.25">
      <c r="A1416" s="295" t="s">
        <v>189</v>
      </c>
      <c r="B1416" s="295"/>
      <c r="C1416" s="295"/>
      <c r="D1416" s="295"/>
      <c r="E1416" s="295"/>
      <c r="F1416" s="306" t="s">
        <v>353</v>
      </c>
      <c r="G1416" s="306"/>
      <c r="H1416" s="306"/>
      <c r="I1416" s="306"/>
      <c r="J1416" s="306"/>
      <c r="K1416" s="306"/>
      <c r="L1416" s="306"/>
      <c r="M1416" s="306"/>
      <c r="N1416" s="306"/>
      <c r="O1416" s="148"/>
      <c r="P1416" s="38"/>
      <c r="Q1416" s="38"/>
      <c r="R1416" s="38"/>
      <c r="S1416" s="38"/>
      <c r="T1416" s="38"/>
      <c r="U1416" s="38"/>
    </row>
    <row r="1417" spans="2:17" ht="22.5" customHeight="1">
      <c r="B1417" s="120" t="s">
        <v>23</v>
      </c>
      <c r="Q1417" s="120" t="s">
        <v>23</v>
      </c>
    </row>
    <row r="1418" spans="2:22" ht="22.5" customHeight="1">
      <c r="B1418" s="72" t="s">
        <v>1</v>
      </c>
      <c r="C1418" s="49" t="s">
        <v>1</v>
      </c>
      <c r="D1418" s="49" t="s">
        <v>30</v>
      </c>
      <c r="E1418" s="49" t="s">
        <v>5</v>
      </c>
      <c r="F1418" s="50" t="s">
        <v>22</v>
      </c>
      <c r="G1418" s="50" t="s">
        <v>13</v>
      </c>
      <c r="H1418" s="50" t="s">
        <v>14</v>
      </c>
      <c r="I1418" s="49" t="s">
        <v>0</v>
      </c>
      <c r="J1418" s="50" t="s">
        <v>12</v>
      </c>
      <c r="K1418" s="50" t="s">
        <v>13</v>
      </c>
      <c r="L1418" s="50" t="s">
        <v>14</v>
      </c>
      <c r="M1418" s="49" t="s">
        <v>0</v>
      </c>
      <c r="N1418" s="50" t="s">
        <v>15</v>
      </c>
      <c r="O1418" s="50" t="s">
        <v>16</v>
      </c>
      <c r="P1418" s="50" t="s">
        <v>14</v>
      </c>
      <c r="Q1418" s="49" t="s">
        <v>0</v>
      </c>
      <c r="R1418" s="50" t="s">
        <v>24</v>
      </c>
      <c r="S1418" s="50" t="s">
        <v>25</v>
      </c>
      <c r="T1418" s="50" t="s">
        <v>14</v>
      </c>
      <c r="U1418" s="49" t="s">
        <v>0</v>
      </c>
      <c r="V1418" s="54"/>
    </row>
    <row r="1419" spans="2:22" ht="22.5" customHeight="1">
      <c r="B1419" s="72" t="s">
        <v>4</v>
      </c>
      <c r="C1419" s="49" t="s">
        <v>3</v>
      </c>
      <c r="D1419" s="49" t="s">
        <v>31</v>
      </c>
      <c r="E1419" s="49" t="s">
        <v>6</v>
      </c>
      <c r="F1419" s="49" t="s">
        <v>8</v>
      </c>
      <c r="G1419" s="49" t="s">
        <v>9</v>
      </c>
      <c r="H1419" s="49" t="s">
        <v>10</v>
      </c>
      <c r="I1419" s="41" t="s">
        <v>11</v>
      </c>
      <c r="J1419" s="49" t="s">
        <v>8</v>
      </c>
      <c r="K1419" s="49" t="s">
        <v>9</v>
      </c>
      <c r="L1419" s="49" t="s">
        <v>10</v>
      </c>
      <c r="M1419" s="41" t="s">
        <v>11</v>
      </c>
      <c r="N1419" s="49" t="s">
        <v>8</v>
      </c>
      <c r="O1419" s="49" t="s">
        <v>9</v>
      </c>
      <c r="P1419" s="49" t="s">
        <v>10</v>
      </c>
      <c r="Q1419" s="41" t="s">
        <v>11</v>
      </c>
      <c r="R1419" s="49" t="s">
        <v>8</v>
      </c>
      <c r="S1419" s="49" t="s">
        <v>9</v>
      </c>
      <c r="T1419" s="49" t="s">
        <v>10</v>
      </c>
      <c r="U1419" s="41" t="s">
        <v>11</v>
      </c>
      <c r="V1419" s="54"/>
    </row>
    <row r="1420" spans="2:16" ht="22.5" customHeight="1">
      <c r="B1420" s="204" t="s">
        <v>358</v>
      </c>
      <c r="C1420" s="72" t="s">
        <v>309</v>
      </c>
      <c r="D1420" s="49" t="s">
        <v>305</v>
      </c>
      <c r="E1420" s="49" t="s">
        <v>7</v>
      </c>
      <c r="F1420" s="49" t="s">
        <v>32</v>
      </c>
      <c r="G1420" s="49" t="s">
        <v>32</v>
      </c>
      <c r="H1420" s="7">
        <v>0.03</v>
      </c>
      <c r="L1420" s="7">
        <v>0.01</v>
      </c>
      <c r="P1420" s="7">
        <v>0.01</v>
      </c>
    </row>
    <row r="1421" spans="2:21" ht="22.5" customHeight="1">
      <c r="B1421" s="41">
        <v>1</v>
      </c>
      <c r="D1421" s="2" t="s">
        <v>33</v>
      </c>
      <c r="E1421" s="3"/>
      <c r="F1421" s="2" t="s">
        <v>33</v>
      </c>
      <c r="G1421" s="2" t="s">
        <v>33</v>
      </c>
      <c r="H1421" s="2" t="s">
        <v>33</v>
      </c>
      <c r="I1421" s="2" t="s">
        <v>33</v>
      </c>
      <c r="J1421" s="2" t="s">
        <v>33</v>
      </c>
      <c r="K1421" s="2" t="s">
        <v>33</v>
      </c>
      <c r="L1421" s="2" t="s">
        <v>33</v>
      </c>
      <c r="N1421" s="2" t="s">
        <v>33</v>
      </c>
      <c r="O1421" s="2" t="s">
        <v>33</v>
      </c>
      <c r="P1421" s="2" t="s">
        <v>33</v>
      </c>
      <c r="Q1421" s="2" t="s">
        <v>33</v>
      </c>
      <c r="R1421" s="2" t="s">
        <v>33</v>
      </c>
      <c r="S1421" s="2" t="s">
        <v>33</v>
      </c>
      <c r="T1421" s="2" t="s">
        <v>33</v>
      </c>
      <c r="U1421" s="2" t="s">
        <v>33</v>
      </c>
    </row>
    <row r="1422" spans="2:21" ht="22.5" customHeight="1">
      <c r="B1422" s="41"/>
      <c r="C1422" s="41"/>
      <c r="D1422" s="41">
        <v>3</v>
      </c>
      <c r="E1422" s="41">
        <v>4</v>
      </c>
      <c r="F1422" s="41">
        <v>5</v>
      </c>
      <c r="G1422" s="41">
        <v>6</v>
      </c>
      <c r="H1422" s="42">
        <v>7</v>
      </c>
      <c r="I1422" s="41">
        <v>8</v>
      </c>
      <c r="J1422" s="41">
        <v>9</v>
      </c>
      <c r="K1422" s="41">
        <v>10</v>
      </c>
      <c r="L1422" s="42">
        <v>11</v>
      </c>
      <c r="M1422" s="41">
        <v>12</v>
      </c>
      <c r="N1422" s="41">
        <v>13</v>
      </c>
      <c r="O1422" s="41">
        <v>14</v>
      </c>
      <c r="P1422" s="42">
        <v>15</v>
      </c>
      <c r="Q1422" s="41">
        <v>16</v>
      </c>
      <c r="R1422" s="41">
        <v>17</v>
      </c>
      <c r="S1422" s="41">
        <v>18</v>
      </c>
      <c r="T1422" s="41">
        <v>19</v>
      </c>
      <c r="U1422" s="41">
        <v>20</v>
      </c>
    </row>
    <row r="1423" spans="2:14" ht="22.5" customHeight="1">
      <c r="B1423" s="41"/>
      <c r="E1423" s="120" t="s">
        <v>23</v>
      </c>
      <c r="N1423" s="125" t="s">
        <v>316</v>
      </c>
    </row>
    <row r="1424" spans="1:21" ht="22.5" customHeight="1">
      <c r="A1424" s="126">
        <v>1</v>
      </c>
      <c r="B1424" s="60" t="s">
        <v>17</v>
      </c>
      <c r="C1424" s="128">
        <v>53</v>
      </c>
      <c r="D1424" s="128">
        <f>C1424*15</f>
        <v>795</v>
      </c>
      <c r="E1424" s="128">
        <f>SUM(C1424*32)</f>
        <v>1696</v>
      </c>
      <c r="F1424" s="128">
        <f>SUM(C1424*22)</f>
        <v>1166</v>
      </c>
      <c r="G1424" s="128">
        <f>SUM(E1424*8)</f>
        <v>13568</v>
      </c>
      <c r="H1424" s="128" t="s">
        <v>21</v>
      </c>
      <c r="I1424" s="129">
        <f>SUM(D1424+F1424+G1424)</f>
        <v>15529</v>
      </c>
      <c r="J1424" s="128">
        <f>SUM(C1424*3)</f>
        <v>159</v>
      </c>
      <c r="K1424" s="128">
        <f>SUM(E1424*0.5)</f>
        <v>848</v>
      </c>
      <c r="L1424" s="128" t="str">
        <f>+L1426</f>
        <v>+</v>
      </c>
      <c r="M1424" s="129">
        <f>SUM(J1424:L1424)</f>
        <v>1007</v>
      </c>
      <c r="N1424" s="128">
        <f>SUM(C1424*3)</f>
        <v>159</v>
      </c>
      <c r="O1424" s="128">
        <f>SUM(E1424*1)</f>
        <v>1696</v>
      </c>
      <c r="P1424" s="128" t="s">
        <v>21</v>
      </c>
      <c r="Q1424" s="129">
        <f>SUM(N1424:P1424)</f>
        <v>1855</v>
      </c>
      <c r="R1424" s="128">
        <f>SUM(C1424*2)</f>
        <v>106</v>
      </c>
      <c r="S1424" s="128">
        <f>SUM(E1424*0.5)</f>
        <v>848</v>
      </c>
      <c r="T1424" s="128" t="s">
        <v>21</v>
      </c>
      <c r="U1424" s="129">
        <f>SUM(R1424:T1424)</f>
        <v>954</v>
      </c>
    </row>
    <row r="1425" spans="1:21" ht="22.5" customHeight="1">
      <c r="A1425" s="126">
        <v>2</v>
      </c>
      <c r="B1425" s="60" t="s">
        <v>18</v>
      </c>
      <c r="C1425" s="128">
        <v>64</v>
      </c>
      <c r="D1425" s="128">
        <f>SUM(C1425*15)</f>
        <v>960</v>
      </c>
      <c r="E1425" s="29">
        <f>SUM(C1425*24)</f>
        <v>1536</v>
      </c>
      <c r="F1425" s="128">
        <f>SUM(C1425*32.5)</f>
        <v>2080</v>
      </c>
      <c r="G1425" s="128">
        <f>SUM(E1425*8)</f>
        <v>12288</v>
      </c>
      <c r="H1425" s="128" t="s">
        <v>21</v>
      </c>
      <c r="I1425" s="129">
        <f>SUM(D1425+F1425+G1425)</f>
        <v>15328</v>
      </c>
      <c r="J1425" s="128">
        <f>SUM(C1425*2.5)</f>
        <v>160</v>
      </c>
      <c r="K1425" s="128">
        <f>SUM(E1425*0.5)</f>
        <v>768</v>
      </c>
      <c r="L1425" s="128" t="s">
        <v>21</v>
      </c>
      <c r="M1425" s="129">
        <f>SUM(J1425:L1425)</f>
        <v>928</v>
      </c>
      <c r="N1425" s="128">
        <f>SUM(C1425*3)</f>
        <v>192</v>
      </c>
      <c r="O1425" s="128">
        <f>SUM(E1425*1)</f>
        <v>1536</v>
      </c>
      <c r="P1425" s="128" t="s">
        <v>21</v>
      </c>
      <c r="Q1425" s="129">
        <f>SUM(N1425:P1425)</f>
        <v>1728</v>
      </c>
      <c r="R1425" s="128">
        <f>SUM(C1425*2)</f>
        <v>128</v>
      </c>
      <c r="S1425" s="128">
        <f>SUM(E1425*0.5)</f>
        <v>768</v>
      </c>
      <c r="T1425" s="128" t="s">
        <v>21</v>
      </c>
      <c r="U1425" s="129">
        <f>SUM(R1425:T1425)</f>
        <v>896</v>
      </c>
    </row>
    <row r="1426" spans="1:21" ht="22.5" customHeight="1">
      <c r="A1426" s="126">
        <v>3</v>
      </c>
      <c r="B1426" s="60" t="s">
        <v>19</v>
      </c>
      <c r="C1426" s="128">
        <v>35</v>
      </c>
      <c r="D1426" s="128">
        <f>SUM(C1426*15)</f>
        <v>525</v>
      </c>
      <c r="E1426" s="128">
        <f>SUM(C1426*32)</f>
        <v>1120</v>
      </c>
      <c r="F1426" s="128">
        <f>SUM(C1426*22)</f>
        <v>770</v>
      </c>
      <c r="G1426" s="128">
        <f>SUM(E1426*8)</f>
        <v>8960</v>
      </c>
      <c r="H1426" s="128" t="s">
        <v>21</v>
      </c>
      <c r="I1426" s="129">
        <f>SUM(D1426+F1426+G1426)</f>
        <v>10255</v>
      </c>
      <c r="J1426" s="128">
        <f>SUM(C1426*3)</f>
        <v>105</v>
      </c>
      <c r="K1426" s="128">
        <f>SUM(E1426*0.5)</f>
        <v>560</v>
      </c>
      <c r="L1426" s="128" t="s">
        <v>21</v>
      </c>
      <c r="M1426" s="129">
        <f>SUM(J1426:L1426)</f>
        <v>665</v>
      </c>
      <c r="N1426" s="128">
        <f>SUM(C1426*3)</f>
        <v>105</v>
      </c>
      <c r="O1426" s="128">
        <f>SUM(E1426*1)</f>
        <v>1120</v>
      </c>
      <c r="P1426" s="128" t="s">
        <v>21</v>
      </c>
      <c r="Q1426" s="129">
        <f>SUM(N1426:P1426)</f>
        <v>1225</v>
      </c>
      <c r="R1426" s="128">
        <f>SUM(C1426*2)</f>
        <v>70</v>
      </c>
      <c r="S1426" s="128">
        <f>SUM(E1426*0.5)</f>
        <v>560</v>
      </c>
      <c r="T1426" s="128" t="s">
        <v>21</v>
      </c>
      <c r="U1426" s="129">
        <f>SUM(R1426:T1426)</f>
        <v>630</v>
      </c>
    </row>
    <row r="1427" spans="1:21" ht="22.5" customHeight="1">
      <c r="A1427" s="126">
        <v>4</v>
      </c>
      <c r="B1427" s="60" t="s">
        <v>20</v>
      </c>
      <c r="C1427" s="128">
        <v>42</v>
      </c>
      <c r="D1427" s="128">
        <f>SUM(C1427*15)</f>
        <v>630</v>
      </c>
      <c r="E1427" s="128">
        <f>SUM(C1427*24)</f>
        <v>1008</v>
      </c>
      <c r="F1427" s="128">
        <f>SUM(C1427*32.5)</f>
        <v>1365</v>
      </c>
      <c r="G1427" s="128">
        <f>SUM(E1427*8)</f>
        <v>8064</v>
      </c>
      <c r="H1427" s="128" t="s">
        <v>21</v>
      </c>
      <c r="I1427" s="129">
        <f>SUM(D1427+F1427+G1427)</f>
        <v>10059</v>
      </c>
      <c r="J1427" s="128">
        <f>SUM(C1427*2.5)</f>
        <v>105</v>
      </c>
      <c r="K1427" s="128">
        <f>SUM(E1427*0.5)</f>
        <v>504</v>
      </c>
      <c r="L1427" s="128" t="s">
        <v>21</v>
      </c>
      <c r="M1427" s="129">
        <f>SUM(J1427:L1427)</f>
        <v>609</v>
      </c>
      <c r="N1427" s="128">
        <f>SUM(C1427*3)</f>
        <v>126</v>
      </c>
      <c r="O1427" s="128">
        <f>SUM(E1427*1)</f>
        <v>1008</v>
      </c>
      <c r="P1427" s="128" t="s">
        <v>21</v>
      </c>
      <c r="Q1427" s="129">
        <f>SUM(N1427:P1427)</f>
        <v>1134</v>
      </c>
      <c r="R1427" s="128">
        <f>SUM(C1427*2)</f>
        <v>84</v>
      </c>
      <c r="S1427" s="128">
        <f>SUM(E1427*0.5)</f>
        <v>504</v>
      </c>
      <c r="T1427" s="128" t="s">
        <v>21</v>
      </c>
      <c r="U1427" s="129">
        <f>SUM(R1427:T1427)</f>
        <v>588</v>
      </c>
    </row>
    <row r="1428" spans="1:21" ht="19.5">
      <c r="A1428" s="126">
        <v>4</v>
      </c>
      <c r="B1428" s="61" t="s">
        <v>28</v>
      </c>
      <c r="C1428" s="8">
        <f>C1427+C1426+C1425+C1424</f>
        <v>194</v>
      </c>
      <c r="D1428" s="8">
        <f>D1427+D1426+D1425+D1424</f>
        <v>2910</v>
      </c>
      <c r="E1428" s="8">
        <f aca="true" t="shared" si="35" ref="E1428:U1428">SUM(E1424:E1427)</f>
        <v>5360</v>
      </c>
      <c r="F1428" s="8">
        <f t="shared" si="35"/>
        <v>5381</v>
      </c>
      <c r="G1428" s="8">
        <f t="shared" si="35"/>
        <v>42880</v>
      </c>
      <c r="H1428" s="8">
        <f t="shared" si="35"/>
        <v>0</v>
      </c>
      <c r="I1428" s="8">
        <f t="shared" si="35"/>
        <v>51171</v>
      </c>
      <c r="J1428" s="8">
        <f t="shared" si="35"/>
        <v>529</v>
      </c>
      <c r="K1428" s="8">
        <f t="shared" si="35"/>
        <v>2680</v>
      </c>
      <c r="L1428" s="8">
        <f t="shared" si="35"/>
        <v>0</v>
      </c>
      <c r="M1428" s="8">
        <f t="shared" si="35"/>
        <v>3209</v>
      </c>
      <c r="N1428" s="8">
        <f t="shared" si="35"/>
        <v>582</v>
      </c>
      <c r="O1428" s="8">
        <f t="shared" si="35"/>
        <v>5360</v>
      </c>
      <c r="P1428" s="8">
        <f t="shared" si="35"/>
        <v>0</v>
      </c>
      <c r="Q1428" s="8">
        <f t="shared" si="35"/>
        <v>5942</v>
      </c>
      <c r="R1428" s="8">
        <f t="shared" si="35"/>
        <v>388</v>
      </c>
      <c r="S1428" s="8">
        <f t="shared" si="35"/>
        <v>2680</v>
      </c>
      <c r="T1428" s="8">
        <f t="shared" si="35"/>
        <v>0</v>
      </c>
      <c r="U1428" s="8">
        <f t="shared" si="35"/>
        <v>3068</v>
      </c>
    </row>
    <row r="1429" spans="2:14" ht="18.75">
      <c r="B1429" s="41"/>
      <c r="E1429" s="120" t="s">
        <v>23</v>
      </c>
      <c r="N1429" s="125" t="s">
        <v>316</v>
      </c>
    </row>
    <row r="1430" spans="1:21" ht="15.75" customHeight="1">
      <c r="A1430" s="273" t="s">
        <v>297</v>
      </c>
      <c r="B1430" s="273"/>
      <c r="C1430" s="273"/>
      <c r="D1430" s="273"/>
      <c r="E1430" s="273"/>
      <c r="F1430" s="273"/>
      <c r="G1430" s="273"/>
      <c r="H1430" s="273"/>
      <c r="I1430" s="273"/>
      <c r="J1430" s="273"/>
      <c r="K1430" s="34"/>
      <c r="L1430" s="34"/>
      <c r="M1430" s="34"/>
      <c r="N1430" s="34"/>
      <c r="O1430" s="34"/>
      <c r="P1430" s="34"/>
      <c r="Q1430" s="34"/>
      <c r="R1430" s="34"/>
      <c r="S1430" s="44" t="s">
        <v>22</v>
      </c>
      <c r="T1430" s="44" t="s">
        <v>213</v>
      </c>
      <c r="U1430" s="133"/>
    </row>
    <row r="1431" spans="2:21" ht="15.75">
      <c r="B1431" s="133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</row>
    <row r="1432" spans="2:22" ht="16.5">
      <c r="B1432" s="82" t="s">
        <v>75</v>
      </c>
      <c r="C1432" s="46"/>
      <c r="D1432" s="46"/>
      <c r="E1432" s="46"/>
      <c r="F1432" s="276"/>
      <c r="G1432" s="276"/>
      <c r="H1432" s="276"/>
      <c r="I1432" s="276"/>
      <c r="J1432" s="276"/>
      <c r="K1432" s="276"/>
      <c r="L1432" s="276"/>
      <c r="M1432" s="276"/>
      <c r="N1432" s="276"/>
      <c r="O1432" s="276"/>
      <c r="P1432" s="62"/>
      <c r="Q1432" s="62"/>
      <c r="R1432" s="276"/>
      <c r="S1432" s="276"/>
      <c r="T1432" s="276"/>
      <c r="U1432" s="276"/>
      <c r="V1432" s="54"/>
    </row>
    <row r="1433" spans="2:22" ht="15.75">
      <c r="B1433" s="62"/>
      <c r="C1433" s="267" t="s">
        <v>36</v>
      </c>
      <c r="D1433" s="267"/>
      <c r="E1433" s="267" t="s">
        <v>266</v>
      </c>
      <c r="F1433" s="267"/>
      <c r="G1433" s="267" t="s">
        <v>270</v>
      </c>
      <c r="H1433" s="285"/>
      <c r="I1433" s="285"/>
      <c r="J1433" s="285"/>
      <c r="K1433" s="285"/>
      <c r="L1433" s="267" t="s">
        <v>215</v>
      </c>
      <c r="M1433" s="267"/>
      <c r="N1433" s="267"/>
      <c r="O1433" s="267"/>
      <c r="P1433" s="136"/>
      <c r="Q1433" s="44"/>
      <c r="R1433" s="267" t="s">
        <v>214</v>
      </c>
      <c r="S1433" s="285"/>
      <c r="T1433" s="285"/>
      <c r="U1433" s="285"/>
      <c r="V1433" s="54"/>
    </row>
    <row r="1434" spans="2:22" ht="15.75">
      <c r="B1434" s="62"/>
      <c r="C1434" s="45" t="s">
        <v>267</v>
      </c>
      <c r="D1434" s="44" t="s">
        <v>268</v>
      </c>
      <c r="E1434" s="45" t="s">
        <v>267</v>
      </c>
      <c r="F1434" s="44" t="s">
        <v>268</v>
      </c>
      <c r="G1434" s="136"/>
      <c r="H1434" s="136"/>
      <c r="I1434" s="136"/>
      <c r="J1434" s="136"/>
      <c r="K1434" s="136"/>
      <c r="L1434" s="267" t="s">
        <v>216</v>
      </c>
      <c r="M1434" s="267"/>
      <c r="N1434" s="267"/>
      <c r="O1434" s="267"/>
      <c r="P1434" s="136"/>
      <c r="Q1434" s="136"/>
      <c r="R1434" s="136"/>
      <c r="S1434" s="136"/>
      <c r="T1434" s="136"/>
      <c r="U1434" s="136"/>
      <c r="V1434" s="54"/>
    </row>
    <row r="1435" spans="2:22" ht="23.25">
      <c r="B1435" s="44" t="s">
        <v>264</v>
      </c>
      <c r="C1435" s="117">
        <v>73</v>
      </c>
      <c r="D1435" s="117">
        <v>15</v>
      </c>
      <c r="E1435" s="117">
        <v>90</v>
      </c>
      <c r="F1435" s="117">
        <v>16</v>
      </c>
      <c r="G1435" s="136"/>
      <c r="H1435" s="136"/>
      <c r="I1435" s="136"/>
      <c r="J1435" s="136"/>
      <c r="K1435" s="136"/>
      <c r="L1435" s="267" t="s">
        <v>217</v>
      </c>
      <c r="M1435" s="267"/>
      <c r="N1435" s="267"/>
      <c r="O1435" s="267"/>
      <c r="P1435" s="136"/>
      <c r="Q1435" s="136"/>
      <c r="R1435" s="136"/>
      <c r="S1435" s="136"/>
      <c r="T1435" s="136"/>
      <c r="U1435" s="136"/>
      <c r="V1435" s="54"/>
    </row>
    <row r="1436" spans="2:22" ht="16.5">
      <c r="B1436" s="44" t="s">
        <v>265</v>
      </c>
      <c r="C1436" s="46"/>
      <c r="D1436" s="46"/>
      <c r="E1436" s="46"/>
      <c r="F1436" s="46"/>
      <c r="G1436" s="46"/>
      <c r="H1436" s="46"/>
      <c r="I1436" s="46"/>
      <c r="J1436" s="46"/>
      <c r="K1436" s="62"/>
      <c r="L1436" s="62"/>
      <c r="M1436" s="62"/>
      <c r="N1436" s="62"/>
      <c r="O1436" s="62"/>
      <c r="P1436" s="46"/>
      <c r="Q1436" s="46"/>
      <c r="R1436" s="46"/>
      <c r="S1436" s="46"/>
      <c r="T1436" s="46"/>
      <c r="U1436" s="46"/>
      <c r="V1436" s="54"/>
    </row>
    <row r="1437" spans="2:21" ht="16.5">
      <c r="B1437" s="138" t="s">
        <v>28</v>
      </c>
      <c r="C1437" s="35">
        <v>73</v>
      </c>
      <c r="D1437" s="35">
        <f>D1435+D1436</f>
        <v>15</v>
      </c>
      <c r="E1437" s="35">
        <f>E1435+E1436</f>
        <v>90</v>
      </c>
      <c r="F1437" s="35">
        <f>F1435+F1436</f>
        <v>16</v>
      </c>
      <c r="G1437" s="267" t="s">
        <v>0</v>
      </c>
      <c r="H1437" s="267"/>
      <c r="I1437" s="267"/>
      <c r="J1437" s="267"/>
      <c r="K1437" s="267"/>
      <c r="L1437" s="267"/>
      <c r="M1437" s="267"/>
      <c r="N1437" s="267"/>
      <c r="O1437" s="267"/>
      <c r="P1437" s="267"/>
      <c r="Q1437" s="267"/>
      <c r="R1437" s="267"/>
      <c r="S1437" s="267"/>
      <c r="T1437" s="267"/>
      <c r="U1437" s="267"/>
    </row>
    <row r="1438" spans="2:21" ht="16.5">
      <c r="B1438" s="138" t="s">
        <v>109</v>
      </c>
      <c r="C1438" s="293">
        <f>C1437+D1437+E1437+F1437</f>
        <v>194</v>
      </c>
      <c r="D1438" s="293"/>
      <c r="E1438" s="293"/>
      <c r="F1438" s="293"/>
      <c r="G1438" s="267"/>
      <c r="H1438" s="267"/>
      <c r="I1438" s="267"/>
      <c r="J1438" s="267"/>
      <c r="K1438" s="267"/>
      <c r="L1438" s="267"/>
      <c r="M1438" s="267"/>
      <c r="N1438" s="267"/>
      <c r="O1438" s="267"/>
      <c r="P1438" s="267"/>
      <c r="Q1438" s="267"/>
      <c r="R1438" s="267"/>
      <c r="S1438" s="267"/>
      <c r="T1438" s="267"/>
      <c r="U1438" s="267"/>
    </row>
    <row r="1439" spans="2:21" ht="17.25" customHeight="1">
      <c r="B1439" s="91"/>
      <c r="C1439" s="91"/>
      <c r="D1439" s="91"/>
      <c r="E1439" s="91"/>
      <c r="F1439" s="91"/>
      <c r="G1439" s="267"/>
      <c r="H1439" s="267"/>
      <c r="I1439" s="267"/>
      <c r="J1439" s="267"/>
      <c r="K1439" s="267"/>
      <c r="L1439" s="267"/>
      <c r="M1439" s="267"/>
      <c r="N1439" s="267"/>
      <c r="O1439" s="267"/>
      <c r="P1439" s="267"/>
      <c r="Q1439" s="267"/>
      <c r="R1439" s="267"/>
      <c r="S1439" s="267"/>
      <c r="T1439" s="267"/>
      <c r="U1439" s="267"/>
    </row>
    <row r="1440" spans="1:21" ht="16.5">
      <c r="A1440" s="91" t="s">
        <v>340</v>
      </c>
      <c r="B1440" s="63" t="s">
        <v>298</v>
      </c>
      <c r="C1440" s="163"/>
      <c r="D1440" s="163"/>
      <c r="E1440" s="163"/>
      <c r="F1440" s="163"/>
      <c r="G1440" s="63"/>
      <c r="H1440" s="154"/>
      <c r="I1440" s="154"/>
      <c r="J1440" s="154"/>
      <c r="K1440" s="154"/>
      <c r="L1440" s="154"/>
      <c r="M1440" s="154"/>
      <c r="N1440" s="154"/>
      <c r="O1440" s="154"/>
      <c r="P1440" s="154"/>
      <c r="Q1440" s="154"/>
      <c r="R1440" s="154"/>
      <c r="S1440" s="154"/>
      <c r="T1440" s="154"/>
      <c r="U1440" s="154"/>
    </row>
    <row r="1441" spans="2:21" ht="15.75">
      <c r="B1441" s="271" t="s">
        <v>312</v>
      </c>
      <c r="C1441" s="271"/>
      <c r="D1441" s="271"/>
      <c r="E1441" s="271"/>
      <c r="F1441" s="271"/>
      <c r="G1441" s="271"/>
      <c r="H1441" s="271"/>
      <c r="I1441" s="271"/>
      <c r="J1441" s="271"/>
      <c r="K1441" s="271"/>
      <c r="L1441" s="271"/>
      <c r="M1441" s="271"/>
      <c r="N1441" s="271"/>
      <c r="O1441" s="271"/>
      <c r="P1441" s="271"/>
      <c r="Q1441" s="271"/>
      <c r="R1441" s="271"/>
      <c r="S1441" s="271"/>
      <c r="T1441" s="271"/>
      <c r="U1441" s="271"/>
    </row>
    <row r="1442" spans="2:21" ht="15.75">
      <c r="B1442" s="286" t="s">
        <v>311</v>
      </c>
      <c r="C1442" s="286"/>
      <c r="D1442" s="286"/>
      <c r="E1442" s="286"/>
      <c r="F1442" s="286"/>
      <c r="G1442" s="286"/>
      <c r="H1442" s="286"/>
      <c r="I1442" s="286"/>
      <c r="J1442" s="286"/>
      <c r="K1442" s="286"/>
      <c r="L1442" s="286"/>
      <c r="M1442" s="286"/>
      <c r="N1442" s="286"/>
      <c r="O1442" s="286"/>
      <c r="P1442" s="286"/>
      <c r="Q1442" s="286"/>
      <c r="R1442" s="286"/>
      <c r="S1442" s="286"/>
      <c r="T1442" s="286"/>
      <c r="U1442" s="286"/>
    </row>
    <row r="1443" spans="2:21" ht="15.75">
      <c r="B1443" s="166" t="s">
        <v>302</v>
      </c>
      <c r="C1443" s="166"/>
      <c r="D1443" s="166"/>
      <c r="E1443" s="166"/>
      <c r="F1443" s="166"/>
      <c r="G1443" s="166"/>
      <c r="H1443" s="166"/>
      <c r="I1443" s="166"/>
      <c r="J1443" s="166"/>
      <c r="K1443" s="166"/>
      <c r="L1443" s="166"/>
      <c r="M1443" s="166"/>
      <c r="N1443" s="166"/>
      <c r="O1443" s="166"/>
      <c r="P1443" s="166"/>
      <c r="Q1443" s="166"/>
      <c r="R1443" s="94"/>
      <c r="S1443" s="94"/>
      <c r="T1443" s="94"/>
      <c r="U1443" s="94"/>
    </row>
    <row r="1444" spans="2:21" ht="16.5">
      <c r="B1444" s="274" t="s">
        <v>269</v>
      </c>
      <c r="C1444" s="274"/>
      <c r="D1444" s="274"/>
      <c r="E1444" s="274"/>
      <c r="F1444" s="274"/>
      <c r="G1444" s="274"/>
      <c r="H1444" s="274"/>
      <c r="I1444" s="274"/>
      <c r="J1444" s="274"/>
      <c r="K1444" s="274"/>
      <c r="L1444" s="274"/>
      <c r="M1444" s="274"/>
      <c r="N1444" s="274"/>
      <c r="O1444" s="274"/>
      <c r="P1444" s="274"/>
      <c r="Q1444" s="137"/>
      <c r="R1444" s="137"/>
      <c r="S1444" s="137"/>
      <c r="T1444" s="137"/>
      <c r="U1444" s="137"/>
    </row>
    <row r="1445" spans="2:21" ht="15.75">
      <c r="B1445" s="270" t="s">
        <v>302</v>
      </c>
      <c r="C1445" s="270"/>
      <c r="D1445" s="270"/>
      <c r="E1445" s="270"/>
      <c r="F1445" s="270"/>
      <c r="G1445" s="270"/>
      <c r="H1445" s="270"/>
      <c r="I1445" s="270"/>
      <c r="J1445" s="270"/>
      <c r="K1445" s="270"/>
      <c r="L1445" s="270"/>
      <c r="M1445" s="270"/>
      <c r="N1445" s="270"/>
      <c r="O1445" s="270"/>
      <c r="P1445" s="270"/>
      <c r="Q1445" s="137"/>
      <c r="R1445" s="137"/>
      <c r="S1445" s="137"/>
      <c r="T1445" s="137"/>
      <c r="U1445" s="137"/>
    </row>
    <row r="1446" spans="2:21" ht="17.25">
      <c r="B1446" s="139"/>
      <c r="C1446" s="137"/>
      <c r="D1446" s="137"/>
      <c r="E1446" s="137"/>
      <c r="F1446" s="137"/>
      <c r="G1446" s="137"/>
      <c r="H1446" s="137"/>
      <c r="I1446" s="137"/>
      <c r="J1446" s="137"/>
      <c r="K1446" s="137"/>
      <c r="L1446" s="137"/>
      <c r="M1446" s="137"/>
      <c r="N1446" s="137"/>
      <c r="O1446" s="137"/>
      <c r="P1446" s="137"/>
      <c r="Q1446" s="137"/>
      <c r="R1446" s="137"/>
      <c r="S1446" s="137"/>
      <c r="T1446" s="137"/>
      <c r="U1446" s="137"/>
    </row>
    <row r="1447" spans="3:21" ht="18">
      <c r="C1447" s="39"/>
      <c r="D1447" s="39"/>
      <c r="E1447" s="39"/>
      <c r="F1447" s="39"/>
      <c r="G1447" s="39"/>
      <c r="H1447" s="39"/>
      <c r="I1447" s="39">
        <v>37</v>
      </c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</row>
    <row r="1448" spans="2:21" ht="18">
      <c r="B1448" s="39"/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</row>
    <row r="1449" spans="2:14" ht="18.75">
      <c r="B1449" s="41"/>
      <c r="C1449" s="41"/>
      <c r="D1449" s="41"/>
      <c r="E1449" s="120" t="s">
        <v>23</v>
      </c>
      <c r="N1449" s="125" t="s">
        <v>316</v>
      </c>
    </row>
    <row r="1450" spans="2:21" ht="23.25">
      <c r="B1450" s="275" t="s">
        <v>153</v>
      </c>
      <c r="C1450" s="284"/>
      <c r="D1450" s="284"/>
      <c r="E1450" s="284"/>
      <c r="F1450" s="284"/>
      <c r="G1450" s="284"/>
      <c r="H1450" s="284"/>
      <c r="I1450" s="284"/>
      <c r="J1450" s="284"/>
      <c r="K1450" s="284"/>
      <c r="L1450" s="284"/>
      <c r="M1450" s="284"/>
      <c r="N1450" s="284"/>
      <c r="O1450" s="284"/>
      <c r="P1450" s="284"/>
      <c r="Q1450" s="284"/>
      <c r="R1450" s="284"/>
      <c r="S1450" s="284"/>
      <c r="T1450" s="284"/>
      <c r="U1450" s="284"/>
    </row>
    <row r="1451" spans="2:21" ht="22.5">
      <c r="B1451" s="283" t="s">
        <v>250</v>
      </c>
      <c r="C1451" s="284"/>
      <c r="D1451" s="284"/>
      <c r="E1451" s="284"/>
      <c r="F1451" s="284"/>
      <c r="G1451" s="284"/>
      <c r="H1451" s="284"/>
      <c r="I1451" s="284"/>
      <c r="J1451" s="284"/>
      <c r="K1451" s="284"/>
      <c r="L1451" s="284"/>
      <c r="M1451" s="284"/>
      <c r="N1451" s="284"/>
      <c r="O1451" s="284"/>
      <c r="P1451" s="284"/>
      <c r="Q1451" s="284"/>
      <c r="R1451" s="284"/>
      <c r="S1451" s="284"/>
      <c r="T1451" s="284"/>
      <c r="U1451" s="284"/>
    </row>
    <row r="1452" spans="2:21" ht="15.75">
      <c r="B1452" s="280" t="s">
        <v>212</v>
      </c>
      <c r="C1452" s="281"/>
      <c r="D1452" s="281"/>
      <c r="E1452" s="281"/>
      <c r="F1452" s="281"/>
      <c r="G1452" s="281"/>
      <c r="H1452" s="281"/>
      <c r="I1452" s="281"/>
      <c r="J1452" s="281"/>
      <c r="K1452" s="281"/>
      <c r="L1452" s="281"/>
      <c r="M1452" s="281"/>
      <c r="N1452" s="281"/>
      <c r="O1452" s="281"/>
      <c r="P1452" s="281"/>
      <c r="Q1452" s="281"/>
      <c r="R1452" s="281"/>
      <c r="S1452" s="281"/>
      <c r="T1452" s="281"/>
      <c r="U1452" s="281"/>
    </row>
    <row r="1453" spans="2:14" ht="18.75">
      <c r="B1453" s="41"/>
      <c r="E1453" s="120" t="s">
        <v>23</v>
      </c>
      <c r="N1453" s="125" t="s">
        <v>316</v>
      </c>
    </row>
    <row r="1454" spans="1:22" ht="24" customHeight="1">
      <c r="A1454" s="308" t="s">
        <v>299</v>
      </c>
      <c r="B1454" s="308"/>
      <c r="C1454" s="308"/>
      <c r="D1454" s="308"/>
      <c r="E1454" s="308"/>
      <c r="F1454" s="306" t="s">
        <v>353</v>
      </c>
      <c r="G1454" s="306"/>
      <c r="H1454" s="306"/>
      <c r="I1454" s="306"/>
      <c r="J1454" s="306"/>
      <c r="K1454" s="306"/>
      <c r="L1454" s="306"/>
      <c r="M1454" s="306"/>
      <c r="N1454" s="306"/>
      <c r="O1454" s="127"/>
      <c r="P1454" s="38"/>
      <c r="Q1454" s="66"/>
      <c r="R1454" s="66"/>
      <c r="S1454" s="66"/>
      <c r="T1454" s="66"/>
      <c r="U1454" s="66"/>
      <c r="V1454" s="54"/>
    </row>
    <row r="1455" spans="2:14" ht="24" customHeight="1">
      <c r="B1455" s="41"/>
      <c r="E1455" s="120" t="s">
        <v>23</v>
      </c>
      <c r="N1455" s="125" t="s">
        <v>316</v>
      </c>
    </row>
    <row r="1456" spans="2:22" ht="24" customHeight="1">
      <c r="B1456" s="72" t="s">
        <v>1</v>
      </c>
      <c r="C1456" s="49" t="s">
        <v>1</v>
      </c>
      <c r="D1456" s="49" t="s">
        <v>30</v>
      </c>
      <c r="E1456" s="49" t="s">
        <v>5</v>
      </c>
      <c r="F1456" s="50" t="s">
        <v>22</v>
      </c>
      <c r="G1456" s="50" t="s">
        <v>13</v>
      </c>
      <c r="H1456" s="50" t="s">
        <v>14</v>
      </c>
      <c r="I1456" s="49" t="s">
        <v>0</v>
      </c>
      <c r="J1456" s="50" t="s">
        <v>12</v>
      </c>
      <c r="K1456" s="50" t="s">
        <v>13</v>
      </c>
      <c r="L1456" s="50" t="s">
        <v>14</v>
      </c>
      <c r="M1456" s="49" t="s">
        <v>0</v>
      </c>
      <c r="N1456" s="50" t="s">
        <v>15</v>
      </c>
      <c r="O1456" s="50" t="s">
        <v>16</v>
      </c>
      <c r="P1456" s="50" t="s">
        <v>14</v>
      </c>
      <c r="Q1456" s="49" t="s">
        <v>0</v>
      </c>
      <c r="R1456" s="50" t="s">
        <v>24</v>
      </c>
      <c r="S1456" s="50" t="s">
        <v>25</v>
      </c>
      <c r="T1456" s="50" t="s">
        <v>14</v>
      </c>
      <c r="U1456" s="49" t="s">
        <v>0</v>
      </c>
      <c r="V1456" s="54"/>
    </row>
    <row r="1457" spans="2:22" ht="24" customHeight="1">
      <c r="B1457" s="72" t="s">
        <v>4</v>
      </c>
      <c r="C1457" s="49" t="s">
        <v>3</v>
      </c>
      <c r="D1457" s="49" t="s">
        <v>31</v>
      </c>
      <c r="E1457" s="49" t="s">
        <v>6</v>
      </c>
      <c r="F1457" s="49" t="s">
        <v>8</v>
      </c>
      <c r="G1457" s="49" t="s">
        <v>9</v>
      </c>
      <c r="H1457" s="49" t="s">
        <v>10</v>
      </c>
      <c r="I1457" s="41" t="s">
        <v>11</v>
      </c>
      <c r="J1457" s="49" t="s">
        <v>8</v>
      </c>
      <c r="K1457" s="49" t="s">
        <v>9</v>
      </c>
      <c r="L1457" s="49" t="s">
        <v>10</v>
      </c>
      <c r="M1457" s="41" t="s">
        <v>11</v>
      </c>
      <c r="N1457" s="49" t="s">
        <v>8</v>
      </c>
      <c r="O1457" s="49" t="s">
        <v>9</v>
      </c>
      <c r="P1457" s="49" t="s">
        <v>10</v>
      </c>
      <c r="Q1457" s="41" t="s">
        <v>11</v>
      </c>
      <c r="R1457" s="49" t="s">
        <v>8</v>
      </c>
      <c r="S1457" s="49" t="s">
        <v>9</v>
      </c>
      <c r="T1457" s="49" t="s">
        <v>10</v>
      </c>
      <c r="U1457" s="41" t="s">
        <v>11</v>
      </c>
      <c r="V1457" s="54"/>
    </row>
    <row r="1458" spans="2:31" ht="24" customHeight="1">
      <c r="B1458" s="204" t="s">
        <v>358</v>
      </c>
      <c r="C1458" s="72" t="s">
        <v>309</v>
      </c>
      <c r="D1458" s="49" t="s">
        <v>305</v>
      </c>
      <c r="E1458" s="49" t="s">
        <v>7</v>
      </c>
      <c r="F1458" s="49" t="s">
        <v>32</v>
      </c>
      <c r="G1458" s="49" t="s">
        <v>32</v>
      </c>
      <c r="H1458" s="7">
        <v>0.03</v>
      </c>
      <c r="L1458" s="7">
        <v>0.01</v>
      </c>
      <c r="P1458" s="7">
        <v>0.01</v>
      </c>
      <c r="W1458" s="54"/>
      <c r="X1458" s="54"/>
      <c r="Y1458" s="54"/>
      <c r="Z1458" s="54"/>
      <c r="AA1458" s="54"/>
      <c r="AB1458" s="54"/>
      <c r="AC1458" s="54"/>
      <c r="AD1458" s="54"/>
      <c r="AE1458" s="54"/>
    </row>
    <row r="1459" spans="2:31" ht="14.25" customHeight="1">
      <c r="B1459" s="132"/>
      <c r="D1459" s="2" t="s">
        <v>33</v>
      </c>
      <c r="E1459" s="3"/>
      <c r="F1459" s="2" t="s">
        <v>33</v>
      </c>
      <c r="G1459" s="2" t="s">
        <v>33</v>
      </c>
      <c r="H1459" s="2" t="s">
        <v>33</v>
      </c>
      <c r="I1459" s="2" t="s">
        <v>33</v>
      </c>
      <c r="J1459" s="2" t="s">
        <v>33</v>
      </c>
      <c r="K1459" s="2" t="s">
        <v>33</v>
      </c>
      <c r="L1459" s="2" t="s">
        <v>33</v>
      </c>
      <c r="N1459" s="2" t="s">
        <v>33</v>
      </c>
      <c r="O1459" s="2" t="s">
        <v>33</v>
      </c>
      <c r="P1459" s="2" t="s">
        <v>33</v>
      </c>
      <c r="Q1459" s="2" t="s">
        <v>33</v>
      </c>
      <c r="R1459" s="2" t="s">
        <v>33</v>
      </c>
      <c r="S1459" s="2" t="s">
        <v>33</v>
      </c>
      <c r="T1459" s="2" t="s">
        <v>33</v>
      </c>
      <c r="U1459" s="2" t="s">
        <v>33</v>
      </c>
      <c r="W1459" s="54"/>
      <c r="X1459" s="54"/>
      <c r="Y1459" s="54"/>
      <c r="Z1459" s="54"/>
      <c r="AA1459" s="54"/>
      <c r="AB1459" s="54"/>
      <c r="AC1459" s="54"/>
      <c r="AD1459" s="54"/>
      <c r="AE1459" s="54"/>
    </row>
    <row r="1460" spans="2:31" ht="18.75">
      <c r="B1460" s="41">
        <v>1</v>
      </c>
      <c r="C1460" s="41"/>
      <c r="D1460" s="41">
        <v>3</v>
      </c>
      <c r="E1460" s="41">
        <v>4</v>
      </c>
      <c r="F1460" s="41">
        <v>5</v>
      </c>
      <c r="G1460" s="41">
        <v>6</v>
      </c>
      <c r="H1460" s="42">
        <v>7</v>
      </c>
      <c r="I1460" s="41">
        <v>8</v>
      </c>
      <c r="J1460" s="41">
        <v>9</v>
      </c>
      <c r="K1460" s="41">
        <v>10</v>
      </c>
      <c r="L1460" s="42">
        <v>11</v>
      </c>
      <c r="M1460" s="41">
        <v>12</v>
      </c>
      <c r="N1460" s="41">
        <v>13</v>
      </c>
      <c r="O1460" s="41">
        <v>14</v>
      </c>
      <c r="P1460" s="42">
        <v>15</v>
      </c>
      <c r="Q1460" s="41">
        <v>16</v>
      </c>
      <c r="R1460" s="41">
        <v>17</v>
      </c>
      <c r="S1460" s="41">
        <v>18</v>
      </c>
      <c r="T1460" s="41">
        <v>19</v>
      </c>
      <c r="U1460" s="41">
        <v>20</v>
      </c>
      <c r="W1460" s="54"/>
      <c r="X1460" s="54"/>
      <c r="Y1460" s="54"/>
      <c r="Z1460" s="54"/>
      <c r="AA1460" s="54"/>
      <c r="AB1460" s="54"/>
      <c r="AC1460" s="54"/>
      <c r="AD1460" s="54"/>
      <c r="AE1460" s="54"/>
    </row>
    <row r="1461" spans="2:31" ht="18.75">
      <c r="B1461" s="41"/>
      <c r="E1461" s="120" t="s">
        <v>23</v>
      </c>
      <c r="N1461" s="125" t="s">
        <v>316</v>
      </c>
      <c r="W1461" s="54"/>
      <c r="X1461" s="54"/>
      <c r="Y1461" s="54"/>
      <c r="Z1461" s="54"/>
      <c r="AA1461" s="54"/>
      <c r="AB1461" s="54"/>
      <c r="AC1461" s="54"/>
      <c r="AD1461" s="54"/>
      <c r="AE1461" s="54"/>
    </row>
    <row r="1462" spans="1:21" ht="19.5">
      <c r="A1462" s="126">
        <v>1</v>
      </c>
      <c r="B1462" s="60" t="s">
        <v>17</v>
      </c>
      <c r="C1462" s="128">
        <v>47</v>
      </c>
      <c r="D1462" s="128">
        <f>C1462*15</f>
        <v>705</v>
      </c>
      <c r="E1462" s="128">
        <f>SUM(C1462*32)</f>
        <v>1504</v>
      </c>
      <c r="F1462" s="128">
        <f>SUM(C1462*22)</f>
        <v>1034</v>
      </c>
      <c r="G1462" s="128">
        <f>SUM(E1462*8)</f>
        <v>12032</v>
      </c>
      <c r="H1462" s="128" t="s">
        <v>21</v>
      </c>
      <c r="I1462" s="129">
        <f>SUM(D1462+F1462+G1462)</f>
        <v>13771</v>
      </c>
      <c r="J1462" s="128">
        <f>SUM(C1462*3)</f>
        <v>141</v>
      </c>
      <c r="K1462" s="128">
        <f>SUM(E1462*0.5)</f>
        <v>752</v>
      </c>
      <c r="L1462" s="128" t="str">
        <f>+L1464</f>
        <v>+</v>
      </c>
      <c r="M1462" s="129">
        <f>SUM(J1462:L1462)</f>
        <v>893</v>
      </c>
      <c r="N1462" s="128">
        <f>SUM(C1462*3)</f>
        <v>141</v>
      </c>
      <c r="O1462" s="128">
        <f>SUM(E1462*1)</f>
        <v>1504</v>
      </c>
      <c r="P1462" s="128" t="s">
        <v>21</v>
      </c>
      <c r="Q1462" s="129">
        <f>SUM(N1462:P1462)</f>
        <v>1645</v>
      </c>
      <c r="R1462" s="128">
        <f>SUM(C1462*2)</f>
        <v>94</v>
      </c>
      <c r="S1462" s="128">
        <f>SUM(E1462*0.5)</f>
        <v>752</v>
      </c>
      <c r="T1462" s="128" t="s">
        <v>21</v>
      </c>
      <c r="U1462" s="129">
        <f>SUM(R1462:T1462)</f>
        <v>846</v>
      </c>
    </row>
    <row r="1463" spans="1:21" ht="19.5">
      <c r="A1463" s="126">
        <v>2</v>
      </c>
      <c r="B1463" s="60" t="s">
        <v>18</v>
      </c>
      <c r="C1463" s="128">
        <v>56</v>
      </c>
      <c r="D1463" s="128">
        <f>SUM(C1463*15)</f>
        <v>840</v>
      </c>
      <c r="E1463" s="29">
        <f>SUM(C1463*24)</f>
        <v>1344</v>
      </c>
      <c r="F1463" s="128">
        <f>SUM(C1463*32.5)</f>
        <v>1820</v>
      </c>
      <c r="G1463" s="128">
        <f>SUM(E1463*8)</f>
        <v>10752</v>
      </c>
      <c r="H1463" s="128" t="s">
        <v>21</v>
      </c>
      <c r="I1463" s="129">
        <f>SUM(D1463+F1463+G1463)</f>
        <v>13412</v>
      </c>
      <c r="J1463" s="128">
        <f>SUM(C1463*2.5)</f>
        <v>140</v>
      </c>
      <c r="K1463" s="128">
        <f>SUM(E1463*0.5)</f>
        <v>672</v>
      </c>
      <c r="L1463" s="128" t="s">
        <v>21</v>
      </c>
      <c r="M1463" s="129">
        <f>SUM(J1463:L1463)</f>
        <v>812</v>
      </c>
      <c r="N1463" s="128">
        <f>SUM(C1463*3)</f>
        <v>168</v>
      </c>
      <c r="O1463" s="128">
        <f>SUM(E1463*1)</f>
        <v>1344</v>
      </c>
      <c r="P1463" s="128" t="s">
        <v>21</v>
      </c>
      <c r="Q1463" s="129">
        <f>SUM(N1463:P1463)</f>
        <v>1512</v>
      </c>
      <c r="R1463" s="128">
        <f>SUM(C1463*2)</f>
        <v>112</v>
      </c>
      <c r="S1463" s="128">
        <f>SUM(E1463*0.5)</f>
        <v>672</v>
      </c>
      <c r="T1463" s="128" t="s">
        <v>21</v>
      </c>
      <c r="U1463" s="129">
        <f>SUM(R1463:T1463)</f>
        <v>784</v>
      </c>
    </row>
    <row r="1464" spans="1:21" ht="19.5">
      <c r="A1464" s="126">
        <v>3</v>
      </c>
      <c r="B1464" s="60" t="s">
        <v>19</v>
      </c>
      <c r="C1464" s="128">
        <v>31</v>
      </c>
      <c r="D1464" s="128">
        <f>SUM(C1464*15)</f>
        <v>465</v>
      </c>
      <c r="E1464" s="128">
        <f>SUM(C1464*32)</f>
        <v>992</v>
      </c>
      <c r="F1464" s="128">
        <f>SUM(C1464*22)</f>
        <v>682</v>
      </c>
      <c r="G1464" s="128">
        <f>SUM(E1464*8)</f>
        <v>7936</v>
      </c>
      <c r="H1464" s="128" t="s">
        <v>21</v>
      </c>
      <c r="I1464" s="129">
        <f>SUM(D1464+F1464+G1464)</f>
        <v>9083</v>
      </c>
      <c r="J1464" s="128">
        <f>SUM(C1464*3)</f>
        <v>93</v>
      </c>
      <c r="K1464" s="128">
        <f>SUM(E1464*0.5)</f>
        <v>496</v>
      </c>
      <c r="L1464" s="128" t="s">
        <v>21</v>
      </c>
      <c r="M1464" s="129">
        <f>SUM(J1464:L1464)</f>
        <v>589</v>
      </c>
      <c r="N1464" s="128">
        <f>SUM(C1464*3)</f>
        <v>93</v>
      </c>
      <c r="O1464" s="128">
        <f>SUM(E1464*1)</f>
        <v>992</v>
      </c>
      <c r="P1464" s="128" t="s">
        <v>21</v>
      </c>
      <c r="Q1464" s="129">
        <f>SUM(N1464:P1464)</f>
        <v>1085</v>
      </c>
      <c r="R1464" s="128">
        <f>SUM(C1464*2)</f>
        <v>62</v>
      </c>
      <c r="S1464" s="128">
        <f>SUM(E1464*0.5)</f>
        <v>496</v>
      </c>
      <c r="T1464" s="128" t="s">
        <v>21</v>
      </c>
      <c r="U1464" s="129">
        <f>SUM(R1464:T1464)</f>
        <v>558</v>
      </c>
    </row>
    <row r="1465" spans="1:21" ht="19.5">
      <c r="A1465" s="126">
        <v>4</v>
      </c>
      <c r="B1465" s="60" t="s">
        <v>20</v>
      </c>
      <c r="C1465" s="128">
        <v>38</v>
      </c>
      <c r="D1465" s="128">
        <f>SUM(C1465*15)</f>
        <v>570</v>
      </c>
      <c r="E1465" s="128">
        <f>SUM(C1465*24)</f>
        <v>912</v>
      </c>
      <c r="F1465" s="128">
        <f>SUM(C1465*32.5)</f>
        <v>1235</v>
      </c>
      <c r="G1465" s="128">
        <f>SUM(E1465*8)</f>
        <v>7296</v>
      </c>
      <c r="H1465" s="128" t="s">
        <v>21</v>
      </c>
      <c r="I1465" s="129">
        <f>SUM(D1465+F1465+G1465)</f>
        <v>9101</v>
      </c>
      <c r="J1465" s="128">
        <f>SUM(C1465*2.5)</f>
        <v>95</v>
      </c>
      <c r="K1465" s="128">
        <f>SUM(E1465*0.5)</f>
        <v>456</v>
      </c>
      <c r="L1465" s="128" t="s">
        <v>21</v>
      </c>
      <c r="M1465" s="129">
        <f>SUM(J1465:L1465)</f>
        <v>551</v>
      </c>
      <c r="N1465" s="128">
        <f>SUM(C1465*3)</f>
        <v>114</v>
      </c>
      <c r="O1465" s="128">
        <f>SUM(E1465*1)</f>
        <v>912</v>
      </c>
      <c r="P1465" s="128" t="s">
        <v>21</v>
      </c>
      <c r="Q1465" s="129">
        <f>SUM(N1465:P1465)</f>
        <v>1026</v>
      </c>
      <c r="R1465" s="128">
        <f>SUM(C1465*2)</f>
        <v>76</v>
      </c>
      <c r="S1465" s="128">
        <f>SUM(E1465*0.5)</f>
        <v>456</v>
      </c>
      <c r="T1465" s="128" t="s">
        <v>21</v>
      </c>
      <c r="U1465" s="129">
        <f>SUM(R1465:T1465)</f>
        <v>532</v>
      </c>
    </row>
    <row r="1466" spans="1:21" ht="19.5">
      <c r="A1466" s="126">
        <v>4</v>
      </c>
      <c r="B1466" s="61" t="s">
        <v>28</v>
      </c>
      <c r="C1466" s="8">
        <f>C1465+C1464+C1463+C1462</f>
        <v>172</v>
      </c>
      <c r="D1466" s="8">
        <f>D1465+D1464+D1463+D1462</f>
        <v>2580</v>
      </c>
      <c r="E1466" s="8">
        <f aca="true" t="shared" si="36" ref="E1466:U1466">SUM(E1462:E1465)</f>
        <v>4752</v>
      </c>
      <c r="F1466" s="8">
        <f t="shared" si="36"/>
        <v>4771</v>
      </c>
      <c r="G1466" s="8">
        <f t="shared" si="36"/>
        <v>38016</v>
      </c>
      <c r="H1466" s="8">
        <f t="shared" si="36"/>
        <v>0</v>
      </c>
      <c r="I1466" s="8">
        <f t="shared" si="36"/>
        <v>45367</v>
      </c>
      <c r="J1466" s="8">
        <f t="shared" si="36"/>
        <v>469</v>
      </c>
      <c r="K1466" s="8">
        <f t="shared" si="36"/>
        <v>2376</v>
      </c>
      <c r="L1466" s="8">
        <f t="shared" si="36"/>
        <v>0</v>
      </c>
      <c r="M1466" s="8">
        <f t="shared" si="36"/>
        <v>2845</v>
      </c>
      <c r="N1466" s="8">
        <f t="shared" si="36"/>
        <v>516</v>
      </c>
      <c r="O1466" s="8">
        <f t="shared" si="36"/>
        <v>4752</v>
      </c>
      <c r="P1466" s="8">
        <f t="shared" si="36"/>
        <v>0</v>
      </c>
      <c r="Q1466" s="8">
        <f t="shared" si="36"/>
        <v>5268</v>
      </c>
      <c r="R1466" s="8">
        <f t="shared" si="36"/>
        <v>344</v>
      </c>
      <c r="S1466" s="8">
        <f t="shared" si="36"/>
        <v>2376</v>
      </c>
      <c r="T1466" s="8">
        <f t="shared" si="36"/>
        <v>0</v>
      </c>
      <c r="U1466" s="8">
        <f t="shared" si="36"/>
        <v>2720</v>
      </c>
    </row>
    <row r="1467" spans="2:14" ht="18.75">
      <c r="B1467" s="41"/>
      <c r="E1467" s="120" t="s">
        <v>23</v>
      </c>
      <c r="N1467" s="125" t="s">
        <v>316</v>
      </c>
    </row>
    <row r="1468" spans="1:21" ht="15.75" customHeight="1">
      <c r="A1468" s="273" t="s">
        <v>297</v>
      </c>
      <c r="B1468" s="273"/>
      <c r="C1468" s="273"/>
      <c r="D1468" s="273"/>
      <c r="E1468" s="273"/>
      <c r="F1468" s="273"/>
      <c r="G1468" s="273"/>
      <c r="H1468" s="273"/>
      <c r="I1468" s="273"/>
      <c r="J1468" s="273"/>
      <c r="K1468" s="34"/>
      <c r="L1468" s="34"/>
      <c r="M1468" s="34"/>
      <c r="N1468" s="34"/>
      <c r="O1468" s="34"/>
      <c r="P1468" s="34"/>
      <c r="Q1468" s="34"/>
      <c r="R1468" s="34"/>
      <c r="S1468" s="44"/>
      <c r="T1468" s="44"/>
      <c r="U1468" s="133"/>
    </row>
    <row r="1469" spans="2:21" ht="15.75">
      <c r="B1469" s="133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267" t="s">
        <v>370</v>
      </c>
      <c r="T1469" s="267"/>
      <c r="U1469" s="8"/>
    </row>
    <row r="1470" spans="2:21" ht="16.5">
      <c r="B1470" s="82" t="s">
        <v>75</v>
      </c>
      <c r="C1470" s="46"/>
      <c r="D1470" s="46"/>
      <c r="E1470" s="46"/>
      <c r="F1470" s="276"/>
      <c r="G1470" s="276"/>
      <c r="H1470" s="276"/>
      <c r="I1470" s="276"/>
      <c r="J1470" s="276"/>
      <c r="K1470" s="276"/>
      <c r="L1470" s="276"/>
      <c r="M1470" s="276"/>
      <c r="N1470" s="276"/>
      <c r="O1470" s="276"/>
      <c r="P1470" s="62"/>
      <c r="Q1470" s="62"/>
      <c r="R1470" s="276"/>
      <c r="S1470" s="276"/>
      <c r="T1470" s="276"/>
      <c r="U1470" s="276"/>
    </row>
    <row r="1471" spans="2:21" ht="15.75">
      <c r="B1471" s="62"/>
      <c r="C1471" s="267" t="s">
        <v>318</v>
      </c>
      <c r="D1471" s="267"/>
      <c r="E1471" s="267" t="s">
        <v>266</v>
      </c>
      <c r="F1471" s="267"/>
      <c r="G1471" s="267" t="s">
        <v>270</v>
      </c>
      <c r="H1471" s="285"/>
      <c r="I1471" s="285"/>
      <c r="J1471" s="285"/>
      <c r="K1471" s="285"/>
      <c r="L1471" s="267" t="s">
        <v>215</v>
      </c>
      <c r="M1471" s="267"/>
      <c r="N1471" s="267"/>
      <c r="O1471" s="267"/>
      <c r="P1471" s="136"/>
      <c r="Q1471" s="44"/>
      <c r="R1471" s="267" t="s">
        <v>214</v>
      </c>
      <c r="S1471" s="285"/>
      <c r="T1471" s="285"/>
      <c r="U1471" s="285"/>
    </row>
    <row r="1472" spans="2:21" ht="15.75">
      <c r="B1472" s="62"/>
      <c r="C1472" s="45" t="s">
        <v>267</v>
      </c>
      <c r="D1472" s="44" t="s">
        <v>268</v>
      </c>
      <c r="E1472" s="45" t="s">
        <v>267</v>
      </c>
      <c r="F1472" s="44" t="s">
        <v>268</v>
      </c>
      <c r="G1472" s="136"/>
      <c r="H1472" s="136"/>
      <c r="I1472" s="136"/>
      <c r="J1472" s="136"/>
      <c r="K1472" s="136"/>
      <c r="L1472" s="267" t="s">
        <v>216</v>
      </c>
      <c r="M1472" s="267"/>
      <c r="N1472" s="267"/>
      <c r="O1472" s="267"/>
      <c r="P1472" s="136"/>
      <c r="Q1472" s="136"/>
      <c r="R1472" s="136"/>
      <c r="S1472" s="136"/>
      <c r="T1472" s="136"/>
      <c r="U1472" s="136"/>
    </row>
    <row r="1473" spans="2:21" ht="15.75">
      <c r="B1473" s="44" t="s">
        <v>264</v>
      </c>
      <c r="C1473" s="62">
        <v>64</v>
      </c>
      <c r="D1473" s="62">
        <v>14</v>
      </c>
      <c r="E1473" s="62">
        <v>68</v>
      </c>
      <c r="F1473" s="62">
        <v>26</v>
      </c>
      <c r="G1473" s="136"/>
      <c r="H1473" s="136"/>
      <c r="I1473" s="136"/>
      <c r="J1473" s="136"/>
      <c r="K1473" s="136"/>
      <c r="L1473" s="267" t="s">
        <v>217</v>
      </c>
      <c r="M1473" s="267"/>
      <c r="N1473" s="267"/>
      <c r="O1473" s="267"/>
      <c r="P1473" s="136"/>
      <c r="Q1473" s="136"/>
      <c r="R1473" s="136"/>
      <c r="S1473" s="136"/>
      <c r="T1473" s="136"/>
      <c r="U1473" s="136"/>
    </row>
    <row r="1474" spans="2:21" ht="16.5">
      <c r="B1474" s="44" t="s">
        <v>265</v>
      </c>
      <c r="C1474" s="62"/>
      <c r="D1474" s="62"/>
      <c r="E1474" s="62"/>
      <c r="F1474" s="62"/>
      <c r="G1474" s="46"/>
      <c r="H1474" s="46"/>
      <c r="I1474" s="46"/>
      <c r="J1474" s="46"/>
      <c r="K1474" s="62"/>
      <c r="L1474" s="62"/>
      <c r="M1474" s="62"/>
      <c r="N1474" s="62"/>
      <c r="O1474" s="62"/>
      <c r="P1474" s="46"/>
      <c r="Q1474" s="46"/>
      <c r="R1474" s="46"/>
      <c r="S1474" s="46"/>
      <c r="T1474" s="46"/>
      <c r="U1474" s="46"/>
    </row>
    <row r="1475" spans="2:21" ht="16.5">
      <c r="B1475" s="138" t="s">
        <v>28</v>
      </c>
      <c r="C1475" s="35">
        <v>64</v>
      </c>
      <c r="D1475" s="35">
        <f>D1473+D1474</f>
        <v>14</v>
      </c>
      <c r="E1475" s="35">
        <f>E1473+E1474</f>
        <v>68</v>
      </c>
      <c r="F1475" s="35">
        <f>F1473+F1474</f>
        <v>26</v>
      </c>
      <c r="G1475" s="267" t="s">
        <v>0</v>
      </c>
      <c r="H1475" s="267"/>
      <c r="I1475" s="267"/>
      <c r="J1475" s="267"/>
      <c r="K1475" s="267"/>
      <c r="L1475" s="267"/>
      <c r="M1475" s="267"/>
      <c r="N1475" s="267"/>
      <c r="O1475" s="267"/>
      <c r="P1475" s="267"/>
      <c r="Q1475" s="267"/>
      <c r="R1475" s="267"/>
      <c r="S1475" s="267"/>
      <c r="T1475" s="267"/>
      <c r="U1475" s="267"/>
    </row>
    <row r="1476" spans="2:21" ht="16.5">
      <c r="B1476" s="138" t="s">
        <v>109</v>
      </c>
      <c r="C1476" s="293">
        <f>C1475+D1475+E1475+F1475</f>
        <v>172</v>
      </c>
      <c r="D1476" s="293"/>
      <c r="E1476" s="293"/>
      <c r="F1476" s="293"/>
      <c r="G1476" s="267"/>
      <c r="H1476" s="267"/>
      <c r="I1476" s="267"/>
      <c r="J1476" s="267"/>
      <c r="K1476" s="267"/>
      <c r="L1476" s="267"/>
      <c r="M1476" s="267"/>
      <c r="N1476" s="267"/>
      <c r="O1476" s="267"/>
      <c r="P1476" s="267"/>
      <c r="Q1476" s="267"/>
      <c r="R1476" s="267"/>
      <c r="S1476" s="267"/>
      <c r="T1476" s="267"/>
      <c r="U1476" s="267"/>
    </row>
    <row r="1477" spans="2:21" ht="18">
      <c r="B1477" s="142" t="s">
        <v>0</v>
      </c>
      <c r="C1477" s="301"/>
      <c r="D1477" s="301"/>
      <c r="E1477" s="35"/>
      <c r="F1477" s="35"/>
      <c r="G1477" s="267"/>
      <c r="H1477" s="267"/>
      <c r="I1477" s="267"/>
      <c r="J1477" s="267"/>
      <c r="K1477" s="267"/>
      <c r="L1477" s="267"/>
      <c r="M1477" s="267"/>
      <c r="N1477" s="267"/>
      <c r="O1477" s="267"/>
      <c r="P1477" s="267"/>
      <c r="Q1477" s="267"/>
      <c r="R1477" s="267"/>
      <c r="S1477" s="267"/>
      <c r="T1477" s="267"/>
      <c r="U1477" s="267"/>
    </row>
    <row r="1478" spans="2:21" ht="12.75" customHeight="1">
      <c r="B1478" s="65"/>
      <c r="C1478" s="65"/>
      <c r="D1478" s="65"/>
      <c r="E1478" s="65"/>
      <c r="F1478" s="65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</row>
    <row r="1479" spans="1:29" ht="16.5">
      <c r="A1479" s="65" t="s">
        <v>300</v>
      </c>
      <c r="B1479" s="63" t="s">
        <v>298</v>
      </c>
      <c r="C1479" s="179"/>
      <c r="D1479" s="179"/>
      <c r="E1479" s="179"/>
      <c r="F1479" s="179"/>
      <c r="G1479" s="63"/>
      <c r="H1479" s="154"/>
      <c r="I1479" s="154"/>
      <c r="J1479" s="154"/>
      <c r="K1479" s="154"/>
      <c r="L1479" s="154"/>
      <c r="M1479" s="154"/>
      <c r="N1479" s="154"/>
      <c r="O1479" s="154"/>
      <c r="P1479" s="154"/>
      <c r="Q1479" s="154"/>
      <c r="R1479" s="154"/>
      <c r="S1479" s="154"/>
      <c r="T1479" s="154"/>
      <c r="U1479" s="154"/>
      <c r="V1479" s="29"/>
      <c r="W1479" s="29"/>
      <c r="X1479" s="29"/>
      <c r="Y1479" s="29"/>
      <c r="Z1479" s="29"/>
      <c r="AA1479" s="29"/>
      <c r="AB1479" s="29"/>
      <c r="AC1479" s="29"/>
    </row>
    <row r="1480" spans="2:29" ht="15.75">
      <c r="B1480" s="271" t="s">
        <v>312</v>
      </c>
      <c r="C1480" s="271"/>
      <c r="D1480" s="271"/>
      <c r="E1480" s="271"/>
      <c r="F1480" s="271"/>
      <c r="G1480" s="271"/>
      <c r="H1480" s="271"/>
      <c r="I1480" s="271"/>
      <c r="J1480" s="271"/>
      <c r="K1480" s="271"/>
      <c r="L1480" s="271"/>
      <c r="M1480" s="271"/>
      <c r="N1480" s="271"/>
      <c r="O1480" s="271"/>
      <c r="P1480" s="271"/>
      <c r="Q1480" s="271"/>
      <c r="R1480" s="271"/>
      <c r="S1480" s="271"/>
      <c r="T1480" s="271"/>
      <c r="U1480" s="271"/>
      <c r="V1480" s="29"/>
      <c r="W1480" s="29"/>
      <c r="X1480" s="29"/>
      <c r="Y1480" s="29"/>
      <c r="Z1480" s="29"/>
      <c r="AA1480" s="29"/>
      <c r="AB1480" s="29"/>
      <c r="AC1480" s="29"/>
    </row>
    <row r="1481" spans="2:29" ht="15.75">
      <c r="B1481" s="286" t="s">
        <v>311</v>
      </c>
      <c r="C1481" s="286"/>
      <c r="D1481" s="286"/>
      <c r="E1481" s="286"/>
      <c r="F1481" s="286"/>
      <c r="G1481" s="286"/>
      <c r="H1481" s="286"/>
      <c r="I1481" s="286"/>
      <c r="J1481" s="286"/>
      <c r="K1481" s="286"/>
      <c r="L1481" s="286"/>
      <c r="M1481" s="286"/>
      <c r="N1481" s="286"/>
      <c r="O1481" s="286"/>
      <c r="P1481" s="286"/>
      <c r="Q1481" s="286"/>
      <c r="R1481" s="286"/>
      <c r="S1481" s="286"/>
      <c r="T1481" s="286"/>
      <c r="U1481" s="286"/>
      <c r="V1481" s="29"/>
      <c r="W1481" s="29"/>
      <c r="X1481" s="29"/>
      <c r="Y1481" s="29"/>
      <c r="Z1481" s="29"/>
      <c r="AA1481" s="29"/>
      <c r="AB1481" s="29"/>
      <c r="AC1481" s="29"/>
    </row>
    <row r="1482" spans="2:29" ht="15.75">
      <c r="B1482" s="166" t="s">
        <v>302</v>
      </c>
      <c r="C1482" s="166"/>
      <c r="D1482" s="166"/>
      <c r="E1482" s="166"/>
      <c r="F1482" s="166"/>
      <c r="G1482" s="166"/>
      <c r="H1482" s="166"/>
      <c r="I1482" s="166"/>
      <c r="J1482" s="166"/>
      <c r="K1482" s="166"/>
      <c r="L1482" s="166"/>
      <c r="M1482" s="166"/>
      <c r="N1482" s="166"/>
      <c r="O1482" s="166"/>
      <c r="P1482" s="166"/>
      <c r="Q1482" s="166"/>
      <c r="R1482" s="197"/>
      <c r="S1482" s="197"/>
      <c r="T1482" s="197"/>
      <c r="U1482" s="197"/>
      <c r="V1482" s="29"/>
      <c r="W1482" s="29"/>
      <c r="X1482" s="29"/>
      <c r="Y1482" s="29"/>
      <c r="Z1482" s="29"/>
      <c r="AA1482" s="29"/>
      <c r="AB1482" s="29"/>
      <c r="AC1482" s="29"/>
    </row>
    <row r="1483" spans="2:29" ht="16.5">
      <c r="B1483" s="274" t="s">
        <v>269</v>
      </c>
      <c r="C1483" s="274"/>
      <c r="D1483" s="274"/>
      <c r="E1483" s="274"/>
      <c r="F1483" s="274"/>
      <c r="G1483" s="274"/>
      <c r="H1483" s="274"/>
      <c r="I1483" s="274"/>
      <c r="J1483" s="274"/>
      <c r="K1483" s="274"/>
      <c r="L1483" s="274"/>
      <c r="M1483" s="274"/>
      <c r="N1483" s="274"/>
      <c r="O1483" s="274"/>
      <c r="P1483" s="274"/>
      <c r="Q1483" s="8"/>
      <c r="R1483" s="8"/>
      <c r="S1483" s="8"/>
      <c r="T1483" s="8"/>
      <c r="U1483" s="8"/>
      <c r="V1483" s="29"/>
      <c r="W1483" s="29"/>
      <c r="X1483" s="29"/>
      <c r="Y1483" s="29"/>
      <c r="Z1483" s="29"/>
      <c r="AA1483" s="29"/>
      <c r="AB1483" s="29"/>
      <c r="AC1483" s="29"/>
    </row>
    <row r="1484" spans="2:29" ht="24" customHeight="1">
      <c r="B1484" s="270" t="s">
        <v>302</v>
      </c>
      <c r="C1484" s="270"/>
      <c r="D1484" s="270"/>
      <c r="E1484" s="270"/>
      <c r="F1484" s="270"/>
      <c r="G1484" s="270"/>
      <c r="H1484" s="270"/>
      <c r="I1484" s="270"/>
      <c r="J1484" s="270"/>
      <c r="K1484" s="270"/>
      <c r="L1484" s="270"/>
      <c r="M1484" s="270"/>
      <c r="N1484" s="270"/>
      <c r="O1484" s="270"/>
      <c r="P1484" s="270"/>
      <c r="Q1484" s="8"/>
      <c r="R1484" s="8"/>
      <c r="S1484" s="8"/>
      <c r="T1484" s="8"/>
      <c r="U1484" s="8"/>
      <c r="V1484" s="29"/>
      <c r="W1484" s="29"/>
      <c r="X1484" s="29"/>
      <c r="Y1484" s="29"/>
      <c r="Z1484" s="29"/>
      <c r="AA1484" s="29"/>
      <c r="AB1484" s="29"/>
      <c r="AC1484" s="29"/>
    </row>
    <row r="1485" spans="3:29" ht="24" customHeight="1">
      <c r="C1485" s="198"/>
      <c r="D1485" s="198"/>
      <c r="E1485" s="198"/>
      <c r="F1485" s="198"/>
      <c r="G1485" s="198"/>
      <c r="H1485" s="198"/>
      <c r="I1485" s="198"/>
      <c r="J1485" s="198"/>
      <c r="K1485" s="198"/>
      <c r="L1485" s="198"/>
      <c r="M1485" s="198"/>
      <c r="N1485" s="198"/>
      <c r="O1485" s="198"/>
      <c r="P1485" s="198"/>
      <c r="Q1485" s="198"/>
      <c r="R1485" s="198"/>
      <c r="S1485" s="198"/>
      <c r="T1485" s="198"/>
      <c r="U1485" s="198"/>
      <c r="V1485" s="29"/>
      <c r="W1485" s="29"/>
      <c r="X1485" s="29"/>
      <c r="Y1485" s="29"/>
      <c r="Z1485" s="29"/>
      <c r="AA1485" s="29"/>
      <c r="AB1485" s="29"/>
      <c r="AC1485" s="29"/>
    </row>
    <row r="1486" spans="2:21" ht="24" customHeight="1">
      <c r="B1486" s="39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</row>
    <row r="1487" spans="2:21" ht="24" customHeight="1">
      <c r="B1487" s="39"/>
      <c r="C1487" s="39"/>
      <c r="D1487" s="39"/>
      <c r="E1487" s="39"/>
      <c r="F1487" s="39"/>
      <c r="G1487" s="39"/>
      <c r="H1487" s="198">
        <v>38</v>
      </c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</row>
    <row r="1488" spans="2:21" ht="24" customHeight="1">
      <c r="B1488" s="39"/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</row>
    <row r="1489" spans="2:14" ht="24" customHeight="1">
      <c r="B1489" s="41"/>
      <c r="C1489" s="41"/>
      <c r="D1489" s="41"/>
      <c r="E1489" s="120" t="s">
        <v>23</v>
      </c>
      <c r="N1489" s="125" t="s">
        <v>316</v>
      </c>
    </row>
    <row r="1490" spans="2:21" ht="24" customHeight="1">
      <c r="B1490" s="275" t="s">
        <v>153</v>
      </c>
      <c r="C1490" s="284"/>
      <c r="D1490" s="284"/>
      <c r="E1490" s="284"/>
      <c r="F1490" s="284"/>
      <c r="G1490" s="284"/>
      <c r="H1490" s="284"/>
      <c r="I1490" s="284"/>
      <c r="J1490" s="284"/>
      <c r="K1490" s="284"/>
      <c r="L1490" s="284"/>
      <c r="M1490" s="284"/>
      <c r="N1490" s="284"/>
      <c r="O1490" s="284"/>
      <c r="P1490" s="284"/>
      <c r="Q1490" s="284"/>
      <c r="R1490" s="284"/>
      <c r="S1490" s="284"/>
      <c r="T1490" s="284"/>
      <c r="U1490" s="284"/>
    </row>
    <row r="1491" spans="2:21" ht="24" customHeight="1">
      <c r="B1491" s="283" t="s">
        <v>250</v>
      </c>
      <c r="C1491" s="284"/>
      <c r="D1491" s="284"/>
      <c r="E1491" s="284"/>
      <c r="F1491" s="284"/>
      <c r="G1491" s="284"/>
      <c r="H1491" s="284"/>
      <c r="I1491" s="284"/>
      <c r="J1491" s="284"/>
      <c r="K1491" s="284"/>
      <c r="L1491" s="284"/>
      <c r="M1491" s="284"/>
      <c r="N1491" s="284"/>
      <c r="O1491" s="284"/>
      <c r="P1491" s="284"/>
      <c r="Q1491" s="284"/>
      <c r="R1491" s="284"/>
      <c r="S1491" s="284"/>
      <c r="T1491" s="284"/>
      <c r="U1491" s="284"/>
    </row>
    <row r="1492" spans="2:21" ht="24" customHeight="1">
      <c r="B1492" s="280" t="s">
        <v>212</v>
      </c>
      <c r="C1492" s="281"/>
      <c r="D1492" s="281"/>
      <c r="E1492" s="281"/>
      <c r="F1492" s="281"/>
      <c r="G1492" s="281"/>
      <c r="H1492" s="281"/>
      <c r="I1492" s="281"/>
      <c r="J1492" s="281"/>
      <c r="K1492" s="281"/>
      <c r="L1492" s="281"/>
      <c r="M1492" s="281"/>
      <c r="N1492" s="281"/>
      <c r="O1492" s="281"/>
      <c r="P1492" s="281"/>
      <c r="Q1492" s="281"/>
      <c r="R1492" s="281"/>
      <c r="S1492" s="281"/>
      <c r="T1492" s="281"/>
      <c r="U1492" s="281"/>
    </row>
    <row r="1493" spans="1:21" ht="24" customHeight="1">
      <c r="A1493" s="295" t="s">
        <v>183</v>
      </c>
      <c r="B1493" s="295"/>
      <c r="C1493" s="295"/>
      <c r="D1493" s="295"/>
      <c r="E1493" s="295"/>
      <c r="F1493" s="87"/>
      <c r="G1493" s="87"/>
      <c r="H1493" s="87"/>
      <c r="I1493" s="149"/>
      <c r="J1493" s="86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</row>
    <row r="1494" spans="2:14" ht="24" customHeight="1">
      <c r="B1494" s="41"/>
      <c r="E1494" s="120" t="s">
        <v>23</v>
      </c>
      <c r="N1494" s="125" t="s">
        <v>316</v>
      </c>
    </row>
    <row r="1495" spans="2:22" ht="24" customHeight="1">
      <c r="B1495" s="72" t="s">
        <v>1</v>
      </c>
      <c r="C1495" s="49" t="s">
        <v>1</v>
      </c>
      <c r="D1495" s="49" t="s">
        <v>30</v>
      </c>
      <c r="E1495" s="49" t="s">
        <v>5</v>
      </c>
      <c r="F1495" s="50" t="s">
        <v>22</v>
      </c>
      <c r="G1495" s="50" t="s">
        <v>13</v>
      </c>
      <c r="H1495" s="50" t="s">
        <v>14</v>
      </c>
      <c r="I1495" s="49" t="s">
        <v>0</v>
      </c>
      <c r="J1495" s="50" t="s">
        <v>12</v>
      </c>
      <c r="K1495" s="50" t="s">
        <v>13</v>
      </c>
      <c r="L1495" s="50" t="s">
        <v>14</v>
      </c>
      <c r="M1495" s="49" t="s">
        <v>0</v>
      </c>
      <c r="N1495" s="50" t="s">
        <v>15</v>
      </c>
      <c r="O1495" s="50" t="s">
        <v>16</v>
      </c>
      <c r="P1495" s="50" t="s">
        <v>14</v>
      </c>
      <c r="Q1495" s="49" t="s">
        <v>0</v>
      </c>
      <c r="R1495" s="50" t="s">
        <v>24</v>
      </c>
      <c r="S1495" s="50" t="s">
        <v>25</v>
      </c>
      <c r="T1495" s="50" t="s">
        <v>14</v>
      </c>
      <c r="U1495" s="49" t="s">
        <v>0</v>
      </c>
      <c r="V1495" s="54"/>
    </row>
    <row r="1496" spans="2:22" ht="21.75" customHeight="1">
      <c r="B1496" s="72" t="s">
        <v>4</v>
      </c>
      <c r="C1496" s="49" t="s">
        <v>3</v>
      </c>
      <c r="D1496" s="49" t="s">
        <v>31</v>
      </c>
      <c r="E1496" s="49" t="s">
        <v>6</v>
      </c>
      <c r="F1496" s="49" t="s">
        <v>8</v>
      </c>
      <c r="G1496" s="49" t="s">
        <v>9</v>
      </c>
      <c r="H1496" s="49" t="s">
        <v>10</v>
      </c>
      <c r="I1496" s="41" t="s">
        <v>11</v>
      </c>
      <c r="J1496" s="49" t="s">
        <v>8</v>
      </c>
      <c r="K1496" s="49" t="s">
        <v>9</v>
      </c>
      <c r="L1496" s="49" t="s">
        <v>10</v>
      </c>
      <c r="M1496" s="41" t="s">
        <v>11</v>
      </c>
      <c r="N1496" s="49" t="s">
        <v>8</v>
      </c>
      <c r="O1496" s="49" t="s">
        <v>9</v>
      </c>
      <c r="P1496" s="49" t="s">
        <v>10</v>
      </c>
      <c r="Q1496" s="41" t="s">
        <v>11</v>
      </c>
      <c r="R1496" s="49" t="s">
        <v>8</v>
      </c>
      <c r="S1496" s="49" t="s">
        <v>9</v>
      </c>
      <c r="T1496" s="49" t="s">
        <v>10</v>
      </c>
      <c r="U1496" s="41" t="s">
        <v>11</v>
      </c>
      <c r="V1496" s="54"/>
    </row>
    <row r="1497" spans="2:22" ht="21.75" customHeight="1">
      <c r="B1497" s="204" t="s">
        <v>358</v>
      </c>
      <c r="C1497" s="72" t="s">
        <v>309</v>
      </c>
      <c r="D1497" s="49" t="s">
        <v>305</v>
      </c>
      <c r="E1497" s="49" t="s">
        <v>7</v>
      </c>
      <c r="F1497" s="49" t="s">
        <v>32</v>
      </c>
      <c r="G1497" s="49" t="s">
        <v>32</v>
      </c>
      <c r="H1497" s="64">
        <v>0.03</v>
      </c>
      <c r="I1497" s="54"/>
      <c r="J1497" s="54"/>
      <c r="K1497" s="54"/>
      <c r="L1497" s="53">
        <v>0.01</v>
      </c>
      <c r="M1497" s="54"/>
      <c r="N1497" s="54"/>
      <c r="O1497" s="54"/>
      <c r="P1497" s="53">
        <v>0.01</v>
      </c>
      <c r="Q1497" s="54"/>
      <c r="R1497" s="54"/>
      <c r="S1497" s="54"/>
      <c r="T1497" s="54"/>
      <c r="U1497" s="54"/>
      <c r="V1497" s="54"/>
    </row>
    <row r="1498" spans="2:22" ht="21.75" customHeight="1">
      <c r="B1498" s="48"/>
      <c r="C1498" s="54"/>
      <c r="D1498" s="67" t="s">
        <v>33</v>
      </c>
      <c r="E1498" s="29"/>
      <c r="F1498" s="67" t="s">
        <v>33</v>
      </c>
      <c r="G1498" s="67" t="s">
        <v>33</v>
      </c>
      <c r="H1498" s="67" t="s">
        <v>33</v>
      </c>
      <c r="I1498" s="67" t="s">
        <v>33</v>
      </c>
      <c r="J1498" s="67" t="s">
        <v>33</v>
      </c>
      <c r="K1498" s="67" t="s">
        <v>33</v>
      </c>
      <c r="L1498" s="67" t="s">
        <v>33</v>
      </c>
      <c r="M1498" s="67"/>
      <c r="N1498" s="67" t="s">
        <v>33</v>
      </c>
      <c r="O1498" s="67" t="s">
        <v>33</v>
      </c>
      <c r="P1498" s="67" t="s">
        <v>33</v>
      </c>
      <c r="Q1498" s="67" t="s">
        <v>33</v>
      </c>
      <c r="R1498" s="67" t="s">
        <v>33</v>
      </c>
      <c r="S1498" s="67" t="s">
        <v>33</v>
      </c>
      <c r="T1498" s="67" t="s">
        <v>33</v>
      </c>
      <c r="U1498" s="67" t="s">
        <v>33</v>
      </c>
      <c r="V1498" s="54"/>
    </row>
    <row r="1499" spans="2:28" ht="21.75" customHeight="1">
      <c r="B1499" s="41">
        <v>1</v>
      </c>
      <c r="C1499" s="41"/>
      <c r="D1499" s="41">
        <v>3</v>
      </c>
      <c r="E1499" s="41">
        <v>4</v>
      </c>
      <c r="F1499" s="41">
        <v>5</v>
      </c>
      <c r="G1499" s="41">
        <v>6</v>
      </c>
      <c r="H1499" s="42">
        <v>7</v>
      </c>
      <c r="I1499" s="41">
        <v>8</v>
      </c>
      <c r="J1499" s="41">
        <v>9</v>
      </c>
      <c r="K1499" s="41">
        <v>10</v>
      </c>
      <c r="L1499" s="42">
        <v>11</v>
      </c>
      <c r="M1499" s="41">
        <v>12</v>
      </c>
      <c r="N1499" s="41">
        <v>13</v>
      </c>
      <c r="O1499" s="41">
        <v>14</v>
      </c>
      <c r="P1499" s="42">
        <v>15</v>
      </c>
      <c r="Q1499" s="41">
        <v>16</v>
      </c>
      <c r="R1499" s="41">
        <v>17</v>
      </c>
      <c r="S1499" s="41">
        <v>18</v>
      </c>
      <c r="T1499" s="41">
        <v>19</v>
      </c>
      <c r="U1499" s="41">
        <v>20</v>
      </c>
      <c r="W1499" s="54"/>
      <c r="X1499" s="54"/>
      <c r="Y1499" s="54"/>
      <c r="Z1499" s="54"/>
      <c r="AA1499" s="54"/>
      <c r="AB1499" s="54"/>
    </row>
    <row r="1500" spans="1:28" ht="21.75" customHeight="1">
      <c r="A1500" s="126">
        <v>1</v>
      </c>
      <c r="B1500" s="60" t="s">
        <v>17</v>
      </c>
      <c r="C1500" s="128">
        <v>60</v>
      </c>
      <c r="D1500" s="128">
        <f>C1500*15</f>
        <v>900</v>
      </c>
      <c r="E1500" s="128">
        <f>SUM(C1500*32)</f>
        <v>1920</v>
      </c>
      <c r="F1500" s="128">
        <f>SUM(C1500*22)</f>
        <v>1320</v>
      </c>
      <c r="G1500" s="128">
        <f>SUM(E1500*8)</f>
        <v>15360</v>
      </c>
      <c r="H1500" s="128" t="s">
        <v>21</v>
      </c>
      <c r="I1500" s="129">
        <f>SUM(D1500+F1500+G1500)</f>
        <v>17580</v>
      </c>
      <c r="J1500" s="128">
        <f>SUM(C1500*3)</f>
        <v>180</v>
      </c>
      <c r="K1500" s="128">
        <f>SUM(E1500*0.5)</f>
        <v>960</v>
      </c>
      <c r="L1500" s="128" t="str">
        <f>+L1502</f>
        <v>+</v>
      </c>
      <c r="M1500" s="129">
        <f>SUM(J1500:L1500)</f>
        <v>1140</v>
      </c>
      <c r="N1500" s="128">
        <f>SUM(C1500*3)</f>
        <v>180</v>
      </c>
      <c r="O1500" s="128">
        <f>SUM(E1500*1)</f>
        <v>1920</v>
      </c>
      <c r="P1500" s="128" t="s">
        <v>21</v>
      </c>
      <c r="Q1500" s="129">
        <f>SUM(N1500:P1500)</f>
        <v>2100</v>
      </c>
      <c r="R1500" s="128">
        <f>SUM(C1500*2)</f>
        <v>120</v>
      </c>
      <c r="S1500" s="128">
        <f>SUM(E1500*0.5)</f>
        <v>960</v>
      </c>
      <c r="T1500" s="128" t="s">
        <v>21</v>
      </c>
      <c r="U1500" s="129">
        <f>SUM(R1500:T1500)</f>
        <v>1080</v>
      </c>
      <c r="W1500" s="54"/>
      <c r="X1500" s="54"/>
      <c r="Y1500" s="54"/>
      <c r="Z1500" s="54"/>
      <c r="AA1500" s="54"/>
      <c r="AB1500" s="54"/>
    </row>
    <row r="1501" spans="1:28" ht="21.75" customHeight="1">
      <c r="A1501" s="126">
        <v>2</v>
      </c>
      <c r="B1501" s="60" t="s">
        <v>18</v>
      </c>
      <c r="C1501" s="128">
        <v>47</v>
      </c>
      <c r="D1501" s="128">
        <f>SUM(C1501*15)</f>
        <v>705</v>
      </c>
      <c r="E1501" s="29">
        <f>SUM(C1501*24)</f>
        <v>1128</v>
      </c>
      <c r="F1501" s="128">
        <f>SUM(C1501*32.5)</f>
        <v>1527.5</v>
      </c>
      <c r="G1501" s="128">
        <f>SUM(E1501*8)</f>
        <v>9024</v>
      </c>
      <c r="H1501" s="128" t="s">
        <v>21</v>
      </c>
      <c r="I1501" s="129">
        <f>SUM(D1501+F1501+G1501)</f>
        <v>11256.5</v>
      </c>
      <c r="J1501" s="128">
        <f>SUM(C1501*2.5)</f>
        <v>117.5</v>
      </c>
      <c r="K1501" s="128">
        <f>SUM(E1501*0.5)</f>
        <v>564</v>
      </c>
      <c r="L1501" s="128" t="s">
        <v>21</v>
      </c>
      <c r="M1501" s="129">
        <f>SUM(J1501:L1501)</f>
        <v>681.5</v>
      </c>
      <c r="N1501" s="128">
        <f>SUM(C1501*3)</f>
        <v>141</v>
      </c>
      <c r="O1501" s="128">
        <f>SUM(E1501*1)</f>
        <v>1128</v>
      </c>
      <c r="P1501" s="128" t="s">
        <v>21</v>
      </c>
      <c r="Q1501" s="129">
        <f>SUM(N1501:P1501)</f>
        <v>1269</v>
      </c>
      <c r="R1501" s="128">
        <f>SUM(C1501*2)</f>
        <v>94</v>
      </c>
      <c r="S1501" s="128">
        <f>SUM(E1501*0.5)</f>
        <v>564</v>
      </c>
      <c r="T1501" s="128" t="s">
        <v>21</v>
      </c>
      <c r="U1501" s="129">
        <f>SUM(R1501:T1501)</f>
        <v>658</v>
      </c>
      <c r="W1501" s="54"/>
      <c r="X1501" s="54"/>
      <c r="Y1501" s="54"/>
      <c r="Z1501" s="54"/>
      <c r="AA1501" s="54"/>
      <c r="AB1501" s="54"/>
    </row>
    <row r="1502" spans="1:21" ht="21.75" customHeight="1">
      <c r="A1502" s="126">
        <v>3</v>
      </c>
      <c r="B1502" s="60" t="s">
        <v>19</v>
      </c>
      <c r="C1502" s="128">
        <v>40</v>
      </c>
      <c r="D1502" s="128">
        <f>SUM(C1502*15)</f>
        <v>600</v>
      </c>
      <c r="E1502" s="128">
        <f>SUM(C1502*32)</f>
        <v>1280</v>
      </c>
      <c r="F1502" s="128">
        <f>SUM(C1502*22)</f>
        <v>880</v>
      </c>
      <c r="G1502" s="128">
        <f>SUM(E1502*8)</f>
        <v>10240</v>
      </c>
      <c r="H1502" s="128" t="s">
        <v>21</v>
      </c>
      <c r="I1502" s="129">
        <f>SUM(D1502+F1502+G1502)</f>
        <v>11720</v>
      </c>
      <c r="J1502" s="128">
        <f>SUM(C1502*3)</f>
        <v>120</v>
      </c>
      <c r="K1502" s="128">
        <f>SUM(E1502*0.5)</f>
        <v>640</v>
      </c>
      <c r="L1502" s="128" t="s">
        <v>21</v>
      </c>
      <c r="M1502" s="129">
        <f>SUM(J1502:L1502)</f>
        <v>760</v>
      </c>
      <c r="N1502" s="128">
        <f>SUM(C1502*3)</f>
        <v>120</v>
      </c>
      <c r="O1502" s="128">
        <f>SUM(E1502*1)</f>
        <v>1280</v>
      </c>
      <c r="P1502" s="128" t="s">
        <v>21</v>
      </c>
      <c r="Q1502" s="129">
        <f>SUM(N1502:P1502)</f>
        <v>1400</v>
      </c>
      <c r="R1502" s="128">
        <f>SUM(C1502*2)</f>
        <v>80</v>
      </c>
      <c r="S1502" s="128">
        <f>SUM(E1502*0.5)</f>
        <v>640</v>
      </c>
      <c r="T1502" s="128" t="s">
        <v>21</v>
      </c>
      <c r="U1502" s="129">
        <f>SUM(R1502:T1502)</f>
        <v>720</v>
      </c>
    </row>
    <row r="1503" spans="1:21" ht="21.75" customHeight="1">
      <c r="A1503" s="126">
        <v>4</v>
      </c>
      <c r="B1503" s="60" t="s">
        <v>20</v>
      </c>
      <c r="C1503" s="128">
        <v>31</v>
      </c>
      <c r="D1503" s="128">
        <f>SUM(C1503*15)</f>
        <v>465</v>
      </c>
      <c r="E1503" s="128">
        <f>SUM(C1503*24)</f>
        <v>744</v>
      </c>
      <c r="F1503" s="128">
        <f>SUM(C1503*32.5)</f>
        <v>1007.5</v>
      </c>
      <c r="G1503" s="128">
        <f>SUM(E1503*8)</f>
        <v>5952</v>
      </c>
      <c r="H1503" s="128" t="s">
        <v>21</v>
      </c>
      <c r="I1503" s="129">
        <f>SUM(D1503+F1503+G1503)</f>
        <v>7424.5</v>
      </c>
      <c r="J1503" s="128">
        <f>SUM(C1503*2.5)</f>
        <v>77.5</v>
      </c>
      <c r="K1503" s="128">
        <f>SUM(E1503*0.5)</f>
        <v>372</v>
      </c>
      <c r="L1503" s="128" t="s">
        <v>21</v>
      </c>
      <c r="M1503" s="129">
        <f>SUM(J1503:L1503)</f>
        <v>449.5</v>
      </c>
      <c r="N1503" s="128">
        <f>SUM(C1503*3)</f>
        <v>93</v>
      </c>
      <c r="O1503" s="128">
        <f>SUM(E1503*1)</f>
        <v>744</v>
      </c>
      <c r="P1503" s="128" t="s">
        <v>21</v>
      </c>
      <c r="Q1503" s="129">
        <f>SUM(N1503:P1503)</f>
        <v>837</v>
      </c>
      <c r="R1503" s="128">
        <f>SUM(C1503*2)</f>
        <v>62</v>
      </c>
      <c r="S1503" s="128">
        <f>SUM(E1503*0.5)</f>
        <v>372</v>
      </c>
      <c r="T1503" s="128" t="s">
        <v>21</v>
      </c>
      <c r="U1503" s="129">
        <f>SUM(R1503:T1503)</f>
        <v>434</v>
      </c>
    </row>
    <row r="1504" spans="1:21" ht="21.75" customHeight="1">
      <c r="A1504" s="126">
        <v>4</v>
      </c>
      <c r="B1504" s="61" t="s">
        <v>28</v>
      </c>
      <c r="C1504" s="8">
        <f>C1503+C1502+C1501+C1500</f>
        <v>178</v>
      </c>
      <c r="D1504" s="8">
        <f>D1503+D1502+D1501+D1500</f>
        <v>2670</v>
      </c>
      <c r="E1504" s="8">
        <f aca="true" t="shared" si="37" ref="E1504:U1504">SUM(E1500:E1503)</f>
        <v>5072</v>
      </c>
      <c r="F1504" s="8">
        <f t="shared" si="37"/>
        <v>4735</v>
      </c>
      <c r="G1504" s="8">
        <f t="shared" si="37"/>
        <v>40576</v>
      </c>
      <c r="H1504" s="8">
        <f t="shared" si="37"/>
        <v>0</v>
      </c>
      <c r="I1504" s="8">
        <f t="shared" si="37"/>
        <v>47981</v>
      </c>
      <c r="J1504" s="8">
        <f t="shared" si="37"/>
        <v>495</v>
      </c>
      <c r="K1504" s="8">
        <f t="shared" si="37"/>
        <v>2536</v>
      </c>
      <c r="L1504" s="8">
        <f t="shared" si="37"/>
        <v>0</v>
      </c>
      <c r="M1504" s="8">
        <f t="shared" si="37"/>
        <v>3031</v>
      </c>
      <c r="N1504" s="8">
        <f t="shared" si="37"/>
        <v>534</v>
      </c>
      <c r="O1504" s="8">
        <f t="shared" si="37"/>
        <v>5072</v>
      </c>
      <c r="P1504" s="8">
        <f t="shared" si="37"/>
        <v>0</v>
      </c>
      <c r="Q1504" s="8">
        <f t="shared" si="37"/>
        <v>5606</v>
      </c>
      <c r="R1504" s="8">
        <f t="shared" si="37"/>
        <v>356</v>
      </c>
      <c r="S1504" s="8">
        <f t="shared" si="37"/>
        <v>2536</v>
      </c>
      <c r="T1504" s="8">
        <f t="shared" si="37"/>
        <v>0</v>
      </c>
      <c r="U1504" s="8">
        <f t="shared" si="37"/>
        <v>2892</v>
      </c>
    </row>
    <row r="1505" spans="2:14" ht="21.75" customHeight="1">
      <c r="B1505" s="41"/>
      <c r="E1505" s="120" t="s">
        <v>23</v>
      </c>
      <c r="N1505" s="125" t="s">
        <v>316</v>
      </c>
    </row>
    <row r="1506" spans="2:21" ht="19.5">
      <c r="B1506" s="199" t="s">
        <v>297</v>
      </c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4"/>
      <c r="S1506" s="267" t="s">
        <v>370</v>
      </c>
      <c r="T1506" s="267"/>
      <c r="U1506" s="134"/>
    </row>
    <row r="1507" spans="2:22" ht="16.5">
      <c r="B1507" s="82" t="s">
        <v>75</v>
      </c>
      <c r="C1507" s="46"/>
      <c r="D1507" s="46"/>
      <c r="E1507" s="46"/>
      <c r="F1507" s="276"/>
      <c r="G1507" s="276"/>
      <c r="H1507" s="276"/>
      <c r="I1507" s="276"/>
      <c r="J1507" s="276"/>
      <c r="K1507" s="276"/>
      <c r="L1507" s="276"/>
      <c r="M1507" s="276"/>
      <c r="N1507" s="276"/>
      <c r="O1507" s="276"/>
      <c r="P1507" s="62"/>
      <c r="Q1507" s="62"/>
      <c r="R1507" s="276"/>
      <c r="S1507" s="276"/>
      <c r="T1507" s="276"/>
      <c r="U1507" s="276"/>
      <c r="V1507" s="54"/>
    </row>
    <row r="1508" spans="2:22" ht="18.75">
      <c r="B1508" s="62"/>
      <c r="C1508" s="267" t="s">
        <v>318</v>
      </c>
      <c r="D1508" s="267"/>
      <c r="E1508" s="267" t="s">
        <v>266</v>
      </c>
      <c r="F1508" s="267"/>
      <c r="G1508" s="300" t="s">
        <v>270</v>
      </c>
      <c r="H1508" s="310"/>
      <c r="I1508" s="310"/>
      <c r="J1508" s="310"/>
      <c r="K1508" s="310"/>
      <c r="L1508" s="300" t="s">
        <v>215</v>
      </c>
      <c r="M1508" s="300"/>
      <c r="N1508" s="300"/>
      <c r="O1508" s="300"/>
      <c r="P1508" s="57"/>
      <c r="Q1508" s="58"/>
      <c r="R1508" s="300" t="s">
        <v>214</v>
      </c>
      <c r="S1508" s="310"/>
      <c r="T1508" s="310"/>
      <c r="U1508" s="310"/>
      <c r="V1508" s="54"/>
    </row>
    <row r="1509" spans="2:22" ht="18.75">
      <c r="B1509" s="62"/>
      <c r="C1509" s="45" t="s">
        <v>267</v>
      </c>
      <c r="D1509" s="44" t="s">
        <v>268</v>
      </c>
      <c r="E1509" s="45" t="s">
        <v>267</v>
      </c>
      <c r="F1509" s="44" t="s">
        <v>268</v>
      </c>
      <c r="G1509" s="57"/>
      <c r="H1509" s="57"/>
      <c r="I1509" s="57"/>
      <c r="J1509" s="57"/>
      <c r="K1509" s="57"/>
      <c r="L1509" s="300" t="s">
        <v>216</v>
      </c>
      <c r="M1509" s="300"/>
      <c r="N1509" s="300"/>
      <c r="O1509" s="300"/>
      <c r="P1509" s="57"/>
      <c r="Q1509" s="57"/>
      <c r="R1509" s="57"/>
      <c r="S1509" s="57"/>
      <c r="T1509" s="57"/>
      <c r="U1509" s="57"/>
      <c r="V1509" s="54"/>
    </row>
    <row r="1510" spans="2:21" ht="18.75">
      <c r="B1510" s="44" t="s">
        <v>264</v>
      </c>
      <c r="C1510" s="34">
        <v>80</v>
      </c>
      <c r="D1510" s="34">
        <v>20</v>
      </c>
      <c r="E1510" s="34">
        <v>58</v>
      </c>
      <c r="F1510" s="34">
        <v>20</v>
      </c>
      <c r="G1510" s="165"/>
      <c r="H1510" s="165"/>
      <c r="I1510" s="165"/>
      <c r="J1510" s="165"/>
      <c r="K1510" s="165"/>
      <c r="L1510" s="300" t="s">
        <v>217</v>
      </c>
      <c r="M1510" s="300"/>
      <c r="N1510" s="300"/>
      <c r="O1510" s="300"/>
      <c r="P1510" s="165"/>
      <c r="Q1510" s="165"/>
      <c r="R1510" s="165"/>
      <c r="S1510" s="165"/>
      <c r="T1510" s="165"/>
      <c r="U1510" s="165"/>
    </row>
    <row r="1511" spans="2:26" ht="18">
      <c r="B1511" s="44" t="s">
        <v>265</v>
      </c>
      <c r="C1511" s="33"/>
      <c r="D1511" s="33"/>
      <c r="E1511" s="33"/>
      <c r="F1511" s="33"/>
      <c r="G1511" s="165"/>
      <c r="H1511" s="165"/>
      <c r="I1511" s="165"/>
      <c r="J1511" s="165"/>
      <c r="K1511" s="165"/>
      <c r="L1511" s="165"/>
      <c r="M1511" s="165"/>
      <c r="N1511" s="165"/>
      <c r="O1511" s="165"/>
      <c r="P1511" s="165"/>
      <c r="Q1511" s="165"/>
      <c r="R1511" s="165"/>
      <c r="S1511" s="165"/>
      <c r="T1511" s="165"/>
      <c r="U1511" s="165"/>
      <c r="W1511" s="54"/>
      <c r="X1511" s="54"/>
      <c r="Y1511" s="54"/>
      <c r="Z1511" s="54"/>
    </row>
    <row r="1512" spans="2:26" ht="16.5">
      <c r="B1512" s="138" t="s">
        <v>28</v>
      </c>
      <c r="C1512" s="35">
        <v>80</v>
      </c>
      <c r="D1512" s="35">
        <f>D1510+D1511</f>
        <v>20</v>
      </c>
      <c r="E1512" s="35">
        <f>E1510+E1511</f>
        <v>58</v>
      </c>
      <c r="F1512" s="35">
        <f>F1510+F1511</f>
        <v>20</v>
      </c>
      <c r="G1512" s="267" t="s">
        <v>0</v>
      </c>
      <c r="H1512" s="267"/>
      <c r="I1512" s="267"/>
      <c r="J1512" s="267"/>
      <c r="K1512" s="267"/>
      <c r="L1512" s="267"/>
      <c r="M1512" s="267"/>
      <c r="N1512" s="267"/>
      <c r="O1512" s="267"/>
      <c r="P1512" s="267"/>
      <c r="Q1512" s="267"/>
      <c r="R1512" s="267"/>
      <c r="S1512" s="267"/>
      <c r="T1512" s="267"/>
      <c r="U1512" s="267"/>
      <c r="W1512" s="54"/>
      <c r="X1512" s="54"/>
      <c r="Y1512" s="54"/>
      <c r="Z1512" s="54"/>
    </row>
    <row r="1513" spans="2:26" ht="16.5">
      <c r="B1513" s="138" t="s">
        <v>109</v>
      </c>
      <c r="C1513" s="293">
        <f>C1512+D1512+E1512+F1512</f>
        <v>178</v>
      </c>
      <c r="D1513" s="293"/>
      <c r="E1513" s="293"/>
      <c r="F1513" s="293"/>
      <c r="G1513" s="267"/>
      <c r="H1513" s="267"/>
      <c r="I1513" s="267"/>
      <c r="J1513" s="267"/>
      <c r="K1513" s="267"/>
      <c r="L1513" s="267"/>
      <c r="M1513" s="267"/>
      <c r="N1513" s="267"/>
      <c r="O1513" s="267"/>
      <c r="P1513" s="267"/>
      <c r="Q1513" s="267"/>
      <c r="R1513" s="267"/>
      <c r="S1513" s="267"/>
      <c r="T1513" s="267"/>
      <c r="U1513" s="267"/>
      <c r="W1513" s="54"/>
      <c r="X1513" s="54"/>
      <c r="Y1513" s="54"/>
      <c r="Z1513" s="54"/>
    </row>
    <row r="1514" spans="1:21" ht="18.75">
      <c r="A1514" s="180" t="s">
        <v>272</v>
      </c>
      <c r="B1514" s="87" t="s">
        <v>298</v>
      </c>
      <c r="C1514" s="176"/>
      <c r="D1514" s="176"/>
      <c r="E1514" s="176"/>
      <c r="F1514" s="176"/>
      <c r="G1514" s="87"/>
      <c r="H1514" s="177"/>
      <c r="I1514" s="177"/>
      <c r="J1514" s="177"/>
      <c r="K1514" s="177"/>
      <c r="L1514" s="177"/>
      <c r="M1514" s="177"/>
      <c r="N1514" s="177"/>
      <c r="O1514" s="177"/>
      <c r="P1514" s="177"/>
      <c r="Q1514" s="177"/>
      <c r="R1514" s="177"/>
      <c r="S1514" s="177"/>
      <c r="T1514" s="177"/>
      <c r="U1514" s="177"/>
    </row>
    <row r="1515" spans="2:21" ht="18.75">
      <c r="B1515" s="192" t="s">
        <v>312</v>
      </c>
      <c r="C1515" s="192"/>
      <c r="D1515" s="192"/>
      <c r="E1515" s="192"/>
      <c r="F1515" s="192"/>
      <c r="G1515" s="192"/>
      <c r="H1515" s="192"/>
      <c r="I1515" s="192"/>
      <c r="J1515" s="192"/>
      <c r="K1515" s="192"/>
      <c r="L1515" s="192"/>
      <c r="M1515" s="192"/>
      <c r="N1515" s="192"/>
      <c r="O1515" s="192"/>
      <c r="P1515" s="192"/>
      <c r="Q1515" s="192"/>
      <c r="R1515" s="192"/>
      <c r="S1515" s="192"/>
      <c r="T1515" s="192"/>
      <c r="U1515" s="192"/>
    </row>
    <row r="1516" spans="2:21" ht="18.75">
      <c r="B1516" s="191" t="s">
        <v>311</v>
      </c>
      <c r="C1516" s="191"/>
      <c r="D1516" s="191"/>
      <c r="E1516" s="191"/>
      <c r="F1516" s="191"/>
      <c r="G1516" s="191"/>
      <c r="H1516" s="191"/>
      <c r="I1516" s="191"/>
      <c r="J1516" s="191"/>
      <c r="K1516" s="191"/>
      <c r="L1516" s="191"/>
      <c r="M1516" s="191"/>
      <c r="N1516" s="191"/>
      <c r="O1516" s="191"/>
      <c r="P1516" s="191"/>
      <c r="Q1516" s="191"/>
      <c r="R1516" s="191"/>
      <c r="S1516" s="191"/>
      <c r="T1516" s="191"/>
      <c r="U1516" s="191"/>
    </row>
    <row r="1517" spans="2:21" ht="18.75">
      <c r="B1517" s="192" t="s">
        <v>302</v>
      </c>
      <c r="C1517" s="192"/>
      <c r="D1517" s="192"/>
      <c r="E1517" s="192"/>
      <c r="F1517" s="192"/>
      <c r="G1517" s="192"/>
      <c r="H1517" s="192"/>
      <c r="I1517" s="192"/>
      <c r="J1517" s="192"/>
      <c r="K1517" s="192"/>
      <c r="L1517" s="192"/>
      <c r="M1517" s="192"/>
      <c r="N1517" s="192"/>
      <c r="O1517" s="192"/>
      <c r="P1517" s="192"/>
      <c r="Q1517" s="192"/>
      <c r="R1517" s="152"/>
      <c r="S1517" s="152"/>
      <c r="T1517" s="152"/>
      <c r="U1517" s="152"/>
    </row>
    <row r="1518" spans="2:21" ht="16.5">
      <c r="B1518" s="36" t="s">
        <v>269</v>
      </c>
      <c r="C1518" s="37"/>
      <c r="D1518" s="37"/>
      <c r="E1518" s="37"/>
      <c r="F1518" s="37"/>
      <c r="G1518" s="37"/>
      <c r="H1518" s="37"/>
      <c r="I1518" s="37"/>
      <c r="J1518" s="37"/>
      <c r="K1518" s="37"/>
      <c r="L1518" s="37"/>
      <c r="M1518" s="37"/>
      <c r="N1518" s="37"/>
      <c r="O1518" s="37"/>
      <c r="P1518" s="37"/>
      <c r="Q1518" s="137"/>
      <c r="R1518" s="137"/>
      <c r="S1518" s="137"/>
      <c r="T1518" s="137"/>
      <c r="U1518" s="137"/>
    </row>
    <row r="1519" spans="2:21" ht="15.75">
      <c r="B1519" s="166" t="s">
        <v>302</v>
      </c>
      <c r="C1519" s="187"/>
      <c r="D1519" s="187"/>
      <c r="E1519" s="187"/>
      <c r="F1519" s="187"/>
      <c r="G1519" s="187"/>
      <c r="H1519" s="187"/>
      <c r="I1519" s="187"/>
      <c r="J1519" s="187"/>
      <c r="K1519" s="187"/>
      <c r="L1519" s="187"/>
      <c r="M1519" s="187"/>
      <c r="N1519" s="187"/>
      <c r="O1519" s="187"/>
      <c r="P1519" s="187"/>
      <c r="Q1519" s="137"/>
      <c r="R1519" s="137"/>
      <c r="S1519" s="137"/>
      <c r="T1519" s="137"/>
      <c r="U1519" s="137"/>
    </row>
    <row r="1520" spans="2:21" ht="17.25">
      <c r="B1520" s="139"/>
      <c r="C1520" s="137"/>
      <c r="D1520" s="137"/>
      <c r="E1520" s="137"/>
      <c r="F1520" s="137"/>
      <c r="G1520" s="137"/>
      <c r="H1520" s="137"/>
      <c r="I1520" s="137"/>
      <c r="J1520" s="137"/>
      <c r="K1520" s="137"/>
      <c r="L1520" s="137"/>
      <c r="M1520" s="137"/>
      <c r="N1520" s="137"/>
      <c r="O1520" s="137"/>
      <c r="P1520" s="137"/>
      <c r="Q1520" s="137"/>
      <c r="R1520" s="137"/>
      <c r="S1520" s="137"/>
      <c r="T1520" s="137"/>
      <c r="U1520" s="137"/>
    </row>
    <row r="1521" spans="2:21" ht="17.25">
      <c r="B1521" s="139"/>
      <c r="C1521" s="137"/>
      <c r="D1521" s="137"/>
      <c r="E1521" s="137"/>
      <c r="F1521" s="137"/>
      <c r="G1521" s="137"/>
      <c r="H1521" s="137"/>
      <c r="I1521" s="137"/>
      <c r="J1521" s="137"/>
      <c r="K1521" s="137"/>
      <c r="L1521" s="137"/>
      <c r="M1521" s="137"/>
      <c r="N1521" s="137"/>
      <c r="O1521" s="137"/>
      <c r="P1521" s="137"/>
      <c r="Q1521" s="137"/>
      <c r="R1521" s="137"/>
      <c r="S1521" s="137"/>
      <c r="T1521" s="137"/>
      <c r="U1521" s="137"/>
    </row>
    <row r="1522" spans="3:21" ht="18">
      <c r="C1522" s="39"/>
      <c r="D1522" s="39"/>
      <c r="E1522" s="39"/>
      <c r="F1522" s="39"/>
      <c r="G1522" s="39"/>
      <c r="H1522" s="39">
        <v>39</v>
      </c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</row>
    <row r="1523" spans="2:14" ht="18.75">
      <c r="B1523" s="41"/>
      <c r="C1523" s="41"/>
      <c r="D1523" s="41"/>
      <c r="E1523" s="120" t="s">
        <v>23</v>
      </c>
      <c r="N1523" s="125" t="s">
        <v>316</v>
      </c>
    </row>
    <row r="1524" spans="2:21" ht="23.25">
      <c r="B1524" s="275" t="s">
        <v>153</v>
      </c>
      <c r="C1524" s="284"/>
      <c r="D1524" s="284"/>
      <c r="E1524" s="284"/>
      <c r="F1524" s="284"/>
      <c r="G1524" s="284"/>
      <c r="H1524" s="284"/>
      <c r="I1524" s="284"/>
      <c r="J1524" s="284"/>
      <c r="K1524" s="284"/>
      <c r="L1524" s="284"/>
      <c r="M1524" s="284"/>
      <c r="N1524" s="284"/>
      <c r="O1524" s="284"/>
      <c r="P1524" s="284"/>
      <c r="Q1524" s="284"/>
      <c r="R1524" s="284"/>
      <c r="S1524" s="284"/>
      <c r="T1524" s="284"/>
      <c r="U1524" s="284"/>
    </row>
    <row r="1525" spans="2:21" ht="22.5">
      <c r="B1525" s="283" t="s">
        <v>250</v>
      </c>
      <c r="C1525" s="284"/>
      <c r="D1525" s="284"/>
      <c r="E1525" s="284"/>
      <c r="F1525" s="284"/>
      <c r="G1525" s="284"/>
      <c r="H1525" s="284"/>
      <c r="I1525" s="284"/>
      <c r="J1525" s="284"/>
      <c r="K1525" s="284"/>
      <c r="L1525" s="284"/>
      <c r="M1525" s="284"/>
      <c r="N1525" s="284"/>
      <c r="O1525" s="284"/>
      <c r="P1525" s="284"/>
      <c r="Q1525" s="284"/>
      <c r="R1525" s="284"/>
      <c r="S1525" s="284"/>
      <c r="T1525" s="284"/>
      <c r="U1525" s="284"/>
    </row>
    <row r="1526" spans="2:21" ht="15.75">
      <c r="B1526" s="280" t="s">
        <v>212</v>
      </c>
      <c r="C1526" s="281"/>
      <c r="D1526" s="281"/>
      <c r="E1526" s="281"/>
      <c r="F1526" s="281"/>
      <c r="G1526" s="281"/>
      <c r="H1526" s="281"/>
      <c r="I1526" s="281"/>
      <c r="J1526" s="281"/>
      <c r="K1526" s="281"/>
      <c r="L1526" s="281"/>
      <c r="M1526" s="281"/>
      <c r="N1526" s="281"/>
      <c r="O1526" s="281"/>
      <c r="P1526" s="281"/>
      <c r="Q1526" s="281"/>
      <c r="R1526" s="281"/>
      <c r="S1526" s="281"/>
      <c r="T1526" s="281"/>
      <c r="U1526" s="281"/>
    </row>
    <row r="1527" spans="2:21" ht="15.75">
      <c r="B1527" s="203"/>
      <c r="C1527" s="124"/>
      <c r="D1527" s="124"/>
      <c r="E1527" s="124"/>
      <c r="F1527" s="124"/>
      <c r="G1527" s="124"/>
      <c r="H1527" s="124"/>
      <c r="I1527" s="124"/>
      <c r="J1527" s="124"/>
      <c r="K1527" s="124"/>
      <c r="L1527" s="124"/>
      <c r="M1527" s="124"/>
      <c r="N1527" s="124"/>
      <c r="O1527" s="124"/>
      <c r="P1527" s="124"/>
      <c r="Q1527" s="124"/>
      <c r="R1527" s="124"/>
      <c r="S1527" s="124"/>
      <c r="T1527" s="124"/>
      <c r="U1527" s="124"/>
    </row>
    <row r="1528" spans="1:21" ht="26.25">
      <c r="A1528" s="295" t="s">
        <v>190</v>
      </c>
      <c r="B1528" s="295"/>
      <c r="C1528" s="295"/>
      <c r="D1528" s="295"/>
      <c r="E1528" s="295"/>
      <c r="F1528" s="149"/>
      <c r="G1528" s="306" t="s">
        <v>353</v>
      </c>
      <c r="H1528" s="306"/>
      <c r="I1528" s="306"/>
      <c r="J1528" s="306"/>
      <c r="K1528" s="306"/>
      <c r="L1528" s="306"/>
      <c r="M1528" s="306"/>
      <c r="N1528" s="306"/>
      <c r="O1528" s="306"/>
      <c r="P1528" s="38"/>
      <c r="Q1528" s="38"/>
      <c r="R1528" s="38"/>
      <c r="S1528" s="38"/>
      <c r="T1528" s="38"/>
      <c r="U1528" s="38"/>
    </row>
    <row r="1529" spans="2:14" ht="21" customHeight="1">
      <c r="B1529" s="41"/>
      <c r="E1529" s="120" t="s">
        <v>23</v>
      </c>
      <c r="N1529" s="125" t="s">
        <v>316</v>
      </c>
    </row>
    <row r="1530" spans="2:22" ht="21" customHeight="1">
      <c r="B1530" s="72" t="s">
        <v>1</v>
      </c>
      <c r="C1530" s="49" t="s">
        <v>1</v>
      </c>
      <c r="D1530" s="49" t="s">
        <v>30</v>
      </c>
      <c r="E1530" s="49" t="s">
        <v>5</v>
      </c>
      <c r="F1530" s="50" t="s">
        <v>22</v>
      </c>
      <c r="G1530" s="50" t="s">
        <v>13</v>
      </c>
      <c r="H1530" s="50" t="s">
        <v>14</v>
      </c>
      <c r="I1530" s="49" t="s">
        <v>0</v>
      </c>
      <c r="J1530" s="50" t="s">
        <v>12</v>
      </c>
      <c r="K1530" s="50" t="s">
        <v>13</v>
      </c>
      <c r="L1530" s="50" t="s">
        <v>14</v>
      </c>
      <c r="M1530" s="49" t="s">
        <v>0</v>
      </c>
      <c r="N1530" s="50" t="s">
        <v>15</v>
      </c>
      <c r="O1530" s="50" t="s">
        <v>16</v>
      </c>
      <c r="P1530" s="50" t="s">
        <v>14</v>
      </c>
      <c r="Q1530" s="49" t="s">
        <v>0</v>
      </c>
      <c r="R1530" s="50" t="s">
        <v>24</v>
      </c>
      <c r="S1530" s="50" t="s">
        <v>25</v>
      </c>
      <c r="T1530" s="50" t="s">
        <v>14</v>
      </c>
      <c r="U1530" s="49" t="s">
        <v>0</v>
      </c>
      <c r="V1530" s="54"/>
    </row>
    <row r="1531" spans="2:22" ht="21" customHeight="1">
      <c r="B1531" s="72" t="s">
        <v>4</v>
      </c>
      <c r="C1531" s="49" t="s">
        <v>3</v>
      </c>
      <c r="D1531" s="49" t="s">
        <v>31</v>
      </c>
      <c r="E1531" s="49" t="s">
        <v>6</v>
      </c>
      <c r="F1531" s="49" t="s">
        <v>8</v>
      </c>
      <c r="G1531" s="49" t="s">
        <v>9</v>
      </c>
      <c r="H1531" s="49" t="s">
        <v>10</v>
      </c>
      <c r="I1531" s="41" t="s">
        <v>11</v>
      </c>
      <c r="J1531" s="49" t="s">
        <v>8</v>
      </c>
      <c r="K1531" s="49" t="s">
        <v>9</v>
      </c>
      <c r="L1531" s="49" t="s">
        <v>10</v>
      </c>
      <c r="M1531" s="41" t="s">
        <v>11</v>
      </c>
      <c r="N1531" s="49" t="s">
        <v>8</v>
      </c>
      <c r="O1531" s="49" t="s">
        <v>9</v>
      </c>
      <c r="P1531" s="49" t="s">
        <v>10</v>
      </c>
      <c r="Q1531" s="41" t="s">
        <v>11</v>
      </c>
      <c r="R1531" s="49" t="s">
        <v>8</v>
      </c>
      <c r="S1531" s="49" t="s">
        <v>9</v>
      </c>
      <c r="T1531" s="49" t="s">
        <v>10</v>
      </c>
      <c r="U1531" s="41" t="s">
        <v>11</v>
      </c>
      <c r="V1531" s="54"/>
    </row>
    <row r="1532" spans="2:22" ht="21" customHeight="1">
      <c r="B1532" s="204" t="s">
        <v>358</v>
      </c>
      <c r="C1532" s="72" t="s">
        <v>309</v>
      </c>
      <c r="D1532" s="49" t="s">
        <v>305</v>
      </c>
      <c r="E1532" s="49" t="s">
        <v>7</v>
      </c>
      <c r="F1532" s="49" t="s">
        <v>32</v>
      </c>
      <c r="G1532" s="49" t="s">
        <v>32</v>
      </c>
      <c r="H1532" s="64">
        <v>0.03</v>
      </c>
      <c r="I1532" s="54"/>
      <c r="J1532" s="54"/>
      <c r="K1532" s="54"/>
      <c r="L1532" s="53">
        <v>0.01</v>
      </c>
      <c r="M1532" s="54"/>
      <c r="N1532" s="54"/>
      <c r="O1532" s="54"/>
      <c r="P1532" s="53">
        <v>0.01</v>
      </c>
      <c r="Q1532" s="54"/>
      <c r="R1532" s="54"/>
      <c r="S1532" s="54"/>
      <c r="T1532" s="54"/>
      <c r="U1532" s="54"/>
      <c r="V1532" s="54"/>
    </row>
    <row r="1533" spans="2:21" ht="21" customHeight="1">
      <c r="B1533" s="132"/>
      <c r="D1533" s="2" t="s">
        <v>33</v>
      </c>
      <c r="E1533" s="3"/>
      <c r="F1533" s="2" t="s">
        <v>33</v>
      </c>
      <c r="G1533" s="2" t="s">
        <v>33</v>
      </c>
      <c r="H1533" s="2" t="s">
        <v>33</v>
      </c>
      <c r="I1533" s="2" t="s">
        <v>33</v>
      </c>
      <c r="J1533" s="2" t="s">
        <v>33</v>
      </c>
      <c r="K1533" s="2" t="s">
        <v>33</v>
      </c>
      <c r="L1533" s="2" t="s">
        <v>33</v>
      </c>
      <c r="N1533" s="2" t="s">
        <v>33</v>
      </c>
      <c r="O1533" s="2" t="s">
        <v>33</v>
      </c>
      <c r="P1533" s="2" t="s">
        <v>33</v>
      </c>
      <c r="Q1533" s="2" t="s">
        <v>33</v>
      </c>
      <c r="R1533" s="2" t="s">
        <v>33</v>
      </c>
      <c r="S1533" s="2" t="s">
        <v>33</v>
      </c>
      <c r="T1533" s="2" t="s">
        <v>33</v>
      </c>
      <c r="U1533" s="2" t="s">
        <v>33</v>
      </c>
    </row>
    <row r="1534" spans="2:21" ht="21" customHeight="1">
      <c r="B1534" s="41">
        <v>1</v>
      </c>
      <c r="C1534" s="41"/>
      <c r="D1534" s="41">
        <v>3</v>
      </c>
      <c r="E1534" s="41">
        <v>4</v>
      </c>
      <c r="F1534" s="41">
        <v>5</v>
      </c>
      <c r="G1534" s="41">
        <v>6</v>
      </c>
      <c r="H1534" s="42">
        <v>7</v>
      </c>
      <c r="I1534" s="41">
        <v>8</v>
      </c>
      <c r="J1534" s="41">
        <v>9</v>
      </c>
      <c r="K1534" s="41">
        <v>10</v>
      </c>
      <c r="L1534" s="42">
        <v>11</v>
      </c>
      <c r="M1534" s="41">
        <v>12</v>
      </c>
      <c r="N1534" s="41">
        <v>13</v>
      </c>
      <c r="O1534" s="41">
        <v>14</v>
      </c>
      <c r="P1534" s="42">
        <v>15</v>
      </c>
      <c r="Q1534" s="41">
        <v>16</v>
      </c>
      <c r="R1534" s="41">
        <v>17</v>
      </c>
      <c r="S1534" s="41">
        <v>18</v>
      </c>
      <c r="T1534" s="41">
        <v>19</v>
      </c>
      <c r="U1534" s="41">
        <v>20</v>
      </c>
    </row>
    <row r="1535" spans="2:14" ht="21" customHeight="1">
      <c r="B1535" s="41"/>
      <c r="E1535" s="120" t="s">
        <v>23</v>
      </c>
      <c r="N1535" s="125" t="s">
        <v>316</v>
      </c>
    </row>
    <row r="1536" spans="1:21" ht="21" customHeight="1">
      <c r="A1536" s="126">
        <v>1</v>
      </c>
      <c r="B1536" s="60" t="s">
        <v>17</v>
      </c>
      <c r="C1536" s="128">
        <v>54</v>
      </c>
      <c r="D1536" s="128">
        <f>C1536*15</f>
        <v>810</v>
      </c>
      <c r="E1536" s="128">
        <f>SUM(C1536*32)</f>
        <v>1728</v>
      </c>
      <c r="F1536" s="128">
        <f>SUM(C1536*22)</f>
        <v>1188</v>
      </c>
      <c r="G1536" s="128">
        <f>SUM(E1536*8)</f>
        <v>13824</v>
      </c>
      <c r="H1536" s="128" t="s">
        <v>21</v>
      </c>
      <c r="I1536" s="129">
        <f>SUM(D1536+F1536+G1536)</f>
        <v>15822</v>
      </c>
      <c r="J1536" s="128">
        <f>SUM(C1536*3)</f>
        <v>162</v>
      </c>
      <c r="K1536" s="128">
        <f>SUM(E1536*0.5)</f>
        <v>864</v>
      </c>
      <c r="L1536" s="128" t="str">
        <f>+L1538</f>
        <v>+</v>
      </c>
      <c r="M1536" s="129">
        <f>SUM(J1536:L1536)</f>
        <v>1026</v>
      </c>
      <c r="N1536" s="128">
        <f>SUM(C1536*3)</f>
        <v>162</v>
      </c>
      <c r="O1536" s="128">
        <f>SUM(E1536*1)</f>
        <v>1728</v>
      </c>
      <c r="P1536" s="128" t="s">
        <v>21</v>
      </c>
      <c r="Q1536" s="129">
        <f>SUM(N1536:P1536)</f>
        <v>1890</v>
      </c>
      <c r="R1536" s="128">
        <f>SUM(C1536*2)</f>
        <v>108</v>
      </c>
      <c r="S1536" s="128">
        <f>SUM(E1536*0.5)</f>
        <v>864</v>
      </c>
      <c r="T1536" s="128" t="s">
        <v>21</v>
      </c>
      <c r="U1536" s="129">
        <f>SUM(R1536:T1536)</f>
        <v>972</v>
      </c>
    </row>
    <row r="1537" spans="1:21" ht="21" customHeight="1">
      <c r="A1537" s="126">
        <v>2</v>
      </c>
      <c r="B1537" s="60" t="s">
        <v>18</v>
      </c>
      <c r="C1537" s="128">
        <v>25</v>
      </c>
      <c r="D1537" s="128">
        <f>SUM(C1537*15)</f>
        <v>375</v>
      </c>
      <c r="E1537" s="29">
        <f>SUM(C1537*24)</f>
        <v>600</v>
      </c>
      <c r="F1537" s="128">
        <f>SUM(C1537*32.5)</f>
        <v>812.5</v>
      </c>
      <c r="G1537" s="128">
        <f>SUM(E1537*8)</f>
        <v>4800</v>
      </c>
      <c r="H1537" s="128" t="s">
        <v>21</v>
      </c>
      <c r="I1537" s="129">
        <f>SUM(D1537+F1537+G1537)</f>
        <v>5987.5</v>
      </c>
      <c r="J1537" s="128">
        <f>SUM(C1537*2.5)</f>
        <v>62.5</v>
      </c>
      <c r="K1537" s="128">
        <f>SUM(E1537*0.5)</f>
        <v>300</v>
      </c>
      <c r="L1537" s="128" t="s">
        <v>21</v>
      </c>
      <c r="M1537" s="129">
        <f>SUM(J1537:L1537)</f>
        <v>362.5</v>
      </c>
      <c r="N1537" s="128">
        <f>SUM(C1537*3)</f>
        <v>75</v>
      </c>
      <c r="O1537" s="128">
        <f>SUM(E1537*1)</f>
        <v>600</v>
      </c>
      <c r="P1537" s="128" t="s">
        <v>21</v>
      </c>
      <c r="Q1537" s="129">
        <f>SUM(N1537:P1537)</f>
        <v>675</v>
      </c>
      <c r="R1537" s="128">
        <f>SUM(C1537*2)</f>
        <v>50</v>
      </c>
      <c r="S1537" s="128">
        <f>SUM(E1537*0.5)</f>
        <v>300</v>
      </c>
      <c r="T1537" s="128" t="s">
        <v>21</v>
      </c>
      <c r="U1537" s="129">
        <f>SUM(R1537:T1537)</f>
        <v>350</v>
      </c>
    </row>
    <row r="1538" spans="1:21" ht="21" customHeight="1">
      <c r="A1538" s="126">
        <v>3</v>
      </c>
      <c r="B1538" s="60" t="s">
        <v>19</v>
      </c>
      <c r="C1538" s="128">
        <v>36</v>
      </c>
      <c r="D1538" s="128">
        <f>SUM(C1538*15)</f>
        <v>540</v>
      </c>
      <c r="E1538" s="128">
        <f>SUM(C1538*32)</f>
        <v>1152</v>
      </c>
      <c r="F1538" s="128">
        <f>SUM(C1538*22)</f>
        <v>792</v>
      </c>
      <c r="G1538" s="128">
        <f>SUM(E1538*8)</f>
        <v>9216</v>
      </c>
      <c r="H1538" s="128" t="s">
        <v>21</v>
      </c>
      <c r="I1538" s="129">
        <f>SUM(D1538+F1538+G1538)</f>
        <v>10548</v>
      </c>
      <c r="J1538" s="128">
        <f>SUM(C1538*3)</f>
        <v>108</v>
      </c>
      <c r="K1538" s="128">
        <f>SUM(E1538*0.5)</f>
        <v>576</v>
      </c>
      <c r="L1538" s="128" t="s">
        <v>21</v>
      </c>
      <c r="M1538" s="129">
        <f>SUM(J1538:L1538)</f>
        <v>684</v>
      </c>
      <c r="N1538" s="128">
        <f>SUM(C1538*3)</f>
        <v>108</v>
      </c>
      <c r="O1538" s="128">
        <f>SUM(E1538*1)</f>
        <v>1152</v>
      </c>
      <c r="P1538" s="128" t="s">
        <v>21</v>
      </c>
      <c r="Q1538" s="129">
        <f>SUM(N1538:P1538)</f>
        <v>1260</v>
      </c>
      <c r="R1538" s="128">
        <f>SUM(C1538*2)</f>
        <v>72</v>
      </c>
      <c r="S1538" s="128">
        <f>SUM(E1538*0.5)</f>
        <v>576</v>
      </c>
      <c r="T1538" s="128" t="s">
        <v>21</v>
      </c>
      <c r="U1538" s="129">
        <f>SUM(R1538:T1538)</f>
        <v>648</v>
      </c>
    </row>
    <row r="1539" spans="1:21" ht="21" customHeight="1">
      <c r="A1539" s="126">
        <v>4</v>
      </c>
      <c r="B1539" s="60" t="s">
        <v>20</v>
      </c>
      <c r="C1539" s="128">
        <v>17</v>
      </c>
      <c r="D1539" s="128">
        <f>SUM(C1539*15)</f>
        <v>255</v>
      </c>
      <c r="E1539" s="128">
        <f>SUM(C1539*24)</f>
        <v>408</v>
      </c>
      <c r="F1539" s="128">
        <f>SUM(C1539*32.5)</f>
        <v>552.5</v>
      </c>
      <c r="G1539" s="128">
        <f>SUM(E1539*8)</f>
        <v>3264</v>
      </c>
      <c r="H1539" s="128" t="s">
        <v>21</v>
      </c>
      <c r="I1539" s="129">
        <f>SUM(D1539+F1539+G1539)</f>
        <v>4071.5</v>
      </c>
      <c r="J1539" s="128">
        <f>SUM(C1539*2.5)</f>
        <v>42.5</v>
      </c>
      <c r="K1539" s="128">
        <f>SUM(E1539*0.5)</f>
        <v>204</v>
      </c>
      <c r="L1539" s="128" t="s">
        <v>21</v>
      </c>
      <c r="M1539" s="129">
        <f>SUM(J1539:L1539)</f>
        <v>246.5</v>
      </c>
      <c r="N1539" s="128">
        <f>SUM(C1539*3)</f>
        <v>51</v>
      </c>
      <c r="O1539" s="128">
        <f>SUM(E1539*1)</f>
        <v>408</v>
      </c>
      <c r="P1539" s="128" t="s">
        <v>21</v>
      </c>
      <c r="Q1539" s="129">
        <f>SUM(N1539:P1539)</f>
        <v>459</v>
      </c>
      <c r="R1539" s="128">
        <f>SUM(C1539*2)</f>
        <v>34</v>
      </c>
      <c r="S1539" s="128">
        <f>SUM(E1539*0.5)</f>
        <v>204</v>
      </c>
      <c r="T1539" s="128" t="s">
        <v>21</v>
      </c>
      <c r="U1539" s="129">
        <f>SUM(R1539:T1539)</f>
        <v>238</v>
      </c>
    </row>
    <row r="1540" spans="1:21" ht="19.5">
      <c r="A1540" s="126">
        <v>4</v>
      </c>
      <c r="B1540" s="61" t="s">
        <v>28</v>
      </c>
      <c r="C1540" s="61">
        <f>C1539+C1538+C1537+C1536</f>
        <v>132</v>
      </c>
      <c r="D1540" s="8">
        <f>C1540*15</f>
        <v>1980</v>
      </c>
      <c r="E1540" s="8">
        <f aca="true" t="shared" si="38" ref="E1540:U1540">SUM(E1536:E1539)</f>
        <v>3888</v>
      </c>
      <c r="F1540" s="8">
        <f t="shared" si="38"/>
        <v>3345</v>
      </c>
      <c r="G1540" s="8">
        <f t="shared" si="38"/>
        <v>31104</v>
      </c>
      <c r="H1540" s="8">
        <f t="shared" si="38"/>
        <v>0</v>
      </c>
      <c r="I1540" s="8">
        <f t="shared" si="38"/>
        <v>36429</v>
      </c>
      <c r="J1540" s="8">
        <f t="shared" si="38"/>
        <v>375</v>
      </c>
      <c r="K1540" s="8">
        <f t="shared" si="38"/>
        <v>1944</v>
      </c>
      <c r="L1540" s="8">
        <f t="shared" si="38"/>
        <v>0</v>
      </c>
      <c r="M1540" s="8">
        <f t="shared" si="38"/>
        <v>2319</v>
      </c>
      <c r="N1540" s="8">
        <f t="shared" si="38"/>
        <v>396</v>
      </c>
      <c r="O1540" s="8">
        <f t="shared" si="38"/>
        <v>3888</v>
      </c>
      <c r="P1540" s="8">
        <f t="shared" si="38"/>
        <v>0</v>
      </c>
      <c r="Q1540" s="8">
        <f t="shared" si="38"/>
        <v>4284</v>
      </c>
      <c r="R1540" s="8">
        <f t="shared" si="38"/>
        <v>264</v>
      </c>
      <c r="S1540" s="8">
        <f t="shared" si="38"/>
        <v>1944</v>
      </c>
      <c r="T1540" s="8">
        <f t="shared" si="38"/>
        <v>0</v>
      </c>
      <c r="U1540" s="8">
        <f t="shared" si="38"/>
        <v>2208</v>
      </c>
    </row>
    <row r="1541" spans="2:14" ht="25.5" customHeight="1">
      <c r="B1541" s="41"/>
      <c r="E1541" s="120" t="s">
        <v>23</v>
      </c>
      <c r="N1541" s="125" t="s">
        <v>316</v>
      </c>
    </row>
    <row r="1542" spans="2:21" ht="24" customHeight="1">
      <c r="B1542" s="199" t="s">
        <v>297</v>
      </c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4"/>
      <c r="S1542" s="267" t="s">
        <v>370</v>
      </c>
      <c r="T1542" s="267"/>
      <c r="U1542" s="133"/>
    </row>
    <row r="1543" spans="2:22" ht="16.5">
      <c r="B1543" s="82" t="s">
        <v>75</v>
      </c>
      <c r="C1543" s="46"/>
      <c r="D1543" s="46"/>
      <c r="E1543" s="46"/>
      <c r="F1543" s="276"/>
      <c r="G1543" s="276"/>
      <c r="H1543" s="276"/>
      <c r="I1543" s="276"/>
      <c r="J1543" s="276"/>
      <c r="K1543" s="276"/>
      <c r="L1543" s="276"/>
      <c r="M1543" s="276"/>
      <c r="N1543" s="276"/>
      <c r="O1543" s="276"/>
      <c r="P1543" s="62"/>
      <c r="Q1543" s="62"/>
      <c r="R1543" s="276"/>
      <c r="S1543" s="276"/>
      <c r="T1543" s="276"/>
      <c r="U1543" s="276"/>
      <c r="V1543" s="54"/>
    </row>
    <row r="1544" spans="2:22" ht="15.75">
      <c r="B1544" s="62"/>
      <c r="C1544" s="267"/>
      <c r="D1544" s="267"/>
      <c r="E1544" s="267" t="s">
        <v>266</v>
      </c>
      <c r="F1544" s="267"/>
      <c r="G1544" s="267" t="s">
        <v>270</v>
      </c>
      <c r="H1544" s="285"/>
      <c r="I1544" s="285"/>
      <c r="J1544" s="285"/>
      <c r="K1544" s="285"/>
      <c r="L1544" s="267" t="s">
        <v>215</v>
      </c>
      <c r="M1544" s="267"/>
      <c r="N1544" s="267"/>
      <c r="O1544" s="267"/>
      <c r="P1544" s="136"/>
      <c r="Q1544" s="44"/>
      <c r="R1544" s="267" t="s">
        <v>214</v>
      </c>
      <c r="S1544" s="285"/>
      <c r="T1544" s="285"/>
      <c r="U1544" s="285"/>
      <c r="V1544" s="54"/>
    </row>
    <row r="1545" spans="2:21" ht="15.75">
      <c r="B1545" s="62"/>
      <c r="C1545" s="45" t="s">
        <v>267</v>
      </c>
      <c r="D1545" s="44" t="s">
        <v>268</v>
      </c>
      <c r="E1545" s="45" t="s">
        <v>267</v>
      </c>
      <c r="F1545" s="44" t="s">
        <v>268</v>
      </c>
      <c r="G1545" s="92"/>
      <c r="H1545" s="92"/>
      <c r="I1545" s="92"/>
      <c r="J1545" s="92"/>
      <c r="K1545" s="92"/>
      <c r="L1545" s="267" t="s">
        <v>216</v>
      </c>
      <c r="M1545" s="267"/>
      <c r="N1545" s="267"/>
      <c r="O1545" s="267"/>
      <c r="P1545" s="128"/>
      <c r="Q1545" s="128"/>
      <c r="R1545" s="128"/>
      <c r="S1545" s="128"/>
      <c r="T1545" s="128"/>
      <c r="U1545" s="128"/>
    </row>
    <row r="1546" spans="2:21" ht="15.75">
      <c r="B1546" s="44" t="s">
        <v>264</v>
      </c>
      <c r="C1546" s="62">
        <v>65</v>
      </c>
      <c r="D1546" s="62">
        <v>25</v>
      </c>
      <c r="E1546" s="62">
        <v>30</v>
      </c>
      <c r="F1546" s="62">
        <v>12</v>
      </c>
      <c r="G1546" s="92"/>
      <c r="H1546" s="92"/>
      <c r="I1546" s="92"/>
      <c r="J1546" s="92"/>
      <c r="K1546" s="92"/>
      <c r="L1546" s="267" t="s">
        <v>217</v>
      </c>
      <c r="M1546" s="267"/>
      <c r="N1546" s="267"/>
      <c r="O1546" s="267"/>
      <c r="P1546" s="128"/>
      <c r="Q1546" s="128"/>
      <c r="R1546" s="128"/>
      <c r="S1546" s="128"/>
      <c r="T1546" s="128"/>
      <c r="U1546" s="128"/>
    </row>
    <row r="1547" spans="2:25" ht="16.5">
      <c r="B1547" s="44" t="s">
        <v>265</v>
      </c>
      <c r="C1547" s="46"/>
      <c r="D1547" s="46"/>
      <c r="E1547" s="46"/>
      <c r="F1547" s="46"/>
      <c r="G1547" s="33"/>
      <c r="H1547" s="33"/>
      <c r="I1547" s="33"/>
      <c r="J1547" s="33"/>
      <c r="K1547" s="34"/>
      <c r="L1547" s="34"/>
      <c r="M1547" s="34"/>
      <c r="N1547" s="34"/>
      <c r="O1547" s="34"/>
      <c r="P1547" s="33"/>
      <c r="Q1547" s="33"/>
      <c r="R1547" s="33"/>
      <c r="S1547" s="33"/>
      <c r="T1547" s="33"/>
      <c r="U1547" s="33"/>
      <c r="W1547" s="54"/>
      <c r="X1547" s="54"/>
      <c r="Y1547" s="54"/>
    </row>
    <row r="1548" spans="2:25" ht="16.5">
      <c r="B1548" s="138" t="s">
        <v>28</v>
      </c>
      <c r="C1548" s="65">
        <v>65</v>
      </c>
      <c r="D1548" s="65">
        <f>D1546+D1547</f>
        <v>25</v>
      </c>
      <c r="E1548" s="65">
        <f>E1546+E1547</f>
        <v>30</v>
      </c>
      <c r="F1548" s="65">
        <f>F1546+F1547</f>
        <v>12</v>
      </c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4"/>
      <c r="S1548" s="34"/>
      <c r="T1548" s="34"/>
      <c r="U1548" s="34"/>
      <c r="W1548" s="54"/>
      <c r="X1548" s="54"/>
      <c r="Y1548" s="54"/>
    </row>
    <row r="1549" spans="2:21" ht="16.5">
      <c r="B1549" s="138" t="s">
        <v>109</v>
      </c>
      <c r="C1549" s="269">
        <f>C1548+D1548+E1548+F1548</f>
        <v>132</v>
      </c>
      <c r="D1549" s="269"/>
      <c r="E1549" s="269"/>
      <c r="F1549" s="269"/>
      <c r="G1549" s="267"/>
      <c r="H1549" s="267"/>
      <c r="I1549" s="267"/>
      <c r="J1549" s="267"/>
      <c r="K1549" s="267"/>
      <c r="L1549" s="267"/>
      <c r="M1549" s="267"/>
      <c r="N1549" s="267"/>
      <c r="O1549" s="267"/>
      <c r="P1549" s="267"/>
      <c r="Q1549" s="267"/>
      <c r="R1549" s="267"/>
      <c r="S1549" s="267"/>
      <c r="T1549" s="267"/>
      <c r="U1549" s="267"/>
    </row>
    <row r="1550" spans="1:32" ht="12.75">
      <c r="A1550" s="100"/>
      <c r="B1550" s="178" t="s">
        <v>298</v>
      </c>
      <c r="C1550" s="254"/>
      <c r="D1550" s="254"/>
      <c r="E1550" s="254"/>
      <c r="F1550" s="254"/>
      <c r="G1550" s="178"/>
      <c r="H1550" s="96"/>
      <c r="I1550" s="96"/>
      <c r="J1550" s="96"/>
      <c r="K1550" s="96"/>
      <c r="L1550" s="96"/>
      <c r="M1550" s="96"/>
      <c r="N1550" s="96"/>
      <c r="O1550" s="96"/>
      <c r="P1550" s="96"/>
      <c r="Q1550" s="96"/>
      <c r="R1550" s="96"/>
      <c r="S1550" s="96"/>
      <c r="T1550" s="96"/>
      <c r="U1550" s="96"/>
      <c r="V1550" s="67"/>
      <c r="W1550" s="67"/>
      <c r="X1550" s="67"/>
      <c r="Y1550" s="67"/>
      <c r="Z1550" s="67"/>
      <c r="AA1550" s="67"/>
      <c r="AB1550" s="67"/>
      <c r="AC1550" s="67"/>
      <c r="AD1550" s="67"/>
      <c r="AE1550" s="67"/>
      <c r="AF1550" s="67"/>
    </row>
    <row r="1551" spans="1:32" ht="12.75">
      <c r="A1551" s="67"/>
      <c r="B1551" s="304" t="s">
        <v>312</v>
      </c>
      <c r="C1551" s="304"/>
      <c r="D1551" s="304"/>
      <c r="E1551" s="304"/>
      <c r="F1551" s="304"/>
      <c r="G1551" s="304"/>
      <c r="H1551" s="304"/>
      <c r="I1551" s="304"/>
      <c r="J1551" s="304"/>
      <c r="K1551" s="304"/>
      <c r="L1551" s="304"/>
      <c r="M1551" s="304"/>
      <c r="N1551" s="304"/>
      <c r="O1551" s="304"/>
      <c r="P1551" s="304"/>
      <c r="Q1551" s="304"/>
      <c r="R1551" s="304"/>
      <c r="S1551" s="304"/>
      <c r="T1551" s="304"/>
      <c r="U1551" s="304"/>
      <c r="V1551" s="67"/>
      <c r="W1551" s="67"/>
      <c r="X1551" s="67"/>
      <c r="Y1551" s="67"/>
      <c r="Z1551" s="67"/>
      <c r="AA1551" s="67"/>
      <c r="AB1551" s="67"/>
      <c r="AC1551" s="67"/>
      <c r="AD1551" s="67"/>
      <c r="AE1551" s="67"/>
      <c r="AF1551" s="67"/>
    </row>
    <row r="1552" spans="1:32" ht="12.75">
      <c r="A1552" s="67"/>
      <c r="B1552" s="317" t="s">
        <v>311</v>
      </c>
      <c r="C1552" s="317"/>
      <c r="D1552" s="317"/>
      <c r="E1552" s="317"/>
      <c r="F1552" s="317"/>
      <c r="G1552" s="317"/>
      <c r="H1552" s="317"/>
      <c r="I1552" s="317"/>
      <c r="J1552" s="317"/>
      <c r="K1552" s="317"/>
      <c r="L1552" s="317"/>
      <c r="M1552" s="317"/>
      <c r="N1552" s="317"/>
      <c r="O1552" s="317"/>
      <c r="P1552" s="317"/>
      <c r="Q1552" s="317"/>
      <c r="R1552" s="317"/>
      <c r="S1552" s="317"/>
      <c r="T1552" s="317"/>
      <c r="U1552" s="317"/>
      <c r="V1552" s="67"/>
      <c r="W1552" s="67"/>
      <c r="X1552" s="67"/>
      <c r="Y1552" s="67"/>
      <c r="Z1552" s="67"/>
      <c r="AA1552" s="67"/>
      <c r="AB1552" s="67"/>
      <c r="AC1552" s="67"/>
      <c r="AD1552" s="67"/>
      <c r="AE1552" s="67"/>
      <c r="AF1552" s="67"/>
    </row>
    <row r="1553" spans="1:32" ht="12.75">
      <c r="A1553" s="67"/>
      <c r="B1553" s="253" t="s">
        <v>302</v>
      </c>
      <c r="C1553" s="253"/>
      <c r="D1553" s="253"/>
      <c r="E1553" s="253"/>
      <c r="F1553" s="253"/>
      <c r="G1553" s="253"/>
      <c r="H1553" s="253"/>
      <c r="I1553" s="253"/>
      <c r="J1553" s="253"/>
      <c r="K1553" s="253"/>
      <c r="L1553" s="253"/>
      <c r="M1553" s="253"/>
      <c r="N1553" s="253"/>
      <c r="O1553" s="253"/>
      <c r="P1553" s="253"/>
      <c r="Q1553" s="253"/>
      <c r="R1553" s="195"/>
      <c r="S1553" s="195"/>
      <c r="T1553" s="195"/>
      <c r="U1553" s="195"/>
      <c r="V1553" s="67"/>
      <c r="W1553" s="67"/>
      <c r="X1553" s="67"/>
      <c r="Y1553" s="67"/>
      <c r="Z1553" s="67"/>
      <c r="AA1553" s="67"/>
      <c r="AB1553" s="67"/>
      <c r="AC1553" s="67"/>
      <c r="AD1553" s="67"/>
      <c r="AE1553" s="67"/>
      <c r="AF1553" s="67"/>
    </row>
    <row r="1554" spans="1:32" ht="13.5">
      <c r="A1554" s="67"/>
      <c r="B1554" s="302" t="s">
        <v>369</v>
      </c>
      <c r="C1554" s="302"/>
      <c r="D1554" s="302"/>
      <c r="E1554" s="302"/>
      <c r="F1554" s="302"/>
      <c r="G1554" s="302"/>
      <c r="H1554" s="302"/>
      <c r="I1554" s="302"/>
      <c r="J1554" s="302"/>
      <c r="K1554" s="302"/>
      <c r="L1554" s="302"/>
      <c r="M1554" s="302"/>
      <c r="N1554" s="302"/>
      <c r="O1554" s="302"/>
      <c r="P1554" s="302"/>
      <c r="Q1554" s="257"/>
      <c r="R1554" s="257"/>
      <c r="S1554" s="257"/>
      <c r="T1554" s="257"/>
      <c r="U1554" s="257"/>
      <c r="V1554" s="67"/>
      <c r="W1554" s="67"/>
      <c r="X1554" s="67"/>
      <c r="Y1554" s="67"/>
      <c r="Z1554" s="67"/>
      <c r="AA1554" s="67"/>
      <c r="AB1554" s="67"/>
      <c r="AC1554" s="67"/>
      <c r="AD1554" s="67"/>
      <c r="AE1554" s="67"/>
      <c r="AF1554" s="67"/>
    </row>
    <row r="1555" spans="1:32" ht="12.75">
      <c r="A1555" s="67"/>
      <c r="B1555" s="288" t="s">
        <v>302</v>
      </c>
      <c r="C1555" s="288"/>
      <c r="D1555" s="288"/>
      <c r="E1555" s="288"/>
      <c r="F1555" s="288"/>
      <c r="G1555" s="288"/>
      <c r="H1555" s="288"/>
      <c r="I1555" s="288"/>
      <c r="J1555" s="288"/>
      <c r="K1555" s="288"/>
      <c r="L1555" s="288"/>
      <c r="M1555" s="288"/>
      <c r="N1555" s="288"/>
      <c r="O1555" s="288"/>
      <c r="P1555" s="288"/>
      <c r="Q1555" s="257"/>
      <c r="R1555" s="257"/>
      <c r="S1555" s="257"/>
      <c r="T1555" s="257"/>
      <c r="U1555" s="257"/>
      <c r="V1555" s="67"/>
      <c r="W1555" s="67"/>
      <c r="X1555" s="67"/>
      <c r="Y1555" s="67"/>
      <c r="Z1555" s="67"/>
      <c r="AA1555" s="67"/>
      <c r="AB1555" s="67"/>
      <c r="AC1555" s="67"/>
      <c r="AD1555" s="67"/>
      <c r="AE1555" s="67"/>
      <c r="AF1555" s="67"/>
    </row>
    <row r="1556" spans="1:32" ht="12.75">
      <c r="A1556" s="67"/>
      <c r="B1556" s="307" t="s">
        <v>281</v>
      </c>
      <c r="C1556" s="307"/>
      <c r="D1556" s="307"/>
      <c r="E1556" s="307"/>
      <c r="F1556" s="307"/>
      <c r="G1556" s="307"/>
      <c r="H1556" s="307"/>
      <c r="I1556" s="307"/>
      <c r="J1556" s="307"/>
      <c r="K1556" s="307"/>
      <c r="L1556" s="307"/>
      <c r="M1556" s="307"/>
      <c r="N1556" s="307"/>
      <c r="O1556" s="307"/>
      <c r="P1556" s="307"/>
      <c r="Q1556" s="307"/>
      <c r="R1556" s="307"/>
      <c r="S1556" s="307"/>
      <c r="T1556" s="307"/>
      <c r="U1556" s="257"/>
      <c r="V1556" s="67"/>
      <c r="W1556" s="67"/>
      <c r="X1556" s="67"/>
      <c r="Y1556" s="67"/>
      <c r="Z1556" s="67"/>
      <c r="AA1556" s="67"/>
      <c r="AB1556" s="67"/>
      <c r="AC1556" s="67"/>
      <c r="AD1556" s="67"/>
      <c r="AE1556" s="67"/>
      <c r="AF1556" s="67"/>
    </row>
    <row r="1557" spans="1:32" ht="12.75">
      <c r="A1557" s="67"/>
      <c r="B1557" s="257"/>
      <c r="C1557" s="257"/>
      <c r="D1557" s="257"/>
      <c r="E1557" s="257"/>
      <c r="F1557" s="257"/>
      <c r="G1557" s="257"/>
      <c r="H1557" s="257"/>
      <c r="I1557" s="257"/>
      <c r="J1557" s="257"/>
      <c r="K1557" s="257"/>
      <c r="L1557" s="257"/>
      <c r="M1557" s="257"/>
      <c r="N1557" s="257"/>
      <c r="O1557" s="257"/>
      <c r="P1557" s="257"/>
      <c r="Q1557" s="257"/>
      <c r="R1557" s="257"/>
      <c r="S1557" s="257"/>
      <c r="T1557" s="257"/>
      <c r="U1557" s="257"/>
      <c r="V1557" s="67"/>
      <c r="W1557" s="67"/>
      <c r="X1557" s="67"/>
      <c r="Y1557" s="67"/>
      <c r="Z1557" s="67"/>
      <c r="AA1557" s="67"/>
      <c r="AB1557" s="67"/>
      <c r="AC1557" s="67"/>
      <c r="AD1557" s="67"/>
      <c r="AE1557" s="67"/>
      <c r="AF1557" s="67"/>
    </row>
    <row r="1558" spans="2:21" ht="17.25">
      <c r="B1558" s="139"/>
      <c r="C1558" s="137"/>
      <c r="D1558" s="137"/>
      <c r="E1558" s="137"/>
      <c r="F1558" s="137"/>
      <c r="G1558" s="137"/>
      <c r="H1558" s="137"/>
      <c r="I1558" s="137"/>
      <c r="J1558" s="137"/>
      <c r="K1558" s="137"/>
      <c r="L1558" s="137"/>
      <c r="M1558" s="137"/>
      <c r="N1558" s="137"/>
      <c r="O1558" s="137"/>
      <c r="P1558" s="137"/>
      <c r="Q1558" s="137"/>
      <c r="R1558" s="137"/>
      <c r="S1558" s="137"/>
      <c r="T1558" s="137"/>
      <c r="U1558" s="137"/>
    </row>
    <row r="1559" spans="2:21" ht="17.25">
      <c r="B1559" s="139"/>
      <c r="C1559" s="137"/>
      <c r="D1559" s="137"/>
      <c r="E1559" s="137"/>
      <c r="F1559" s="137"/>
      <c r="G1559" s="137"/>
      <c r="H1559" s="137"/>
      <c r="I1559" s="137"/>
      <c r="J1559" s="137"/>
      <c r="K1559" s="137"/>
      <c r="L1559" s="137"/>
      <c r="M1559" s="137"/>
      <c r="N1559" s="137"/>
      <c r="O1559" s="137"/>
      <c r="P1559" s="137"/>
      <c r="Q1559" s="137"/>
      <c r="R1559" s="137"/>
      <c r="S1559" s="137"/>
      <c r="T1559" s="137"/>
      <c r="U1559" s="137"/>
    </row>
    <row r="1560" spans="2:21" ht="17.25">
      <c r="B1560" s="139"/>
      <c r="C1560" s="137"/>
      <c r="D1560" s="137"/>
      <c r="E1560" s="137"/>
      <c r="F1560" s="137"/>
      <c r="G1560" s="137"/>
      <c r="H1560" s="137"/>
      <c r="I1560" s="137"/>
      <c r="J1560" s="137"/>
      <c r="K1560" s="137"/>
      <c r="L1560" s="137"/>
      <c r="M1560" s="137"/>
      <c r="N1560" s="137"/>
      <c r="O1560" s="137"/>
      <c r="P1560" s="137"/>
      <c r="Q1560" s="137"/>
      <c r="R1560" s="137"/>
      <c r="S1560" s="137"/>
      <c r="T1560" s="137"/>
      <c r="U1560" s="137"/>
    </row>
    <row r="1561" spans="2:21" ht="23.25">
      <c r="B1561" s="139"/>
      <c r="C1561" s="137"/>
      <c r="D1561" s="137"/>
      <c r="E1561" s="137"/>
      <c r="F1561" s="137"/>
      <c r="G1561" s="137"/>
      <c r="H1561" s="137"/>
      <c r="I1561" s="246">
        <v>40</v>
      </c>
      <c r="J1561" s="137"/>
      <c r="K1561" s="137"/>
      <c r="L1561" s="137"/>
      <c r="M1561" s="137"/>
      <c r="N1561" s="137"/>
      <c r="O1561" s="137"/>
      <c r="P1561" s="137"/>
      <c r="Q1561" s="137"/>
      <c r="R1561" s="137"/>
      <c r="S1561" s="137"/>
      <c r="T1561" s="137"/>
      <c r="U1561" s="137"/>
    </row>
    <row r="1562" spans="2:21" ht="23.25">
      <c r="B1562" s="139"/>
      <c r="C1562" s="137"/>
      <c r="D1562" s="137"/>
      <c r="E1562" s="137"/>
      <c r="F1562" s="137"/>
      <c r="G1562" s="137"/>
      <c r="H1562" s="137"/>
      <c r="I1562" s="246"/>
      <c r="J1562" s="137"/>
      <c r="K1562" s="137"/>
      <c r="L1562" s="137"/>
      <c r="M1562" s="137"/>
      <c r="N1562" s="137"/>
      <c r="O1562" s="137"/>
      <c r="P1562" s="137"/>
      <c r="Q1562" s="137"/>
      <c r="R1562" s="137"/>
      <c r="S1562" s="137"/>
      <c r="T1562" s="137"/>
      <c r="U1562" s="137"/>
    </row>
    <row r="1563" spans="2:14" ht="18.75">
      <c r="B1563" s="41"/>
      <c r="C1563" s="41"/>
      <c r="D1563" s="41"/>
      <c r="E1563" s="120" t="s">
        <v>23</v>
      </c>
      <c r="N1563" s="125" t="s">
        <v>316</v>
      </c>
    </row>
    <row r="1564" spans="2:21" ht="23.25">
      <c r="B1564" s="275" t="s">
        <v>153</v>
      </c>
      <c r="C1564" s="284"/>
      <c r="D1564" s="284"/>
      <c r="E1564" s="284"/>
      <c r="F1564" s="284"/>
      <c r="G1564" s="284"/>
      <c r="H1564" s="284"/>
      <c r="I1564" s="284"/>
      <c r="J1564" s="284"/>
      <c r="K1564" s="284"/>
      <c r="L1564" s="284"/>
      <c r="M1564" s="284"/>
      <c r="N1564" s="284"/>
      <c r="O1564" s="284"/>
      <c r="P1564" s="284"/>
      <c r="Q1564" s="284"/>
      <c r="R1564" s="284"/>
      <c r="S1564" s="284"/>
      <c r="T1564" s="284"/>
      <c r="U1564" s="284"/>
    </row>
    <row r="1565" spans="2:21" ht="22.5">
      <c r="B1565" s="283" t="s">
        <v>250</v>
      </c>
      <c r="C1565" s="284"/>
      <c r="D1565" s="284"/>
      <c r="E1565" s="284"/>
      <c r="F1565" s="284"/>
      <c r="G1565" s="284"/>
      <c r="H1565" s="284"/>
      <c r="I1565" s="284"/>
      <c r="J1565" s="284"/>
      <c r="K1565" s="284"/>
      <c r="L1565" s="284"/>
      <c r="M1565" s="284"/>
      <c r="N1565" s="284"/>
      <c r="O1565" s="284"/>
      <c r="P1565" s="284"/>
      <c r="Q1565" s="284"/>
      <c r="R1565" s="284"/>
      <c r="S1565" s="284"/>
      <c r="T1565" s="284"/>
      <c r="U1565" s="284"/>
    </row>
    <row r="1566" spans="2:21" ht="15.75">
      <c r="B1566" s="280" t="s">
        <v>212</v>
      </c>
      <c r="C1566" s="281"/>
      <c r="D1566" s="281"/>
      <c r="E1566" s="281"/>
      <c r="F1566" s="281"/>
      <c r="G1566" s="281"/>
      <c r="H1566" s="281"/>
      <c r="I1566" s="281"/>
      <c r="J1566" s="281"/>
      <c r="K1566" s="281"/>
      <c r="L1566" s="281"/>
      <c r="M1566" s="281"/>
      <c r="N1566" s="281"/>
      <c r="O1566" s="281"/>
      <c r="P1566" s="281"/>
      <c r="Q1566" s="281"/>
      <c r="R1566" s="281"/>
      <c r="S1566" s="281"/>
      <c r="T1566" s="281"/>
      <c r="U1566" s="281"/>
    </row>
    <row r="1567" spans="2:21" ht="22.5">
      <c r="B1567" s="84"/>
      <c r="C1567" s="86"/>
      <c r="D1567" s="86"/>
      <c r="E1567" s="86"/>
      <c r="F1567" s="86"/>
      <c r="G1567" s="86"/>
      <c r="H1567" s="86"/>
      <c r="I1567" s="86"/>
      <c r="J1567" s="86"/>
      <c r="K1567" s="86"/>
      <c r="L1567" s="86"/>
      <c r="M1567" s="86"/>
      <c r="N1567" s="34"/>
      <c r="O1567" s="34"/>
      <c r="P1567" s="34"/>
      <c r="Q1567" s="34"/>
      <c r="R1567" s="34"/>
      <c r="S1567" s="34"/>
      <c r="T1567" s="34"/>
      <c r="U1567" s="34"/>
    </row>
    <row r="1568" spans="1:21" ht="26.25">
      <c r="A1568" s="300" t="s">
        <v>156</v>
      </c>
      <c r="B1568" s="300"/>
      <c r="C1568" s="300"/>
      <c r="D1568" s="300"/>
      <c r="E1568" s="300"/>
      <c r="F1568" s="148"/>
      <c r="G1568" s="306" t="s">
        <v>353</v>
      </c>
      <c r="H1568" s="306"/>
      <c r="I1568" s="306"/>
      <c r="J1568" s="306"/>
      <c r="K1568" s="306"/>
      <c r="L1568" s="306"/>
      <c r="M1568" s="306"/>
      <c r="N1568" s="306"/>
      <c r="O1568" s="306"/>
      <c r="P1568" s="38"/>
      <c r="Q1568" s="38"/>
      <c r="R1568" s="38"/>
      <c r="S1568" s="38"/>
      <c r="T1568" s="38"/>
      <c r="U1568" s="38"/>
    </row>
    <row r="1569" spans="2:17" ht="22.5" customHeight="1">
      <c r="B1569" s="120" t="s">
        <v>23</v>
      </c>
      <c r="Q1569" s="120" t="s">
        <v>23</v>
      </c>
    </row>
    <row r="1570" spans="2:22" ht="22.5" customHeight="1">
      <c r="B1570" s="72" t="s">
        <v>1</v>
      </c>
      <c r="C1570" s="49" t="s">
        <v>1</v>
      </c>
      <c r="D1570" s="49" t="s">
        <v>30</v>
      </c>
      <c r="E1570" s="49" t="s">
        <v>5</v>
      </c>
      <c r="F1570" s="50" t="s">
        <v>22</v>
      </c>
      <c r="G1570" s="50" t="s">
        <v>13</v>
      </c>
      <c r="H1570" s="50" t="s">
        <v>14</v>
      </c>
      <c r="I1570" s="49" t="s">
        <v>0</v>
      </c>
      <c r="J1570" s="50" t="s">
        <v>12</v>
      </c>
      <c r="K1570" s="50" t="s">
        <v>13</v>
      </c>
      <c r="L1570" s="50" t="s">
        <v>14</v>
      </c>
      <c r="M1570" s="49" t="s">
        <v>0</v>
      </c>
      <c r="N1570" s="50" t="s">
        <v>15</v>
      </c>
      <c r="O1570" s="50" t="s">
        <v>16</v>
      </c>
      <c r="P1570" s="50" t="s">
        <v>14</v>
      </c>
      <c r="Q1570" s="49" t="s">
        <v>0</v>
      </c>
      <c r="R1570" s="50" t="s">
        <v>24</v>
      </c>
      <c r="S1570" s="50" t="s">
        <v>25</v>
      </c>
      <c r="T1570" s="50" t="s">
        <v>14</v>
      </c>
      <c r="U1570" s="49" t="s">
        <v>0</v>
      </c>
      <c r="V1570" s="54"/>
    </row>
    <row r="1571" spans="2:22" ht="22.5" customHeight="1">
      <c r="B1571" s="72" t="s">
        <v>4</v>
      </c>
      <c r="C1571" s="49" t="s">
        <v>3</v>
      </c>
      <c r="D1571" s="49" t="s">
        <v>31</v>
      </c>
      <c r="E1571" s="49" t="s">
        <v>6</v>
      </c>
      <c r="F1571" s="49" t="s">
        <v>8</v>
      </c>
      <c r="G1571" s="49" t="s">
        <v>9</v>
      </c>
      <c r="H1571" s="49" t="s">
        <v>10</v>
      </c>
      <c r="I1571" s="41" t="s">
        <v>11</v>
      </c>
      <c r="J1571" s="49" t="s">
        <v>8</v>
      </c>
      <c r="K1571" s="49" t="s">
        <v>9</v>
      </c>
      <c r="L1571" s="49" t="s">
        <v>10</v>
      </c>
      <c r="M1571" s="41" t="s">
        <v>11</v>
      </c>
      <c r="N1571" s="49" t="s">
        <v>8</v>
      </c>
      <c r="O1571" s="49" t="s">
        <v>9</v>
      </c>
      <c r="P1571" s="49" t="s">
        <v>10</v>
      </c>
      <c r="Q1571" s="41" t="s">
        <v>11</v>
      </c>
      <c r="R1571" s="49" t="s">
        <v>8</v>
      </c>
      <c r="S1571" s="49" t="s">
        <v>9</v>
      </c>
      <c r="T1571" s="49" t="s">
        <v>10</v>
      </c>
      <c r="U1571" s="41" t="s">
        <v>11</v>
      </c>
      <c r="V1571" s="54"/>
    </row>
    <row r="1572" spans="2:22" ht="22.5" customHeight="1">
      <c r="B1572" s="204" t="s">
        <v>358</v>
      </c>
      <c r="C1572" s="72" t="s">
        <v>309</v>
      </c>
      <c r="D1572" s="49" t="s">
        <v>305</v>
      </c>
      <c r="E1572" s="49" t="s">
        <v>7</v>
      </c>
      <c r="F1572" s="49" t="s">
        <v>32</v>
      </c>
      <c r="G1572" s="49" t="s">
        <v>32</v>
      </c>
      <c r="H1572" s="64">
        <v>0.03</v>
      </c>
      <c r="I1572" s="54"/>
      <c r="J1572" s="54"/>
      <c r="K1572" s="54"/>
      <c r="L1572" s="53">
        <v>0.01</v>
      </c>
      <c r="M1572" s="54"/>
      <c r="N1572" s="54"/>
      <c r="O1572" s="54"/>
      <c r="P1572" s="53">
        <v>0.01</v>
      </c>
      <c r="Q1572" s="54"/>
      <c r="R1572" s="54"/>
      <c r="S1572" s="54"/>
      <c r="T1572" s="54"/>
      <c r="U1572" s="54"/>
      <c r="V1572" s="54"/>
    </row>
    <row r="1573" spans="2:21" ht="22.5" customHeight="1">
      <c r="B1573" s="41">
        <v>1</v>
      </c>
      <c r="D1573" s="2" t="s">
        <v>33</v>
      </c>
      <c r="E1573" s="3"/>
      <c r="F1573" s="2" t="s">
        <v>33</v>
      </c>
      <c r="G1573" s="2" t="s">
        <v>33</v>
      </c>
      <c r="H1573" s="2" t="s">
        <v>33</v>
      </c>
      <c r="I1573" s="2" t="s">
        <v>33</v>
      </c>
      <c r="J1573" s="2" t="s">
        <v>33</v>
      </c>
      <c r="K1573" s="2" t="s">
        <v>33</v>
      </c>
      <c r="L1573" s="2" t="s">
        <v>33</v>
      </c>
      <c r="N1573" s="2" t="s">
        <v>33</v>
      </c>
      <c r="O1573" s="2" t="s">
        <v>33</v>
      </c>
      <c r="P1573" s="2" t="s">
        <v>33</v>
      </c>
      <c r="Q1573" s="2" t="s">
        <v>33</v>
      </c>
      <c r="R1573" s="2" t="s">
        <v>33</v>
      </c>
      <c r="S1573" s="2" t="s">
        <v>33</v>
      </c>
      <c r="T1573" s="2" t="s">
        <v>33</v>
      </c>
      <c r="U1573" s="2" t="s">
        <v>33</v>
      </c>
    </row>
    <row r="1574" spans="2:25" ht="22.5" customHeight="1">
      <c r="B1574" s="41"/>
      <c r="C1574" s="41"/>
      <c r="D1574" s="41">
        <v>3</v>
      </c>
      <c r="E1574" s="41">
        <v>4</v>
      </c>
      <c r="F1574" s="41">
        <v>5</v>
      </c>
      <c r="G1574" s="41">
        <v>6</v>
      </c>
      <c r="H1574" s="42">
        <v>7</v>
      </c>
      <c r="I1574" s="41">
        <v>8</v>
      </c>
      <c r="J1574" s="41">
        <v>9</v>
      </c>
      <c r="K1574" s="41">
        <v>10</v>
      </c>
      <c r="L1574" s="42">
        <v>11</v>
      </c>
      <c r="M1574" s="41">
        <v>12</v>
      </c>
      <c r="N1574" s="41">
        <v>13</v>
      </c>
      <c r="O1574" s="41">
        <v>14</v>
      </c>
      <c r="P1574" s="42">
        <v>15</v>
      </c>
      <c r="Q1574" s="41">
        <v>16</v>
      </c>
      <c r="R1574" s="41">
        <v>17</v>
      </c>
      <c r="S1574" s="41">
        <v>18</v>
      </c>
      <c r="T1574" s="41">
        <v>19</v>
      </c>
      <c r="U1574" s="41">
        <v>20</v>
      </c>
      <c r="W1574" s="54"/>
      <c r="X1574" s="54"/>
      <c r="Y1574" s="54"/>
    </row>
    <row r="1575" spans="2:25" ht="22.5" customHeight="1">
      <c r="B1575" s="41"/>
      <c r="E1575" s="120" t="s">
        <v>23</v>
      </c>
      <c r="N1575" s="125" t="s">
        <v>316</v>
      </c>
      <c r="W1575" s="54"/>
      <c r="X1575" s="54"/>
      <c r="Y1575" s="54"/>
    </row>
    <row r="1576" spans="1:21" ht="22.5" customHeight="1">
      <c r="A1576" s="126">
        <v>1</v>
      </c>
      <c r="B1576" s="60" t="s">
        <v>17</v>
      </c>
      <c r="C1576" s="128">
        <v>112</v>
      </c>
      <c r="D1576" s="128">
        <f>C1576*15</f>
        <v>1680</v>
      </c>
      <c r="E1576" s="128">
        <f>SUM(C1576*32)</f>
        <v>3584</v>
      </c>
      <c r="F1576" s="128">
        <f>SUM(C1576*22)</f>
        <v>2464</v>
      </c>
      <c r="G1576" s="128">
        <f>SUM(E1576*8)</f>
        <v>28672</v>
      </c>
      <c r="H1576" s="128" t="s">
        <v>21</v>
      </c>
      <c r="I1576" s="129">
        <f>SUM(D1576+F1576+G1576)</f>
        <v>32816</v>
      </c>
      <c r="J1576" s="128">
        <f>SUM(C1576*3)</f>
        <v>336</v>
      </c>
      <c r="K1576" s="128">
        <f>SUM(E1576*0.5)</f>
        <v>1792</v>
      </c>
      <c r="L1576" s="128" t="str">
        <f>+L1578</f>
        <v>+</v>
      </c>
      <c r="M1576" s="129">
        <f>SUM(J1576:L1576)</f>
        <v>2128</v>
      </c>
      <c r="N1576" s="128">
        <f>SUM(C1576*3)</f>
        <v>336</v>
      </c>
      <c r="O1576" s="128">
        <f>SUM(E1576*1)</f>
        <v>3584</v>
      </c>
      <c r="P1576" s="128" t="s">
        <v>21</v>
      </c>
      <c r="Q1576" s="129">
        <f>SUM(N1576:P1576)</f>
        <v>3920</v>
      </c>
      <c r="R1576" s="128">
        <f>SUM(C1576*2)</f>
        <v>224</v>
      </c>
      <c r="S1576" s="128">
        <f>SUM(E1576*0.5)</f>
        <v>1792</v>
      </c>
      <c r="T1576" s="128" t="s">
        <v>21</v>
      </c>
      <c r="U1576" s="129">
        <f>SUM(R1576:T1576)</f>
        <v>2016</v>
      </c>
    </row>
    <row r="1577" spans="1:21" ht="22.5" customHeight="1">
      <c r="A1577" s="126">
        <v>2</v>
      </c>
      <c r="B1577" s="60" t="s">
        <v>18</v>
      </c>
      <c r="C1577" s="128">
        <v>118</v>
      </c>
      <c r="D1577" s="128">
        <f>SUM(C1577*15)</f>
        <v>1770</v>
      </c>
      <c r="E1577" s="29">
        <f>SUM(C1577*24)</f>
        <v>2832</v>
      </c>
      <c r="F1577" s="128">
        <f>SUM(C1577*32.5)</f>
        <v>3835</v>
      </c>
      <c r="G1577" s="128">
        <f>SUM(E1577*8)</f>
        <v>22656</v>
      </c>
      <c r="H1577" s="128" t="s">
        <v>21</v>
      </c>
      <c r="I1577" s="129">
        <f>SUM(D1577+F1577+G1577)</f>
        <v>28261</v>
      </c>
      <c r="J1577" s="128">
        <f>SUM(C1577*2.5)</f>
        <v>295</v>
      </c>
      <c r="K1577" s="128">
        <f>SUM(E1577*0.5)</f>
        <v>1416</v>
      </c>
      <c r="L1577" s="128" t="s">
        <v>21</v>
      </c>
      <c r="M1577" s="129">
        <f>SUM(J1577:L1577)</f>
        <v>1711</v>
      </c>
      <c r="N1577" s="128">
        <f>SUM(C1577*3)</f>
        <v>354</v>
      </c>
      <c r="O1577" s="128">
        <f>SUM(E1577*1)</f>
        <v>2832</v>
      </c>
      <c r="P1577" s="128" t="s">
        <v>21</v>
      </c>
      <c r="Q1577" s="129">
        <f>SUM(N1577:P1577)</f>
        <v>3186</v>
      </c>
      <c r="R1577" s="128">
        <f>SUM(C1577*2)</f>
        <v>236</v>
      </c>
      <c r="S1577" s="128">
        <f>SUM(E1577*0.5)</f>
        <v>1416</v>
      </c>
      <c r="T1577" s="128" t="s">
        <v>21</v>
      </c>
      <c r="U1577" s="129">
        <f>SUM(R1577:T1577)</f>
        <v>1652</v>
      </c>
    </row>
    <row r="1578" spans="1:21" ht="22.5" customHeight="1">
      <c r="A1578" s="126">
        <v>3</v>
      </c>
      <c r="B1578" s="60" t="s">
        <v>19</v>
      </c>
      <c r="C1578" s="128">
        <v>70</v>
      </c>
      <c r="D1578" s="128">
        <f>SUM(C1578*15)</f>
        <v>1050</v>
      </c>
      <c r="E1578" s="128">
        <f>SUM(C1578*32)</f>
        <v>2240</v>
      </c>
      <c r="F1578" s="128">
        <f>SUM(C1578*22)</f>
        <v>1540</v>
      </c>
      <c r="G1578" s="128">
        <f>SUM(E1578*8)</f>
        <v>17920</v>
      </c>
      <c r="H1578" s="128" t="s">
        <v>21</v>
      </c>
      <c r="I1578" s="129">
        <f>SUM(D1578+F1578+G1578)</f>
        <v>20510</v>
      </c>
      <c r="J1578" s="128">
        <f>SUM(C1578*3)</f>
        <v>210</v>
      </c>
      <c r="K1578" s="128">
        <f>SUM(E1578*0.5)</f>
        <v>1120</v>
      </c>
      <c r="L1578" s="128" t="s">
        <v>21</v>
      </c>
      <c r="M1578" s="129">
        <f>SUM(J1578:L1578)</f>
        <v>1330</v>
      </c>
      <c r="N1578" s="128">
        <f>SUM(C1578*3)</f>
        <v>210</v>
      </c>
      <c r="O1578" s="128">
        <f>SUM(E1578*1)</f>
        <v>2240</v>
      </c>
      <c r="P1578" s="128" t="s">
        <v>21</v>
      </c>
      <c r="Q1578" s="129">
        <f>SUM(N1578:P1578)</f>
        <v>2450</v>
      </c>
      <c r="R1578" s="128">
        <f>SUM(C1578*2)</f>
        <v>140</v>
      </c>
      <c r="S1578" s="128">
        <f>SUM(E1578*0.5)</f>
        <v>1120</v>
      </c>
      <c r="T1578" s="128" t="s">
        <v>21</v>
      </c>
      <c r="U1578" s="129">
        <f>SUM(R1578:T1578)</f>
        <v>1260</v>
      </c>
    </row>
    <row r="1579" spans="1:21" ht="19.5">
      <c r="A1579" s="126">
        <v>4</v>
      </c>
      <c r="B1579" s="60" t="s">
        <v>20</v>
      </c>
      <c r="C1579" s="128">
        <v>79</v>
      </c>
      <c r="D1579" s="128">
        <f>SUM(C1579*15)</f>
        <v>1185</v>
      </c>
      <c r="E1579" s="128">
        <f>SUM(C1579*24)</f>
        <v>1896</v>
      </c>
      <c r="F1579" s="128">
        <f>SUM(C1579*32.5)</f>
        <v>2567.5</v>
      </c>
      <c r="G1579" s="128">
        <f>SUM(E1579*8)</f>
        <v>15168</v>
      </c>
      <c r="H1579" s="128" t="s">
        <v>21</v>
      </c>
      <c r="I1579" s="129">
        <f>SUM(D1579+F1579+G1579)</f>
        <v>18920.5</v>
      </c>
      <c r="J1579" s="128">
        <f>SUM(C1579*2.5)</f>
        <v>197.5</v>
      </c>
      <c r="K1579" s="128">
        <f>SUM(E1579*0.5)</f>
        <v>948</v>
      </c>
      <c r="L1579" s="128" t="s">
        <v>21</v>
      </c>
      <c r="M1579" s="129">
        <f>SUM(J1579:L1579)</f>
        <v>1145.5</v>
      </c>
      <c r="N1579" s="128">
        <f>SUM(C1579*3)</f>
        <v>237</v>
      </c>
      <c r="O1579" s="128">
        <f>SUM(E1579*1)</f>
        <v>1896</v>
      </c>
      <c r="P1579" s="128" t="s">
        <v>21</v>
      </c>
      <c r="Q1579" s="129">
        <f>SUM(N1579:P1579)</f>
        <v>2133</v>
      </c>
      <c r="R1579" s="128">
        <f>SUM(C1579*2)</f>
        <v>158</v>
      </c>
      <c r="S1579" s="128">
        <f>SUM(E1579*0.5)</f>
        <v>948</v>
      </c>
      <c r="T1579" s="128" t="s">
        <v>21</v>
      </c>
      <c r="U1579" s="129">
        <f>SUM(R1579:T1579)</f>
        <v>1106</v>
      </c>
    </row>
    <row r="1580" spans="1:21" ht="22.5" customHeight="1">
      <c r="A1580" s="126">
        <v>4</v>
      </c>
      <c r="B1580" s="61" t="s">
        <v>28</v>
      </c>
      <c r="C1580" s="61">
        <f>C1579+C1578+C1577+C1576</f>
        <v>379</v>
      </c>
      <c r="D1580" s="8">
        <f>C1580*15</f>
        <v>5685</v>
      </c>
      <c r="E1580" s="8">
        <f aca="true" t="shared" si="39" ref="E1580:U1580">SUM(E1576:E1579)</f>
        <v>10552</v>
      </c>
      <c r="F1580" s="8">
        <f t="shared" si="39"/>
        <v>10406.5</v>
      </c>
      <c r="G1580" s="8">
        <f t="shared" si="39"/>
        <v>84416</v>
      </c>
      <c r="H1580" s="8">
        <f t="shared" si="39"/>
        <v>0</v>
      </c>
      <c r="I1580" s="8">
        <f t="shared" si="39"/>
        <v>100507.5</v>
      </c>
      <c r="J1580" s="8">
        <f t="shared" si="39"/>
        <v>1038.5</v>
      </c>
      <c r="K1580" s="8">
        <f t="shared" si="39"/>
        <v>5276</v>
      </c>
      <c r="L1580" s="8">
        <f t="shared" si="39"/>
        <v>0</v>
      </c>
      <c r="M1580" s="8">
        <f t="shared" si="39"/>
        <v>6314.5</v>
      </c>
      <c r="N1580" s="8">
        <f t="shared" si="39"/>
        <v>1137</v>
      </c>
      <c r="O1580" s="8">
        <f t="shared" si="39"/>
        <v>10552</v>
      </c>
      <c r="P1580" s="8">
        <f t="shared" si="39"/>
        <v>0</v>
      </c>
      <c r="Q1580" s="8">
        <f t="shared" si="39"/>
        <v>11689</v>
      </c>
      <c r="R1580" s="8">
        <f t="shared" si="39"/>
        <v>758</v>
      </c>
      <c r="S1580" s="8">
        <f t="shared" si="39"/>
        <v>5276</v>
      </c>
      <c r="T1580" s="8">
        <f t="shared" si="39"/>
        <v>0</v>
      </c>
      <c r="U1580" s="8">
        <f t="shared" si="39"/>
        <v>6034</v>
      </c>
    </row>
    <row r="1581" spans="2:14" ht="22.5" customHeight="1">
      <c r="B1581" s="41"/>
      <c r="E1581" s="120" t="s">
        <v>23</v>
      </c>
      <c r="N1581" s="125" t="s">
        <v>316</v>
      </c>
    </row>
    <row r="1582" spans="2:21" ht="19.5">
      <c r="B1582" s="199" t="s">
        <v>297</v>
      </c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4"/>
      <c r="S1582" s="267" t="s">
        <v>370</v>
      </c>
      <c r="T1582" s="267"/>
      <c r="U1582" s="133"/>
    </row>
    <row r="1583" spans="2:21" ht="16.5">
      <c r="B1583" s="82" t="s">
        <v>75</v>
      </c>
      <c r="C1583" s="46"/>
      <c r="D1583" s="46"/>
      <c r="E1583" s="46"/>
      <c r="F1583" s="276"/>
      <c r="G1583" s="276"/>
      <c r="H1583" s="276"/>
      <c r="I1583" s="276"/>
      <c r="J1583" s="276"/>
      <c r="K1583" s="276"/>
      <c r="L1583" s="276"/>
      <c r="M1583" s="276"/>
      <c r="N1583" s="276"/>
      <c r="O1583" s="276"/>
      <c r="P1583" s="62"/>
      <c r="Q1583" s="62"/>
      <c r="R1583" s="276"/>
      <c r="S1583" s="276"/>
      <c r="T1583" s="276"/>
      <c r="U1583" s="276"/>
    </row>
    <row r="1584" spans="2:22" ht="15.75">
      <c r="B1584" s="62"/>
      <c r="C1584" s="267" t="s">
        <v>318</v>
      </c>
      <c r="D1584" s="267"/>
      <c r="E1584" s="267" t="s">
        <v>266</v>
      </c>
      <c r="F1584" s="267"/>
      <c r="G1584" s="267" t="s">
        <v>270</v>
      </c>
      <c r="H1584" s="267"/>
      <c r="I1584" s="267"/>
      <c r="J1584" s="267"/>
      <c r="K1584" s="267"/>
      <c r="L1584" s="267" t="s">
        <v>215</v>
      </c>
      <c r="M1584" s="267"/>
      <c r="N1584" s="267"/>
      <c r="O1584" s="267"/>
      <c r="P1584" s="44"/>
      <c r="Q1584" s="44"/>
      <c r="R1584" s="267" t="s">
        <v>214</v>
      </c>
      <c r="S1584" s="267"/>
      <c r="T1584" s="267"/>
      <c r="U1584" s="267"/>
      <c r="V1584" s="151"/>
    </row>
    <row r="1585" spans="2:22" ht="15.75">
      <c r="B1585" s="62"/>
      <c r="C1585" s="45" t="s">
        <v>267</v>
      </c>
      <c r="D1585" s="44" t="s">
        <v>268</v>
      </c>
      <c r="E1585" s="45" t="s">
        <v>267</v>
      </c>
      <c r="F1585" s="44" t="s">
        <v>268</v>
      </c>
      <c r="G1585" s="44"/>
      <c r="H1585" s="44"/>
      <c r="I1585" s="44"/>
      <c r="J1585" s="44"/>
      <c r="K1585" s="44"/>
      <c r="L1585" s="267" t="s">
        <v>216</v>
      </c>
      <c r="M1585" s="267"/>
      <c r="N1585" s="267"/>
      <c r="O1585" s="267"/>
      <c r="P1585" s="44"/>
      <c r="Q1585" s="44"/>
      <c r="R1585" s="44"/>
      <c r="S1585" s="44"/>
      <c r="T1585" s="44"/>
      <c r="U1585" s="44"/>
      <c r="V1585" s="151"/>
    </row>
    <row r="1586" spans="2:22" ht="15.75">
      <c r="B1586" s="44" t="s">
        <v>264</v>
      </c>
      <c r="C1586" s="62">
        <v>87</v>
      </c>
      <c r="D1586" s="62">
        <v>100</v>
      </c>
      <c r="E1586" s="62">
        <v>89</v>
      </c>
      <c r="F1586" s="62">
        <v>108</v>
      </c>
      <c r="G1586" s="44"/>
      <c r="H1586" s="44"/>
      <c r="I1586" s="44"/>
      <c r="J1586" s="44"/>
      <c r="K1586" s="44"/>
      <c r="L1586" s="267" t="s">
        <v>217</v>
      </c>
      <c r="M1586" s="267"/>
      <c r="N1586" s="267"/>
      <c r="O1586" s="267"/>
      <c r="P1586" s="44"/>
      <c r="Q1586" s="44"/>
      <c r="R1586" s="44"/>
      <c r="S1586" s="44"/>
      <c r="T1586" s="44"/>
      <c r="U1586" s="44"/>
      <c r="V1586" s="151"/>
    </row>
    <row r="1587" spans="2:21" ht="16.5">
      <c r="B1587" s="44" t="s">
        <v>265</v>
      </c>
      <c r="C1587" s="46"/>
      <c r="D1587" s="46"/>
      <c r="E1587" s="46"/>
      <c r="F1587" s="46"/>
      <c r="G1587" s="46"/>
      <c r="H1587" s="46"/>
      <c r="I1587" s="46"/>
      <c r="J1587" s="46"/>
      <c r="K1587" s="62"/>
      <c r="L1587" s="62"/>
      <c r="M1587" s="62"/>
      <c r="N1587" s="62"/>
      <c r="O1587" s="62"/>
      <c r="P1587" s="46"/>
      <c r="Q1587" s="46"/>
      <c r="R1587" s="46"/>
      <c r="S1587" s="46"/>
      <c r="T1587" s="46"/>
      <c r="U1587" s="46"/>
    </row>
    <row r="1588" spans="2:21" ht="16.5">
      <c r="B1588" s="138" t="s">
        <v>28</v>
      </c>
      <c r="C1588" s="35">
        <v>87</v>
      </c>
      <c r="D1588" s="35">
        <f>D1586+D1587</f>
        <v>100</v>
      </c>
      <c r="E1588" s="35">
        <f>E1586+E1587</f>
        <v>89</v>
      </c>
      <c r="F1588" s="35">
        <f>F1586+F1587</f>
        <v>108</v>
      </c>
      <c r="G1588" s="267" t="s">
        <v>0</v>
      </c>
      <c r="H1588" s="267"/>
      <c r="I1588" s="267"/>
      <c r="J1588" s="267"/>
      <c r="K1588" s="267"/>
      <c r="L1588" s="267"/>
      <c r="M1588" s="267"/>
      <c r="N1588" s="267"/>
      <c r="O1588" s="267"/>
      <c r="P1588" s="267"/>
      <c r="Q1588" s="267"/>
      <c r="R1588" s="267"/>
      <c r="S1588" s="267"/>
      <c r="T1588" s="267"/>
      <c r="U1588" s="267"/>
    </row>
    <row r="1589" spans="2:21" ht="16.5">
      <c r="B1589" s="138" t="s">
        <v>109</v>
      </c>
      <c r="C1589" s="293">
        <f>C1588+D1588+E1588+F1588</f>
        <v>384</v>
      </c>
      <c r="D1589" s="293"/>
      <c r="E1589" s="293"/>
      <c r="F1589" s="293"/>
      <c r="G1589" s="267"/>
      <c r="H1589" s="267"/>
      <c r="I1589" s="267"/>
      <c r="J1589" s="267"/>
      <c r="K1589" s="267"/>
      <c r="L1589" s="267"/>
      <c r="M1589" s="267"/>
      <c r="N1589" s="267"/>
      <c r="O1589" s="267"/>
      <c r="P1589" s="267"/>
      <c r="Q1589" s="267"/>
      <c r="R1589" s="267"/>
      <c r="S1589" s="267"/>
      <c r="T1589" s="267"/>
      <c r="U1589" s="267"/>
    </row>
    <row r="1590" spans="1:21" ht="17.25" customHeight="1">
      <c r="A1590" s="180" t="s">
        <v>345</v>
      </c>
      <c r="B1590" s="180"/>
      <c r="C1590" s="180"/>
      <c r="D1590" s="180"/>
      <c r="E1590" s="180"/>
      <c r="F1590" s="180"/>
      <c r="G1590" s="180"/>
      <c r="H1590" s="180"/>
      <c r="I1590" s="37"/>
      <c r="J1590" s="37"/>
      <c r="K1590" s="37"/>
      <c r="L1590" s="37"/>
      <c r="M1590" s="37"/>
      <c r="N1590" s="37"/>
      <c r="O1590" s="37"/>
      <c r="P1590" s="37"/>
      <c r="Q1590" s="37"/>
      <c r="R1590" s="37"/>
      <c r="S1590" s="37"/>
      <c r="T1590" s="37"/>
      <c r="U1590" s="37"/>
    </row>
    <row r="1591" spans="1:32" ht="12.75">
      <c r="A1591" s="67"/>
      <c r="B1591" s="178" t="s">
        <v>298</v>
      </c>
      <c r="C1591" s="254"/>
      <c r="D1591" s="254"/>
      <c r="E1591" s="254"/>
      <c r="F1591" s="254"/>
      <c r="G1591" s="178"/>
      <c r="H1591" s="96"/>
      <c r="I1591" s="96"/>
      <c r="J1591" s="96"/>
      <c r="K1591" s="96"/>
      <c r="L1591" s="96"/>
      <c r="M1591" s="96"/>
      <c r="N1591" s="96"/>
      <c r="O1591" s="96"/>
      <c r="P1591" s="96"/>
      <c r="Q1591" s="96"/>
      <c r="R1591" s="96"/>
      <c r="S1591" s="96"/>
      <c r="T1591" s="96"/>
      <c r="U1591" s="96"/>
      <c r="V1591" s="67"/>
      <c r="W1591" s="67"/>
      <c r="X1591" s="67"/>
      <c r="Y1591" s="67"/>
      <c r="Z1591" s="67"/>
      <c r="AA1591" s="67"/>
      <c r="AB1591" s="67"/>
      <c r="AC1591" s="67"/>
      <c r="AD1591" s="67"/>
      <c r="AE1591" s="67"/>
      <c r="AF1591" s="67"/>
    </row>
    <row r="1592" spans="1:32" ht="12.75">
      <c r="A1592" s="67"/>
      <c r="B1592" s="304" t="s">
        <v>312</v>
      </c>
      <c r="C1592" s="304"/>
      <c r="D1592" s="304"/>
      <c r="E1592" s="304"/>
      <c r="F1592" s="304"/>
      <c r="G1592" s="304"/>
      <c r="H1592" s="304"/>
      <c r="I1592" s="304"/>
      <c r="J1592" s="304"/>
      <c r="K1592" s="304"/>
      <c r="L1592" s="304"/>
      <c r="M1592" s="304"/>
      <c r="N1592" s="304"/>
      <c r="O1592" s="304"/>
      <c r="P1592" s="304"/>
      <c r="Q1592" s="304"/>
      <c r="R1592" s="304"/>
      <c r="S1592" s="304"/>
      <c r="T1592" s="304"/>
      <c r="U1592" s="304"/>
      <c r="V1592" s="67"/>
      <c r="W1592" s="67"/>
      <c r="X1592" s="67"/>
      <c r="Y1592" s="67"/>
      <c r="Z1592" s="67"/>
      <c r="AA1592" s="67"/>
      <c r="AB1592" s="67"/>
      <c r="AC1592" s="67"/>
      <c r="AD1592" s="67"/>
      <c r="AE1592" s="67"/>
      <c r="AF1592" s="67"/>
    </row>
    <row r="1593" spans="1:32" ht="12.75">
      <c r="A1593" s="67"/>
      <c r="B1593" s="317" t="s">
        <v>311</v>
      </c>
      <c r="C1593" s="317"/>
      <c r="D1593" s="317"/>
      <c r="E1593" s="317"/>
      <c r="F1593" s="317"/>
      <c r="G1593" s="317"/>
      <c r="H1593" s="317"/>
      <c r="I1593" s="317"/>
      <c r="J1593" s="317"/>
      <c r="K1593" s="317"/>
      <c r="L1593" s="317"/>
      <c r="M1593" s="317"/>
      <c r="N1593" s="317"/>
      <c r="O1593" s="317"/>
      <c r="P1593" s="317"/>
      <c r="Q1593" s="317"/>
      <c r="R1593" s="317"/>
      <c r="S1593" s="317"/>
      <c r="T1593" s="317"/>
      <c r="U1593" s="317"/>
      <c r="V1593" s="67"/>
      <c r="W1593" s="67"/>
      <c r="X1593" s="67"/>
      <c r="Y1593" s="67"/>
      <c r="Z1593" s="67"/>
      <c r="AA1593" s="67"/>
      <c r="AB1593" s="67"/>
      <c r="AC1593" s="67"/>
      <c r="AD1593" s="67"/>
      <c r="AE1593" s="67"/>
      <c r="AF1593" s="67"/>
    </row>
    <row r="1594" spans="1:32" ht="12.75">
      <c r="A1594" s="67"/>
      <c r="B1594" s="253" t="s">
        <v>302</v>
      </c>
      <c r="C1594" s="253"/>
      <c r="D1594" s="253"/>
      <c r="E1594" s="253"/>
      <c r="F1594" s="253"/>
      <c r="G1594" s="253"/>
      <c r="H1594" s="253"/>
      <c r="I1594" s="253"/>
      <c r="J1594" s="253"/>
      <c r="K1594" s="253"/>
      <c r="L1594" s="253"/>
      <c r="M1594" s="253"/>
      <c r="N1594" s="253"/>
      <c r="O1594" s="253"/>
      <c r="P1594" s="253"/>
      <c r="Q1594" s="253"/>
      <c r="R1594" s="195"/>
      <c r="S1594" s="195"/>
      <c r="T1594" s="195"/>
      <c r="U1594" s="195"/>
      <c r="V1594" s="67"/>
      <c r="W1594" s="67"/>
      <c r="X1594" s="67"/>
      <c r="Y1594" s="67"/>
      <c r="Z1594" s="67"/>
      <c r="AA1594" s="67"/>
      <c r="AB1594" s="67"/>
      <c r="AC1594" s="67"/>
      <c r="AD1594" s="67"/>
      <c r="AE1594" s="67"/>
      <c r="AF1594" s="67"/>
    </row>
    <row r="1595" spans="1:32" ht="13.5">
      <c r="A1595" s="67"/>
      <c r="B1595" s="302" t="s">
        <v>369</v>
      </c>
      <c r="C1595" s="302"/>
      <c r="D1595" s="302"/>
      <c r="E1595" s="302"/>
      <c r="F1595" s="302"/>
      <c r="G1595" s="302"/>
      <c r="H1595" s="302"/>
      <c r="I1595" s="302"/>
      <c r="J1595" s="302"/>
      <c r="K1595" s="302"/>
      <c r="L1595" s="302"/>
      <c r="M1595" s="302"/>
      <c r="N1595" s="302"/>
      <c r="O1595" s="302"/>
      <c r="P1595" s="302"/>
      <c r="Q1595" s="67"/>
      <c r="R1595" s="67"/>
      <c r="S1595" s="67"/>
      <c r="T1595" s="67"/>
      <c r="U1595" s="67"/>
      <c r="V1595" s="67"/>
      <c r="W1595" s="67"/>
      <c r="X1595" s="67"/>
      <c r="Y1595" s="67"/>
      <c r="Z1595" s="67"/>
      <c r="AA1595" s="67"/>
      <c r="AB1595" s="67"/>
      <c r="AC1595" s="67"/>
      <c r="AD1595" s="67"/>
      <c r="AE1595" s="67"/>
      <c r="AF1595" s="67"/>
    </row>
    <row r="1596" spans="1:32" ht="12.75">
      <c r="A1596" s="67"/>
      <c r="B1596" s="288" t="s">
        <v>302</v>
      </c>
      <c r="C1596" s="288"/>
      <c r="D1596" s="288"/>
      <c r="E1596" s="288"/>
      <c r="F1596" s="288"/>
      <c r="G1596" s="288"/>
      <c r="H1596" s="288"/>
      <c r="I1596" s="288"/>
      <c r="J1596" s="288"/>
      <c r="K1596" s="288"/>
      <c r="L1596" s="288"/>
      <c r="M1596" s="288"/>
      <c r="N1596" s="288"/>
      <c r="O1596" s="288"/>
      <c r="P1596" s="288"/>
      <c r="Q1596" s="67"/>
      <c r="R1596" s="67"/>
      <c r="S1596" s="67"/>
      <c r="T1596" s="67"/>
      <c r="U1596" s="67"/>
      <c r="V1596" s="67"/>
      <c r="W1596" s="67"/>
      <c r="X1596" s="67"/>
      <c r="Y1596" s="67"/>
      <c r="Z1596" s="67"/>
      <c r="AA1596" s="67"/>
      <c r="AB1596" s="67"/>
      <c r="AC1596" s="67"/>
      <c r="AD1596" s="67"/>
      <c r="AE1596" s="67"/>
      <c r="AF1596" s="67"/>
    </row>
    <row r="1597" spans="1:32" ht="12.75">
      <c r="A1597" s="67"/>
      <c r="B1597" s="67"/>
      <c r="C1597" s="67"/>
      <c r="D1597" s="67"/>
      <c r="E1597" s="67"/>
      <c r="F1597" s="67"/>
      <c r="G1597" s="67"/>
      <c r="H1597" s="67"/>
      <c r="I1597" s="67"/>
      <c r="J1597" s="67"/>
      <c r="K1597" s="67"/>
      <c r="L1597" s="67"/>
      <c r="M1597" s="67"/>
      <c r="N1597" s="67"/>
      <c r="O1597" s="67"/>
      <c r="P1597" s="67"/>
      <c r="Q1597" s="67"/>
      <c r="R1597" s="67"/>
      <c r="S1597" s="67"/>
      <c r="T1597" s="67"/>
      <c r="U1597" s="67"/>
      <c r="V1597" s="67"/>
      <c r="W1597" s="67"/>
      <c r="X1597" s="67"/>
      <c r="Y1597" s="67"/>
      <c r="Z1597" s="67"/>
      <c r="AA1597" s="67"/>
      <c r="AB1597" s="67"/>
      <c r="AC1597" s="67"/>
      <c r="AD1597" s="67"/>
      <c r="AE1597" s="67"/>
      <c r="AF1597" s="67"/>
    </row>
    <row r="1601" spans="3:21" ht="18">
      <c r="C1601" s="39"/>
      <c r="D1601" s="39"/>
      <c r="E1601" s="39"/>
      <c r="F1601" s="39"/>
      <c r="G1601" s="39"/>
      <c r="H1601" s="39"/>
      <c r="I1601" s="39">
        <v>41</v>
      </c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</row>
    <row r="1602" spans="2:14" ht="18.75">
      <c r="B1602" s="41"/>
      <c r="C1602" s="41"/>
      <c r="D1602" s="41"/>
      <c r="E1602" s="120" t="s">
        <v>23</v>
      </c>
      <c r="N1602" s="125" t="s">
        <v>316</v>
      </c>
    </row>
    <row r="1603" spans="2:21" ht="23.25">
      <c r="B1603" s="275" t="s">
        <v>153</v>
      </c>
      <c r="C1603" s="284"/>
      <c r="D1603" s="284"/>
      <c r="E1603" s="284"/>
      <c r="F1603" s="284"/>
      <c r="G1603" s="284"/>
      <c r="H1603" s="284"/>
      <c r="I1603" s="284"/>
      <c r="J1603" s="284"/>
      <c r="K1603" s="284"/>
      <c r="L1603" s="284"/>
      <c r="M1603" s="284"/>
      <c r="N1603" s="284"/>
      <c r="O1603" s="284"/>
      <c r="P1603" s="284"/>
      <c r="Q1603" s="284"/>
      <c r="R1603" s="284"/>
      <c r="S1603" s="284"/>
      <c r="T1603" s="284"/>
      <c r="U1603" s="284"/>
    </row>
    <row r="1604" spans="2:21" ht="22.5">
      <c r="B1604" s="283" t="s">
        <v>250</v>
      </c>
      <c r="C1604" s="284"/>
      <c r="D1604" s="284"/>
      <c r="E1604" s="284"/>
      <c r="F1604" s="284"/>
      <c r="G1604" s="284"/>
      <c r="H1604" s="284"/>
      <c r="I1604" s="284"/>
      <c r="J1604" s="284"/>
      <c r="K1604" s="284"/>
      <c r="L1604" s="284"/>
      <c r="M1604" s="284"/>
      <c r="N1604" s="284"/>
      <c r="O1604" s="284"/>
      <c r="P1604" s="284"/>
      <c r="Q1604" s="284"/>
      <c r="R1604" s="284"/>
      <c r="S1604" s="284"/>
      <c r="T1604" s="284"/>
      <c r="U1604" s="284"/>
    </row>
    <row r="1605" spans="2:21" ht="15.75">
      <c r="B1605" s="280" t="s">
        <v>212</v>
      </c>
      <c r="C1605" s="281"/>
      <c r="D1605" s="281"/>
      <c r="E1605" s="281"/>
      <c r="F1605" s="281"/>
      <c r="G1605" s="281"/>
      <c r="H1605" s="281"/>
      <c r="I1605" s="281"/>
      <c r="J1605" s="281"/>
      <c r="K1605" s="281"/>
      <c r="L1605" s="281"/>
      <c r="M1605" s="281"/>
      <c r="N1605" s="281"/>
      <c r="O1605" s="281"/>
      <c r="P1605" s="281"/>
      <c r="Q1605" s="281"/>
      <c r="R1605" s="281"/>
      <c r="S1605" s="281"/>
      <c r="T1605" s="281"/>
      <c r="U1605" s="281"/>
    </row>
    <row r="1606" spans="1:21" ht="23.25">
      <c r="A1606" s="308" t="s">
        <v>157</v>
      </c>
      <c r="B1606" s="308"/>
      <c r="C1606" s="308"/>
      <c r="D1606" s="308"/>
      <c r="E1606" s="308"/>
      <c r="F1606" s="287" t="s">
        <v>353</v>
      </c>
      <c r="G1606" s="287"/>
      <c r="H1606" s="287"/>
      <c r="I1606" s="287"/>
      <c r="J1606" s="287"/>
      <c r="K1606" s="287"/>
      <c r="L1606" s="287"/>
      <c r="M1606" s="287"/>
      <c r="N1606" s="287"/>
      <c r="O1606" s="287"/>
      <c r="P1606" s="287"/>
      <c r="Q1606" s="38"/>
      <c r="R1606" s="38"/>
      <c r="S1606" s="38"/>
      <c r="T1606" s="38"/>
      <c r="U1606" s="38"/>
    </row>
    <row r="1607" spans="2:14" ht="18.75">
      <c r="B1607" s="41"/>
      <c r="E1607" s="120" t="s">
        <v>23</v>
      </c>
      <c r="N1607" s="125" t="s">
        <v>316</v>
      </c>
    </row>
    <row r="1608" spans="2:22" ht="15.75">
      <c r="B1608" s="72" t="s">
        <v>1</v>
      </c>
      <c r="C1608" s="49" t="s">
        <v>1</v>
      </c>
      <c r="D1608" s="49" t="s">
        <v>30</v>
      </c>
      <c r="E1608" s="49" t="s">
        <v>5</v>
      </c>
      <c r="F1608" s="50" t="s">
        <v>22</v>
      </c>
      <c r="G1608" s="50" t="s">
        <v>13</v>
      </c>
      <c r="H1608" s="50" t="s">
        <v>14</v>
      </c>
      <c r="I1608" s="49" t="s">
        <v>0</v>
      </c>
      <c r="J1608" s="50" t="s">
        <v>12</v>
      </c>
      <c r="K1608" s="50" t="s">
        <v>13</v>
      </c>
      <c r="L1608" s="50" t="s">
        <v>14</v>
      </c>
      <c r="M1608" s="49" t="s">
        <v>0</v>
      </c>
      <c r="N1608" s="50" t="s">
        <v>15</v>
      </c>
      <c r="O1608" s="50" t="s">
        <v>16</v>
      </c>
      <c r="P1608" s="50" t="s">
        <v>14</v>
      </c>
      <c r="Q1608" s="49" t="s">
        <v>0</v>
      </c>
      <c r="R1608" s="50" t="s">
        <v>24</v>
      </c>
      <c r="S1608" s="50" t="s">
        <v>25</v>
      </c>
      <c r="T1608" s="50" t="s">
        <v>14</v>
      </c>
      <c r="U1608" s="49" t="s">
        <v>0</v>
      </c>
      <c r="V1608" s="54"/>
    </row>
    <row r="1609" spans="2:22" ht="18.75">
      <c r="B1609" s="72" t="s">
        <v>4</v>
      </c>
      <c r="C1609" s="49" t="s">
        <v>3</v>
      </c>
      <c r="D1609" s="49" t="s">
        <v>31</v>
      </c>
      <c r="E1609" s="49" t="s">
        <v>6</v>
      </c>
      <c r="F1609" s="49" t="s">
        <v>8</v>
      </c>
      <c r="G1609" s="49" t="s">
        <v>9</v>
      </c>
      <c r="H1609" s="49" t="s">
        <v>10</v>
      </c>
      <c r="I1609" s="41" t="s">
        <v>11</v>
      </c>
      <c r="J1609" s="49" t="s">
        <v>8</v>
      </c>
      <c r="K1609" s="49" t="s">
        <v>9</v>
      </c>
      <c r="L1609" s="49" t="s">
        <v>10</v>
      </c>
      <c r="M1609" s="41" t="s">
        <v>11</v>
      </c>
      <c r="N1609" s="49" t="s">
        <v>8</v>
      </c>
      <c r="O1609" s="49" t="s">
        <v>9</v>
      </c>
      <c r="P1609" s="49" t="s">
        <v>10</v>
      </c>
      <c r="Q1609" s="41" t="s">
        <v>11</v>
      </c>
      <c r="R1609" s="49" t="s">
        <v>8</v>
      </c>
      <c r="S1609" s="49" t="s">
        <v>9</v>
      </c>
      <c r="T1609" s="49" t="s">
        <v>10</v>
      </c>
      <c r="U1609" s="41" t="s">
        <v>11</v>
      </c>
      <c r="V1609" s="54"/>
    </row>
    <row r="1610" spans="2:16" ht="20.25">
      <c r="B1610" s="204" t="s">
        <v>358</v>
      </c>
      <c r="C1610" s="72" t="s">
        <v>309</v>
      </c>
      <c r="D1610" s="49" t="s">
        <v>305</v>
      </c>
      <c r="E1610" s="49" t="s">
        <v>7</v>
      </c>
      <c r="F1610" s="49" t="s">
        <v>32</v>
      </c>
      <c r="G1610" s="49" t="s">
        <v>32</v>
      </c>
      <c r="H1610" s="7">
        <v>0.03</v>
      </c>
      <c r="L1610" s="7">
        <v>0.01</v>
      </c>
      <c r="P1610" s="7">
        <v>0.01</v>
      </c>
    </row>
    <row r="1611" spans="2:21" ht="18.75">
      <c r="B1611" s="41">
        <v>1</v>
      </c>
      <c r="D1611" s="2" t="s">
        <v>33</v>
      </c>
      <c r="E1611" s="3"/>
      <c r="F1611" s="2" t="s">
        <v>33</v>
      </c>
      <c r="G1611" s="2" t="s">
        <v>33</v>
      </c>
      <c r="H1611" s="2" t="s">
        <v>33</v>
      </c>
      <c r="I1611" s="2" t="s">
        <v>33</v>
      </c>
      <c r="J1611" s="2" t="s">
        <v>33</v>
      </c>
      <c r="K1611" s="2" t="s">
        <v>33</v>
      </c>
      <c r="L1611" s="2" t="s">
        <v>33</v>
      </c>
      <c r="N1611" s="2" t="s">
        <v>33</v>
      </c>
      <c r="O1611" s="2" t="s">
        <v>33</v>
      </c>
      <c r="P1611" s="2" t="s">
        <v>33</v>
      </c>
      <c r="Q1611" s="2" t="s">
        <v>33</v>
      </c>
      <c r="R1611" s="2" t="s">
        <v>33</v>
      </c>
      <c r="S1611" s="2" t="s">
        <v>33</v>
      </c>
      <c r="T1611" s="2" t="s">
        <v>33</v>
      </c>
      <c r="U1611" s="2" t="s">
        <v>33</v>
      </c>
    </row>
    <row r="1612" spans="2:24" ht="18.75">
      <c r="B1612" s="41"/>
      <c r="C1612" s="41"/>
      <c r="D1612" s="41">
        <v>3</v>
      </c>
      <c r="E1612" s="41">
        <v>4</v>
      </c>
      <c r="F1612" s="41">
        <v>5</v>
      </c>
      <c r="G1612" s="41">
        <v>6</v>
      </c>
      <c r="H1612" s="42">
        <v>7</v>
      </c>
      <c r="I1612" s="41">
        <v>8</v>
      </c>
      <c r="J1612" s="41">
        <v>9</v>
      </c>
      <c r="K1612" s="41">
        <v>10</v>
      </c>
      <c r="L1612" s="42">
        <v>11</v>
      </c>
      <c r="M1612" s="41">
        <v>12</v>
      </c>
      <c r="N1612" s="41">
        <v>13</v>
      </c>
      <c r="O1612" s="41">
        <v>14</v>
      </c>
      <c r="P1612" s="42">
        <v>15</v>
      </c>
      <c r="Q1612" s="41">
        <v>16</v>
      </c>
      <c r="R1612" s="41">
        <v>17</v>
      </c>
      <c r="S1612" s="41">
        <v>18</v>
      </c>
      <c r="T1612" s="41">
        <v>19</v>
      </c>
      <c r="U1612" s="41">
        <v>20</v>
      </c>
      <c r="W1612" s="54"/>
      <c r="X1612" s="54"/>
    </row>
    <row r="1613" spans="2:24" ht="18.75">
      <c r="B1613" s="41"/>
      <c r="E1613" s="120" t="s">
        <v>23</v>
      </c>
      <c r="N1613" s="125" t="s">
        <v>316</v>
      </c>
      <c r="W1613" s="54"/>
      <c r="X1613" s="54"/>
    </row>
    <row r="1614" spans="1:21" ht="19.5">
      <c r="A1614" s="126">
        <v>1</v>
      </c>
      <c r="B1614" s="60" t="s">
        <v>17</v>
      </c>
      <c r="C1614" s="128">
        <v>50</v>
      </c>
      <c r="D1614" s="128">
        <f>C1614*15</f>
        <v>750</v>
      </c>
      <c r="E1614" s="128">
        <f>SUM(C1614*32)</f>
        <v>1600</v>
      </c>
      <c r="F1614" s="128">
        <f>SUM(C1614*22)</f>
        <v>1100</v>
      </c>
      <c r="G1614" s="128">
        <f>SUM(E1614*8)</f>
        <v>12800</v>
      </c>
      <c r="H1614" s="128" t="s">
        <v>21</v>
      </c>
      <c r="I1614" s="129">
        <f>SUM(D1614+F1614+G1614)</f>
        <v>14650</v>
      </c>
      <c r="J1614" s="128">
        <f>SUM(C1614*3)</f>
        <v>150</v>
      </c>
      <c r="K1614" s="128">
        <f>SUM(E1614*0.5)</f>
        <v>800</v>
      </c>
      <c r="L1614" s="128" t="str">
        <f>+L1616</f>
        <v>+</v>
      </c>
      <c r="M1614" s="129">
        <f>SUM(J1614:L1614)</f>
        <v>950</v>
      </c>
      <c r="N1614" s="128">
        <f>SUM(C1614*3)</f>
        <v>150</v>
      </c>
      <c r="O1614" s="128">
        <f>SUM(E1614*1)</f>
        <v>1600</v>
      </c>
      <c r="P1614" s="128" t="s">
        <v>21</v>
      </c>
      <c r="Q1614" s="129">
        <f>SUM(N1614:P1614)</f>
        <v>1750</v>
      </c>
      <c r="R1614" s="128">
        <f>SUM(C1614*2)</f>
        <v>100</v>
      </c>
      <c r="S1614" s="128">
        <f>SUM(E1614*0.5)</f>
        <v>800</v>
      </c>
      <c r="T1614" s="128" t="s">
        <v>21</v>
      </c>
      <c r="U1614" s="129">
        <f>SUM(R1614:T1614)</f>
        <v>900</v>
      </c>
    </row>
    <row r="1615" spans="1:21" ht="19.5">
      <c r="A1615" s="126">
        <v>2</v>
      </c>
      <c r="B1615" s="60" t="s">
        <v>18</v>
      </c>
      <c r="C1615" s="128">
        <v>116</v>
      </c>
      <c r="D1615" s="128">
        <f>SUM(C1615*15)</f>
        <v>1740</v>
      </c>
      <c r="E1615" s="29">
        <f>SUM(C1615*24)</f>
        <v>2784</v>
      </c>
      <c r="F1615" s="128">
        <f>SUM(C1615*32.5)</f>
        <v>3770</v>
      </c>
      <c r="G1615" s="128">
        <f>SUM(E1615*8)</f>
        <v>22272</v>
      </c>
      <c r="H1615" s="128" t="s">
        <v>21</v>
      </c>
      <c r="I1615" s="129">
        <f>SUM(D1615+F1615+G1615)</f>
        <v>27782</v>
      </c>
      <c r="J1615" s="128">
        <f>SUM(C1615*2.5)</f>
        <v>290</v>
      </c>
      <c r="K1615" s="128">
        <f>SUM(E1615*0.5)</f>
        <v>1392</v>
      </c>
      <c r="L1615" s="128" t="s">
        <v>21</v>
      </c>
      <c r="M1615" s="129">
        <f>SUM(J1615:L1615)</f>
        <v>1682</v>
      </c>
      <c r="N1615" s="128">
        <f>SUM(C1615*3)</f>
        <v>348</v>
      </c>
      <c r="O1615" s="128">
        <f>SUM(E1615*1)</f>
        <v>2784</v>
      </c>
      <c r="P1615" s="128" t="s">
        <v>21</v>
      </c>
      <c r="Q1615" s="129">
        <f>SUM(N1615:P1615)</f>
        <v>3132</v>
      </c>
      <c r="R1615" s="128">
        <f>SUM(C1615*2)</f>
        <v>232</v>
      </c>
      <c r="S1615" s="128">
        <f>SUM(E1615*0.5)</f>
        <v>1392</v>
      </c>
      <c r="T1615" s="128" t="s">
        <v>21</v>
      </c>
      <c r="U1615" s="129">
        <f>SUM(R1615:T1615)</f>
        <v>1624</v>
      </c>
    </row>
    <row r="1616" spans="1:21" ht="19.5">
      <c r="A1616" s="126">
        <v>3</v>
      </c>
      <c r="B1616" s="60" t="s">
        <v>19</v>
      </c>
      <c r="C1616" s="128">
        <v>32</v>
      </c>
      <c r="D1616" s="128">
        <f>SUM(C1616*15)</f>
        <v>480</v>
      </c>
      <c r="E1616" s="128">
        <f>SUM(C1616*32)</f>
        <v>1024</v>
      </c>
      <c r="F1616" s="128">
        <f>SUM(C1616*22)</f>
        <v>704</v>
      </c>
      <c r="G1616" s="128">
        <f>SUM(E1616*8)</f>
        <v>8192</v>
      </c>
      <c r="H1616" s="128" t="s">
        <v>21</v>
      </c>
      <c r="I1616" s="129">
        <f>SUM(D1616+F1616+G1616)</f>
        <v>9376</v>
      </c>
      <c r="J1616" s="128">
        <f>SUM(C1616*3)</f>
        <v>96</v>
      </c>
      <c r="K1616" s="128">
        <f>SUM(E1616*0.5)</f>
        <v>512</v>
      </c>
      <c r="L1616" s="128" t="s">
        <v>21</v>
      </c>
      <c r="M1616" s="129">
        <f>SUM(J1616:L1616)</f>
        <v>608</v>
      </c>
      <c r="N1616" s="128">
        <f>SUM(C1616*3)</f>
        <v>96</v>
      </c>
      <c r="O1616" s="128">
        <f>SUM(E1616*1)</f>
        <v>1024</v>
      </c>
      <c r="P1616" s="128" t="s">
        <v>21</v>
      </c>
      <c r="Q1616" s="129">
        <f>SUM(N1616:P1616)</f>
        <v>1120</v>
      </c>
      <c r="R1616" s="128">
        <f>SUM(C1616*2)</f>
        <v>64</v>
      </c>
      <c r="S1616" s="128">
        <f>SUM(E1616*0.5)</f>
        <v>512</v>
      </c>
      <c r="T1616" s="128" t="s">
        <v>21</v>
      </c>
      <c r="U1616" s="129">
        <f>SUM(R1616:T1616)</f>
        <v>576</v>
      </c>
    </row>
    <row r="1617" spans="1:21" ht="19.5">
      <c r="A1617" s="126">
        <v>4</v>
      </c>
      <c r="B1617" s="60" t="s">
        <v>20</v>
      </c>
      <c r="C1617" s="128">
        <v>79</v>
      </c>
      <c r="D1617" s="128">
        <f>SUM(C1617*15)</f>
        <v>1185</v>
      </c>
      <c r="E1617" s="128">
        <f>SUM(C1617*24)</f>
        <v>1896</v>
      </c>
      <c r="F1617" s="128">
        <f>SUM(C1617*32.5)</f>
        <v>2567.5</v>
      </c>
      <c r="G1617" s="128">
        <f>SUM(E1617*8)</f>
        <v>15168</v>
      </c>
      <c r="H1617" s="128" t="s">
        <v>21</v>
      </c>
      <c r="I1617" s="129">
        <f>SUM(D1617+F1617+G1617)</f>
        <v>18920.5</v>
      </c>
      <c r="J1617" s="128">
        <f>SUM(C1617*2.5)</f>
        <v>197.5</v>
      </c>
      <c r="K1617" s="128">
        <f>SUM(E1617*0.5)</f>
        <v>948</v>
      </c>
      <c r="L1617" s="128" t="s">
        <v>21</v>
      </c>
      <c r="M1617" s="129">
        <f>SUM(J1617:L1617)</f>
        <v>1145.5</v>
      </c>
      <c r="N1617" s="128">
        <f>SUM(C1617*3)</f>
        <v>237</v>
      </c>
      <c r="O1617" s="128">
        <f>SUM(E1617*1)</f>
        <v>1896</v>
      </c>
      <c r="P1617" s="128" t="s">
        <v>21</v>
      </c>
      <c r="Q1617" s="129">
        <f>SUM(N1617:P1617)</f>
        <v>2133</v>
      </c>
      <c r="R1617" s="128">
        <f>SUM(C1617*2)</f>
        <v>158</v>
      </c>
      <c r="S1617" s="128">
        <f>SUM(E1617*0.5)</f>
        <v>948</v>
      </c>
      <c r="T1617" s="128" t="s">
        <v>21</v>
      </c>
      <c r="U1617" s="129">
        <f>SUM(R1617:T1617)</f>
        <v>1106</v>
      </c>
    </row>
    <row r="1618" spans="1:21" ht="19.5">
      <c r="A1618" s="126">
        <v>4</v>
      </c>
      <c r="B1618" s="61" t="s">
        <v>28</v>
      </c>
      <c r="C1618" s="61">
        <f>C1617+C1616+C1615+C1614</f>
        <v>277</v>
      </c>
      <c r="D1618" s="8">
        <f>C1618*15</f>
        <v>4155</v>
      </c>
      <c r="E1618" s="8">
        <f>SUM(E1614:E1617)</f>
        <v>7304</v>
      </c>
      <c r="F1618" s="8">
        <f aca="true" t="shared" si="40" ref="F1618:U1618">SUM(F1614:F1617)</f>
        <v>8141.5</v>
      </c>
      <c r="G1618" s="8">
        <f t="shared" si="40"/>
        <v>58432</v>
      </c>
      <c r="H1618" s="8">
        <f t="shared" si="40"/>
        <v>0</v>
      </c>
      <c r="I1618" s="8">
        <f t="shared" si="40"/>
        <v>70728.5</v>
      </c>
      <c r="J1618" s="8">
        <f t="shared" si="40"/>
        <v>733.5</v>
      </c>
      <c r="K1618" s="8">
        <f t="shared" si="40"/>
        <v>3652</v>
      </c>
      <c r="L1618" s="8">
        <f t="shared" si="40"/>
        <v>0</v>
      </c>
      <c r="M1618" s="8">
        <f t="shared" si="40"/>
        <v>4385.5</v>
      </c>
      <c r="N1618" s="8">
        <f t="shared" si="40"/>
        <v>831</v>
      </c>
      <c r="O1618" s="8">
        <f t="shared" si="40"/>
        <v>7304</v>
      </c>
      <c r="P1618" s="8">
        <f t="shared" si="40"/>
        <v>0</v>
      </c>
      <c r="Q1618" s="8">
        <f t="shared" si="40"/>
        <v>8135</v>
      </c>
      <c r="R1618" s="8">
        <f t="shared" si="40"/>
        <v>554</v>
      </c>
      <c r="S1618" s="8">
        <f t="shared" si="40"/>
        <v>3652</v>
      </c>
      <c r="T1618" s="8">
        <f t="shared" si="40"/>
        <v>0</v>
      </c>
      <c r="U1618" s="8">
        <f t="shared" si="40"/>
        <v>4206</v>
      </c>
    </row>
    <row r="1619" spans="2:14" ht="18.75">
      <c r="B1619" s="41"/>
      <c r="E1619" s="120" t="s">
        <v>23</v>
      </c>
      <c r="N1619" s="125" t="s">
        <v>316</v>
      </c>
    </row>
    <row r="1620" spans="2:21" ht="19.5">
      <c r="B1620" s="199" t="s">
        <v>344</v>
      </c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4"/>
      <c r="S1620" s="267" t="s">
        <v>370</v>
      </c>
      <c r="T1620" s="267"/>
      <c r="U1620" s="133"/>
    </row>
    <row r="1621" spans="2:21" ht="16.5">
      <c r="B1621" s="82" t="s">
        <v>75</v>
      </c>
      <c r="C1621" s="46"/>
      <c r="D1621" s="46"/>
      <c r="E1621" s="46"/>
      <c r="F1621" s="276"/>
      <c r="G1621" s="276"/>
      <c r="H1621" s="276"/>
      <c r="I1621" s="276"/>
      <c r="J1621" s="276"/>
      <c r="K1621" s="276"/>
      <c r="L1621" s="276"/>
      <c r="M1621" s="276"/>
      <c r="N1621" s="276"/>
      <c r="O1621" s="276"/>
      <c r="P1621" s="62"/>
      <c r="Q1621" s="62"/>
      <c r="R1621" s="276"/>
      <c r="S1621" s="276"/>
      <c r="T1621" s="276"/>
      <c r="U1621" s="276"/>
    </row>
    <row r="1622" spans="2:21" ht="15.75">
      <c r="B1622" s="62"/>
      <c r="C1622" s="267" t="s">
        <v>318</v>
      </c>
      <c r="D1622" s="267"/>
      <c r="E1622" s="267" t="s">
        <v>266</v>
      </c>
      <c r="F1622" s="267"/>
      <c r="G1622" s="267" t="s">
        <v>270</v>
      </c>
      <c r="H1622" s="285"/>
      <c r="I1622" s="285"/>
      <c r="J1622" s="285"/>
      <c r="K1622" s="285"/>
      <c r="L1622" s="267" t="s">
        <v>215</v>
      </c>
      <c r="M1622" s="267"/>
      <c r="N1622" s="267"/>
      <c r="O1622" s="267"/>
      <c r="P1622" s="136"/>
      <c r="Q1622" s="44"/>
      <c r="R1622" s="267" t="s">
        <v>214</v>
      </c>
      <c r="S1622" s="285"/>
      <c r="T1622" s="285"/>
      <c r="U1622" s="285"/>
    </row>
    <row r="1623" spans="2:21" ht="15.75">
      <c r="B1623" s="62"/>
      <c r="C1623" s="45" t="s">
        <v>267</v>
      </c>
      <c r="D1623" s="44" t="s">
        <v>268</v>
      </c>
      <c r="E1623" s="45" t="s">
        <v>267</v>
      </c>
      <c r="F1623" s="44" t="s">
        <v>268</v>
      </c>
      <c r="G1623" s="136"/>
      <c r="H1623" s="136"/>
      <c r="I1623" s="136"/>
      <c r="J1623" s="136"/>
      <c r="K1623" s="136"/>
      <c r="L1623" s="267" t="s">
        <v>216</v>
      </c>
      <c r="M1623" s="267"/>
      <c r="N1623" s="267"/>
      <c r="O1623" s="267"/>
      <c r="P1623" s="136"/>
      <c r="Q1623" s="136"/>
      <c r="R1623" s="136"/>
      <c r="S1623" s="136"/>
      <c r="T1623" s="136"/>
      <c r="U1623" s="136"/>
    </row>
    <row r="1624" spans="2:21" ht="15.75">
      <c r="B1624" s="44" t="s">
        <v>264</v>
      </c>
      <c r="C1624" s="62">
        <v>72</v>
      </c>
      <c r="D1624" s="62">
        <v>8</v>
      </c>
      <c r="E1624" s="62">
        <v>89</v>
      </c>
      <c r="F1624" s="62">
        <v>108</v>
      </c>
      <c r="G1624" s="136"/>
      <c r="H1624" s="136"/>
      <c r="I1624" s="136"/>
      <c r="J1624" s="136"/>
      <c r="K1624" s="136"/>
      <c r="L1624" s="267" t="s">
        <v>217</v>
      </c>
      <c r="M1624" s="267"/>
      <c r="N1624" s="267"/>
      <c r="O1624" s="267"/>
      <c r="P1624" s="136"/>
      <c r="Q1624" s="136"/>
      <c r="R1624" s="136"/>
      <c r="S1624" s="136"/>
      <c r="T1624" s="136"/>
      <c r="U1624" s="136"/>
    </row>
    <row r="1625" spans="2:21" ht="16.5">
      <c r="B1625" s="44" t="s">
        <v>265</v>
      </c>
      <c r="C1625" s="46"/>
      <c r="D1625" s="46">
        <v>0</v>
      </c>
      <c r="E1625" s="46">
        <v>0</v>
      </c>
      <c r="F1625" s="46"/>
      <c r="G1625" s="136"/>
      <c r="H1625" s="136"/>
      <c r="I1625" s="136"/>
      <c r="J1625" s="136"/>
      <c r="K1625" s="136"/>
      <c r="L1625" s="136"/>
      <c r="M1625" s="136"/>
      <c r="N1625" s="136"/>
      <c r="O1625" s="136"/>
      <c r="P1625" s="136"/>
      <c r="Q1625" s="136"/>
      <c r="R1625" s="136"/>
      <c r="S1625" s="136"/>
      <c r="T1625" s="136"/>
      <c r="U1625" s="136"/>
    </row>
    <row r="1626" spans="2:21" ht="16.5">
      <c r="B1626" s="138" t="s">
        <v>28</v>
      </c>
      <c r="C1626" s="65">
        <v>72</v>
      </c>
      <c r="D1626" s="65">
        <f>D1624+D1625</f>
        <v>8</v>
      </c>
      <c r="E1626" s="65">
        <f>E1624+E1625</f>
        <v>89</v>
      </c>
      <c r="F1626" s="65">
        <f>F1624+F1625</f>
        <v>108</v>
      </c>
      <c r="G1626" s="267" t="s">
        <v>0</v>
      </c>
      <c r="H1626" s="267"/>
      <c r="I1626" s="267"/>
      <c r="J1626" s="267"/>
      <c r="K1626" s="267"/>
      <c r="L1626" s="267"/>
      <c r="M1626" s="267"/>
      <c r="N1626" s="267"/>
      <c r="O1626" s="267"/>
      <c r="P1626" s="267"/>
      <c r="Q1626" s="267"/>
      <c r="R1626" s="267"/>
      <c r="S1626" s="267"/>
      <c r="T1626" s="267"/>
      <c r="U1626" s="267"/>
    </row>
    <row r="1627" spans="2:21" ht="16.5">
      <c r="B1627" s="138" t="s">
        <v>109</v>
      </c>
      <c r="C1627" s="293">
        <f>C1626+D1626+E1626+F1626</f>
        <v>277</v>
      </c>
      <c r="D1627" s="293"/>
      <c r="E1627" s="293"/>
      <c r="F1627" s="293"/>
      <c r="G1627" s="267"/>
      <c r="H1627" s="267"/>
      <c r="I1627" s="267"/>
      <c r="J1627" s="267"/>
      <c r="K1627" s="267"/>
      <c r="L1627" s="267"/>
      <c r="M1627" s="267"/>
      <c r="N1627" s="267"/>
      <c r="O1627" s="267"/>
      <c r="P1627" s="267"/>
      <c r="Q1627" s="267"/>
      <c r="R1627" s="267"/>
      <c r="S1627" s="267"/>
      <c r="T1627" s="267"/>
      <c r="U1627" s="267"/>
    </row>
    <row r="1628" spans="2:21" ht="18">
      <c r="B1628" s="142"/>
      <c r="C1628" s="305"/>
      <c r="D1628" s="305"/>
      <c r="E1628" s="35"/>
      <c r="F1628" s="35"/>
      <c r="G1628" s="267"/>
      <c r="H1628" s="267"/>
      <c r="I1628" s="267"/>
      <c r="J1628" s="267"/>
      <c r="K1628" s="267"/>
      <c r="L1628" s="267"/>
      <c r="M1628" s="267"/>
      <c r="N1628" s="267"/>
      <c r="O1628" s="267"/>
      <c r="P1628" s="267"/>
      <c r="Q1628" s="267"/>
      <c r="R1628" s="267"/>
      <c r="S1628" s="267"/>
      <c r="T1628" s="267"/>
      <c r="U1628" s="267"/>
    </row>
    <row r="1629" spans="1:21" ht="12.75" customHeight="1">
      <c r="A1629" s="269" t="s">
        <v>343</v>
      </c>
      <c r="B1629" s="269"/>
      <c r="C1629" s="269"/>
      <c r="D1629" s="269"/>
      <c r="E1629" s="269"/>
      <c r="F1629" s="269"/>
      <c r="G1629" s="269"/>
      <c r="H1629" s="269"/>
      <c r="I1629" s="269"/>
      <c r="J1629" s="269"/>
      <c r="K1629" s="269"/>
      <c r="L1629" s="269"/>
      <c r="M1629" s="269"/>
      <c r="N1629" s="269"/>
      <c r="O1629" s="269"/>
      <c r="P1629" s="269"/>
      <c r="Q1629" s="269"/>
      <c r="R1629" s="269"/>
      <c r="S1629" s="100"/>
      <c r="T1629" s="100"/>
      <c r="U1629" s="100"/>
    </row>
    <row r="1630" spans="1:29" ht="12.75">
      <c r="A1630" s="67"/>
      <c r="B1630" s="178" t="s">
        <v>298</v>
      </c>
      <c r="C1630" s="254"/>
      <c r="D1630" s="254"/>
      <c r="E1630" s="254"/>
      <c r="F1630" s="254"/>
      <c r="G1630" s="178"/>
      <c r="H1630" s="96"/>
      <c r="I1630" s="96"/>
      <c r="J1630" s="96"/>
      <c r="K1630" s="96"/>
      <c r="L1630" s="96"/>
      <c r="M1630" s="96"/>
      <c r="N1630" s="96"/>
      <c r="O1630" s="96"/>
      <c r="P1630" s="96"/>
      <c r="Q1630" s="96"/>
      <c r="R1630" s="96"/>
      <c r="S1630" s="96"/>
      <c r="T1630" s="96"/>
      <c r="U1630" s="96"/>
      <c r="V1630" s="67"/>
      <c r="W1630" s="67"/>
      <c r="X1630" s="67"/>
      <c r="Y1630" s="67"/>
      <c r="Z1630" s="67"/>
      <c r="AA1630" s="67"/>
      <c r="AB1630" s="67"/>
      <c r="AC1630" s="67"/>
    </row>
    <row r="1631" spans="1:29" ht="12.75">
      <c r="A1631" s="67"/>
      <c r="B1631" s="304" t="s">
        <v>312</v>
      </c>
      <c r="C1631" s="304"/>
      <c r="D1631" s="304"/>
      <c r="E1631" s="304"/>
      <c r="F1631" s="304"/>
      <c r="G1631" s="304"/>
      <c r="H1631" s="304"/>
      <c r="I1631" s="304"/>
      <c r="J1631" s="304"/>
      <c r="K1631" s="304"/>
      <c r="L1631" s="304"/>
      <c r="M1631" s="304"/>
      <c r="N1631" s="304"/>
      <c r="O1631" s="304"/>
      <c r="P1631" s="304"/>
      <c r="Q1631" s="304"/>
      <c r="R1631" s="304"/>
      <c r="S1631" s="304"/>
      <c r="T1631" s="304"/>
      <c r="U1631" s="304"/>
      <c r="V1631" s="67"/>
      <c r="W1631" s="67"/>
      <c r="X1631" s="67"/>
      <c r="Y1631" s="67"/>
      <c r="Z1631" s="67"/>
      <c r="AA1631" s="67"/>
      <c r="AB1631" s="67"/>
      <c r="AC1631" s="67"/>
    </row>
    <row r="1632" spans="1:29" ht="12.75">
      <c r="A1632" s="67"/>
      <c r="B1632" s="317" t="s">
        <v>311</v>
      </c>
      <c r="C1632" s="317"/>
      <c r="D1632" s="317"/>
      <c r="E1632" s="317"/>
      <c r="F1632" s="317"/>
      <c r="G1632" s="317"/>
      <c r="H1632" s="317"/>
      <c r="I1632" s="317"/>
      <c r="J1632" s="317"/>
      <c r="K1632" s="317"/>
      <c r="L1632" s="317"/>
      <c r="M1632" s="317"/>
      <c r="N1632" s="317"/>
      <c r="O1632" s="317"/>
      <c r="P1632" s="317"/>
      <c r="Q1632" s="317"/>
      <c r="R1632" s="317"/>
      <c r="S1632" s="317"/>
      <c r="T1632" s="317"/>
      <c r="U1632" s="317"/>
      <c r="V1632" s="67"/>
      <c r="W1632" s="67"/>
      <c r="X1632" s="67"/>
      <c r="Y1632" s="67"/>
      <c r="Z1632" s="67"/>
      <c r="AA1632" s="67"/>
      <c r="AB1632" s="67"/>
      <c r="AC1632" s="67"/>
    </row>
    <row r="1633" spans="1:29" ht="13.5">
      <c r="A1633" s="67"/>
      <c r="B1633" s="302" t="s">
        <v>369</v>
      </c>
      <c r="C1633" s="302"/>
      <c r="D1633" s="302"/>
      <c r="E1633" s="302"/>
      <c r="F1633" s="302"/>
      <c r="G1633" s="302"/>
      <c r="H1633" s="302"/>
      <c r="I1633" s="302"/>
      <c r="J1633" s="302"/>
      <c r="K1633" s="302"/>
      <c r="L1633" s="302"/>
      <c r="M1633" s="302"/>
      <c r="N1633" s="302"/>
      <c r="O1633" s="302"/>
      <c r="P1633" s="302"/>
      <c r="Q1633" s="67"/>
      <c r="R1633" s="67"/>
      <c r="S1633" s="67"/>
      <c r="T1633" s="67"/>
      <c r="U1633" s="67"/>
      <c r="V1633" s="67"/>
      <c r="W1633" s="67"/>
      <c r="X1633" s="67"/>
      <c r="Y1633" s="67"/>
      <c r="Z1633" s="67"/>
      <c r="AA1633" s="67"/>
      <c r="AB1633" s="67"/>
      <c r="AC1633" s="67"/>
    </row>
    <row r="1634" spans="1:29" ht="12.75">
      <c r="A1634" s="67"/>
      <c r="B1634" s="288" t="s">
        <v>302</v>
      </c>
      <c r="C1634" s="288"/>
      <c r="D1634" s="288"/>
      <c r="E1634" s="288"/>
      <c r="F1634" s="288"/>
      <c r="G1634" s="288"/>
      <c r="H1634" s="288"/>
      <c r="I1634" s="288"/>
      <c r="J1634" s="288"/>
      <c r="K1634" s="288"/>
      <c r="L1634" s="288"/>
      <c r="M1634" s="288"/>
      <c r="N1634" s="288"/>
      <c r="O1634" s="288"/>
      <c r="P1634" s="288"/>
      <c r="Q1634" s="67"/>
      <c r="R1634" s="67"/>
      <c r="S1634" s="67"/>
      <c r="T1634" s="67"/>
      <c r="U1634" s="67"/>
      <c r="V1634" s="67"/>
      <c r="W1634" s="67"/>
      <c r="X1634" s="67"/>
      <c r="Y1634" s="67"/>
      <c r="Z1634" s="67"/>
      <c r="AA1634" s="67"/>
      <c r="AB1634" s="67"/>
      <c r="AC1634" s="67"/>
    </row>
    <row r="1635" spans="1:29" ht="12.75">
      <c r="A1635" s="67"/>
      <c r="B1635" s="67"/>
      <c r="C1635" s="67"/>
      <c r="D1635" s="67"/>
      <c r="E1635" s="67"/>
      <c r="F1635" s="67"/>
      <c r="G1635" s="67"/>
      <c r="H1635" s="67"/>
      <c r="I1635" s="67"/>
      <c r="J1635" s="67"/>
      <c r="K1635" s="67"/>
      <c r="L1635" s="67"/>
      <c r="M1635" s="67"/>
      <c r="N1635" s="67"/>
      <c r="O1635" s="67"/>
      <c r="P1635" s="67"/>
      <c r="Q1635" s="67"/>
      <c r="R1635" s="67"/>
      <c r="S1635" s="67"/>
      <c r="T1635" s="67"/>
      <c r="U1635" s="67"/>
      <c r="V1635" s="67"/>
      <c r="W1635" s="67"/>
      <c r="X1635" s="67"/>
      <c r="Y1635" s="67"/>
      <c r="Z1635" s="67"/>
      <c r="AA1635" s="67"/>
      <c r="AB1635" s="67"/>
      <c r="AC1635" s="67"/>
    </row>
    <row r="1636" spans="1:29" ht="12.75">
      <c r="A1636" s="67"/>
      <c r="B1636" s="67"/>
      <c r="C1636" s="67"/>
      <c r="D1636" s="67"/>
      <c r="E1636" s="67"/>
      <c r="F1636" s="67"/>
      <c r="G1636" s="67"/>
      <c r="H1636" s="67"/>
      <c r="I1636" s="67"/>
      <c r="J1636" s="67"/>
      <c r="K1636" s="67"/>
      <c r="L1636" s="67"/>
      <c r="M1636" s="67"/>
      <c r="N1636" s="67"/>
      <c r="O1636" s="67"/>
      <c r="P1636" s="67"/>
      <c r="Q1636" s="67"/>
      <c r="R1636" s="67"/>
      <c r="S1636" s="67"/>
      <c r="T1636" s="67"/>
      <c r="U1636" s="67"/>
      <c r="V1636" s="67"/>
      <c r="W1636" s="67"/>
      <c r="X1636" s="67"/>
      <c r="Y1636" s="67"/>
      <c r="Z1636" s="67"/>
      <c r="AA1636" s="67"/>
      <c r="AB1636" s="67"/>
      <c r="AC1636" s="67"/>
    </row>
    <row r="1637" spans="1:29" ht="12.75">
      <c r="A1637" s="67"/>
      <c r="B1637" s="67"/>
      <c r="C1637" s="67"/>
      <c r="D1637" s="67"/>
      <c r="E1637" s="67"/>
      <c r="F1637" s="67"/>
      <c r="G1637" s="67"/>
      <c r="H1637" s="67"/>
      <c r="I1637" s="67"/>
      <c r="J1637" s="67"/>
      <c r="K1637" s="67"/>
      <c r="L1637" s="67"/>
      <c r="M1637" s="67"/>
      <c r="N1637" s="67"/>
      <c r="O1637" s="67"/>
      <c r="P1637" s="67"/>
      <c r="Q1637" s="67"/>
      <c r="R1637" s="67"/>
      <c r="S1637" s="67"/>
      <c r="T1637" s="67"/>
      <c r="U1637" s="67"/>
      <c r="V1637" s="67"/>
      <c r="W1637" s="67"/>
      <c r="X1637" s="67"/>
      <c r="Y1637" s="67"/>
      <c r="Z1637" s="67"/>
      <c r="AA1637" s="67"/>
      <c r="AB1637" s="67"/>
      <c r="AC1637" s="67"/>
    </row>
    <row r="1638" spans="1:29" ht="12.75">
      <c r="A1638" s="67"/>
      <c r="B1638" s="67"/>
      <c r="C1638" s="67"/>
      <c r="D1638" s="67"/>
      <c r="E1638" s="67"/>
      <c r="F1638" s="67"/>
      <c r="G1638" s="67"/>
      <c r="H1638" s="67"/>
      <c r="I1638" s="67"/>
      <c r="J1638" s="67"/>
      <c r="K1638" s="67"/>
      <c r="L1638" s="67"/>
      <c r="M1638" s="67"/>
      <c r="N1638" s="67"/>
      <c r="O1638" s="67"/>
      <c r="P1638" s="67"/>
      <c r="Q1638" s="67"/>
      <c r="R1638" s="67"/>
      <c r="S1638" s="67"/>
      <c r="T1638" s="67"/>
      <c r="U1638" s="67"/>
      <c r="V1638" s="67"/>
      <c r="W1638" s="67"/>
      <c r="X1638" s="67"/>
      <c r="Y1638" s="67"/>
      <c r="Z1638" s="67"/>
      <c r="AA1638" s="67"/>
      <c r="AB1638" s="67"/>
      <c r="AC1638" s="67"/>
    </row>
    <row r="1642" spans="3:21" ht="18">
      <c r="C1642" s="39"/>
      <c r="D1642" s="39"/>
      <c r="E1642" s="39"/>
      <c r="F1642" s="39"/>
      <c r="G1642" s="39"/>
      <c r="H1642" s="39"/>
      <c r="I1642" s="39">
        <v>42</v>
      </c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</row>
    <row r="1643" spans="2:21" ht="18">
      <c r="B1643" s="39"/>
      <c r="C1643" s="39"/>
      <c r="D1643" s="39"/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</row>
    <row r="1644" spans="2:21" ht="18">
      <c r="B1644" s="39"/>
      <c r="C1644" s="39"/>
      <c r="D1644" s="39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</row>
    <row r="1645" spans="2:14" ht="18.75">
      <c r="B1645" s="41"/>
      <c r="C1645" s="41"/>
      <c r="D1645" s="41"/>
      <c r="E1645" s="120" t="s">
        <v>23</v>
      </c>
      <c r="N1645" s="125" t="s">
        <v>316</v>
      </c>
    </row>
    <row r="1646" spans="2:21" ht="23.25">
      <c r="B1646" s="275" t="s">
        <v>153</v>
      </c>
      <c r="C1646" s="284"/>
      <c r="D1646" s="284"/>
      <c r="E1646" s="284"/>
      <c r="F1646" s="284"/>
      <c r="G1646" s="284"/>
      <c r="H1646" s="284"/>
      <c r="I1646" s="284"/>
      <c r="J1646" s="284"/>
      <c r="K1646" s="284"/>
      <c r="L1646" s="284"/>
      <c r="M1646" s="284"/>
      <c r="N1646" s="284"/>
      <c r="O1646" s="284"/>
      <c r="P1646" s="284"/>
      <c r="Q1646" s="284"/>
      <c r="R1646" s="284"/>
      <c r="S1646" s="284"/>
      <c r="T1646" s="284"/>
      <c r="U1646" s="284"/>
    </row>
    <row r="1647" spans="2:21" ht="22.5">
      <c r="B1647" s="283" t="s">
        <v>250</v>
      </c>
      <c r="C1647" s="284"/>
      <c r="D1647" s="284"/>
      <c r="E1647" s="284"/>
      <c r="F1647" s="284"/>
      <c r="G1647" s="284"/>
      <c r="H1647" s="284"/>
      <c r="I1647" s="284"/>
      <c r="J1647" s="284"/>
      <c r="K1647" s="284"/>
      <c r="L1647" s="284"/>
      <c r="M1647" s="284"/>
      <c r="N1647" s="284"/>
      <c r="O1647" s="284"/>
      <c r="P1647" s="284"/>
      <c r="Q1647" s="284"/>
      <c r="R1647" s="284"/>
      <c r="S1647" s="284"/>
      <c r="T1647" s="284"/>
      <c r="U1647" s="284"/>
    </row>
    <row r="1648" spans="2:21" ht="15.75">
      <c r="B1648" s="280" t="s">
        <v>212</v>
      </c>
      <c r="C1648" s="281"/>
      <c r="D1648" s="281"/>
      <c r="E1648" s="281"/>
      <c r="F1648" s="281"/>
      <c r="G1648" s="281"/>
      <c r="H1648" s="281"/>
      <c r="I1648" s="281"/>
      <c r="J1648" s="281"/>
      <c r="K1648" s="281"/>
      <c r="L1648" s="281"/>
      <c r="M1648" s="281"/>
      <c r="N1648" s="281"/>
      <c r="O1648" s="281"/>
      <c r="P1648" s="281"/>
      <c r="Q1648" s="281"/>
      <c r="R1648" s="281"/>
      <c r="S1648" s="281"/>
      <c r="T1648" s="281"/>
      <c r="U1648" s="281"/>
    </row>
    <row r="1649" spans="2:17" ht="12.75">
      <c r="B1649" s="120" t="s">
        <v>23</v>
      </c>
      <c r="Q1649" s="120" t="s">
        <v>23</v>
      </c>
    </row>
    <row r="1650" spans="1:21" ht="26.25">
      <c r="A1650" s="300" t="s">
        <v>191</v>
      </c>
      <c r="B1650" s="300"/>
      <c r="C1650" s="300"/>
      <c r="D1650" s="300"/>
      <c r="E1650" s="300"/>
      <c r="F1650" s="306" t="s">
        <v>353</v>
      </c>
      <c r="G1650" s="306"/>
      <c r="H1650" s="306"/>
      <c r="I1650" s="306"/>
      <c r="J1650" s="306"/>
      <c r="K1650" s="306"/>
      <c r="L1650" s="306"/>
      <c r="M1650" s="306"/>
      <c r="N1650" s="306"/>
      <c r="O1650" s="38"/>
      <c r="P1650" s="38"/>
      <c r="Q1650" s="38"/>
      <c r="R1650" s="38"/>
      <c r="S1650" s="38"/>
      <c r="T1650" s="38"/>
      <c r="U1650" s="38"/>
    </row>
    <row r="1651" spans="2:17" ht="22.5" customHeight="1">
      <c r="B1651" s="120" t="s">
        <v>23</v>
      </c>
      <c r="Q1651" s="120" t="s">
        <v>23</v>
      </c>
    </row>
    <row r="1652" spans="2:21" ht="22.5" customHeight="1">
      <c r="B1652" s="72" t="s">
        <v>1</v>
      </c>
      <c r="C1652" s="49" t="s">
        <v>1</v>
      </c>
      <c r="D1652" s="49" t="s">
        <v>30</v>
      </c>
      <c r="E1652" s="49" t="s">
        <v>5</v>
      </c>
      <c r="F1652" s="50" t="s">
        <v>22</v>
      </c>
      <c r="G1652" s="50" t="s">
        <v>13</v>
      </c>
      <c r="H1652" s="50" t="s">
        <v>14</v>
      </c>
      <c r="I1652" s="49" t="s">
        <v>0</v>
      </c>
      <c r="J1652" s="50" t="s">
        <v>12</v>
      </c>
      <c r="K1652" s="50" t="s">
        <v>13</v>
      </c>
      <c r="L1652" s="50" t="s">
        <v>14</v>
      </c>
      <c r="M1652" s="49" t="s">
        <v>0</v>
      </c>
      <c r="N1652" s="50" t="s">
        <v>15</v>
      </c>
      <c r="O1652" s="50" t="s">
        <v>16</v>
      </c>
      <c r="P1652" s="50" t="s">
        <v>14</v>
      </c>
      <c r="Q1652" s="49" t="s">
        <v>0</v>
      </c>
      <c r="R1652" s="50" t="s">
        <v>24</v>
      </c>
      <c r="S1652" s="50" t="s">
        <v>25</v>
      </c>
      <c r="T1652" s="50" t="s">
        <v>14</v>
      </c>
      <c r="U1652" s="49" t="s">
        <v>0</v>
      </c>
    </row>
    <row r="1653" spans="2:21" ht="22.5" customHeight="1">
      <c r="B1653" s="72" t="s">
        <v>4</v>
      </c>
      <c r="C1653" s="49" t="s">
        <v>3</v>
      </c>
      <c r="D1653" s="49" t="s">
        <v>31</v>
      </c>
      <c r="E1653" s="49" t="s">
        <v>6</v>
      </c>
      <c r="F1653" s="49" t="s">
        <v>8</v>
      </c>
      <c r="G1653" s="49" t="s">
        <v>9</v>
      </c>
      <c r="H1653" s="49" t="s">
        <v>10</v>
      </c>
      <c r="I1653" s="41" t="s">
        <v>11</v>
      </c>
      <c r="J1653" s="49" t="s">
        <v>8</v>
      </c>
      <c r="K1653" s="49" t="s">
        <v>9</v>
      </c>
      <c r="L1653" s="49" t="s">
        <v>10</v>
      </c>
      <c r="M1653" s="41" t="s">
        <v>11</v>
      </c>
      <c r="N1653" s="49" t="s">
        <v>8</v>
      </c>
      <c r="O1653" s="49" t="s">
        <v>9</v>
      </c>
      <c r="P1653" s="49" t="s">
        <v>10</v>
      </c>
      <c r="Q1653" s="41" t="s">
        <v>11</v>
      </c>
      <c r="R1653" s="49" t="s">
        <v>8</v>
      </c>
      <c r="S1653" s="49" t="s">
        <v>9</v>
      </c>
      <c r="T1653" s="49" t="s">
        <v>10</v>
      </c>
      <c r="U1653" s="41" t="s">
        <v>11</v>
      </c>
    </row>
    <row r="1654" spans="2:21" ht="22.5" customHeight="1">
      <c r="B1654" s="204" t="s">
        <v>358</v>
      </c>
      <c r="C1654" s="72" t="s">
        <v>309</v>
      </c>
      <c r="D1654" s="49" t="s">
        <v>305</v>
      </c>
      <c r="E1654" s="49" t="s">
        <v>7</v>
      </c>
      <c r="F1654" s="49" t="s">
        <v>32</v>
      </c>
      <c r="G1654" s="49" t="s">
        <v>32</v>
      </c>
      <c r="H1654" s="64">
        <v>0.03</v>
      </c>
      <c r="I1654" s="54"/>
      <c r="J1654" s="54"/>
      <c r="K1654" s="54"/>
      <c r="L1654" s="53">
        <v>0.01</v>
      </c>
      <c r="M1654" s="54"/>
      <c r="N1654" s="54"/>
      <c r="O1654" s="54"/>
      <c r="P1654" s="53">
        <v>0.01</v>
      </c>
      <c r="Q1654" s="54"/>
      <c r="R1654" s="54"/>
      <c r="S1654" s="54"/>
      <c r="T1654" s="54"/>
      <c r="U1654" s="54"/>
    </row>
    <row r="1655" spans="2:21" ht="22.5" customHeight="1">
      <c r="B1655" s="132"/>
      <c r="D1655" s="2" t="s">
        <v>33</v>
      </c>
      <c r="E1655" s="3"/>
      <c r="F1655" s="2" t="s">
        <v>33</v>
      </c>
      <c r="G1655" s="2" t="s">
        <v>33</v>
      </c>
      <c r="H1655" s="2" t="s">
        <v>33</v>
      </c>
      <c r="I1655" s="2" t="s">
        <v>33</v>
      </c>
      <c r="J1655" s="2" t="s">
        <v>33</v>
      </c>
      <c r="K1655" s="2" t="s">
        <v>33</v>
      </c>
      <c r="L1655" s="2" t="s">
        <v>33</v>
      </c>
      <c r="N1655" s="2" t="s">
        <v>33</v>
      </c>
      <c r="O1655" s="2" t="s">
        <v>33</v>
      </c>
      <c r="P1655" s="2" t="s">
        <v>33</v>
      </c>
      <c r="Q1655" s="2" t="s">
        <v>33</v>
      </c>
      <c r="R1655" s="2" t="s">
        <v>33</v>
      </c>
      <c r="S1655" s="2" t="s">
        <v>33</v>
      </c>
      <c r="T1655" s="2" t="s">
        <v>33</v>
      </c>
      <c r="U1655" s="2" t="s">
        <v>33</v>
      </c>
    </row>
    <row r="1656" spans="2:21" ht="22.5" customHeight="1">
      <c r="B1656" s="41">
        <v>1</v>
      </c>
      <c r="C1656" s="41"/>
      <c r="D1656" s="41">
        <v>3</v>
      </c>
      <c r="E1656" s="41">
        <v>4</v>
      </c>
      <c r="F1656" s="41">
        <v>5</v>
      </c>
      <c r="G1656" s="41">
        <v>6</v>
      </c>
      <c r="H1656" s="42">
        <v>7</v>
      </c>
      <c r="I1656" s="41">
        <v>8</v>
      </c>
      <c r="J1656" s="41">
        <v>9</v>
      </c>
      <c r="K1656" s="41">
        <v>10</v>
      </c>
      <c r="L1656" s="42">
        <v>11</v>
      </c>
      <c r="M1656" s="41">
        <v>12</v>
      </c>
      <c r="N1656" s="41">
        <v>13</v>
      </c>
      <c r="O1656" s="41">
        <v>14</v>
      </c>
      <c r="P1656" s="42">
        <v>15</v>
      </c>
      <c r="Q1656" s="41">
        <v>16</v>
      </c>
      <c r="R1656" s="41">
        <v>17</v>
      </c>
      <c r="S1656" s="41">
        <v>18</v>
      </c>
      <c r="T1656" s="41">
        <v>19</v>
      </c>
      <c r="U1656" s="41">
        <v>20</v>
      </c>
    </row>
    <row r="1657" spans="2:14" ht="22.5" customHeight="1">
      <c r="B1657" s="41"/>
      <c r="E1657" s="120" t="s">
        <v>23</v>
      </c>
      <c r="N1657" s="125" t="s">
        <v>316</v>
      </c>
    </row>
    <row r="1658" spans="1:21" ht="22.5" customHeight="1">
      <c r="A1658" s="126">
        <v>1</v>
      </c>
      <c r="B1658" s="60" t="s">
        <v>17</v>
      </c>
      <c r="C1658" s="128">
        <v>82</v>
      </c>
      <c r="D1658" s="128">
        <f>C1658*15</f>
        <v>1230</v>
      </c>
      <c r="E1658" s="128">
        <f>SUM(C1658*32)</f>
        <v>2624</v>
      </c>
      <c r="F1658" s="128">
        <f>SUM(C1658*22)</f>
        <v>1804</v>
      </c>
      <c r="G1658" s="128">
        <f>SUM(E1658*8)</f>
        <v>20992</v>
      </c>
      <c r="H1658" s="128" t="s">
        <v>21</v>
      </c>
      <c r="I1658" s="129">
        <f>SUM(D1658+F1658+G1658)</f>
        <v>24026</v>
      </c>
      <c r="J1658" s="128">
        <f>SUM(C1658*3)</f>
        <v>246</v>
      </c>
      <c r="K1658" s="128">
        <f>SUM(E1658*0.5)</f>
        <v>1312</v>
      </c>
      <c r="L1658" s="128" t="str">
        <f>+L1660</f>
        <v>+</v>
      </c>
      <c r="M1658" s="129">
        <f>SUM(J1658:L1658)</f>
        <v>1558</v>
      </c>
      <c r="N1658" s="128">
        <f>SUM(C1658*3)</f>
        <v>246</v>
      </c>
      <c r="O1658" s="128">
        <f>SUM(E1658*1)</f>
        <v>2624</v>
      </c>
      <c r="P1658" s="128" t="s">
        <v>21</v>
      </c>
      <c r="Q1658" s="129">
        <f>SUM(N1658:P1658)</f>
        <v>2870</v>
      </c>
      <c r="R1658" s="128">
        <f>SUM(C1658*2)</f>
        <v>164</v>
      </c>
      <c r="S1658" s="128">
        <f>SUM(E1658*0.5)</f>
        <v>1312</v>
      </c>
      <c r="T1658" s="128" t="s">
        <v>21</v>
      </c>
      <c r="U1658" s="129">
        <f>SUM(R1658:T1658)</f>
        <v>1476</v>
      </c>
    </row>
    <row r="1659" spans="1:21" ht="22.5" customHeight="1">
      <c r="A1659" s="126">
        <v>2</v>
      </c>
      <c r="B1659" s="60" t="s">
        <v>18</v>
      </c>
      <c r="C1659" s="128">
        <v>47</v>
      </c>
      <c r="D1659" s="128">
        <f>SUM(C1659*15)</f>
        <v>705</v>
      </c>
      <c r="E1659" s="29">
        <f>SUM(C1659*24)</f>
        <v>1128</v>
      </c>
      <c r="F1659" s="128">
        <f>SUM(C1659*32.5)</f>
        <v>1527.5</v>
      </c>
      <c r="G1659" s="128">
        <f>SUM(E1659*8)</f>
        <v>9024</v>
      </c>
      <c r="H1659" s="128" t="s">
        <v>21</v>
      </c>
      <c r="I1659" s="129">
        <f>SUM(D1659+F1659+G1659)</f>
        <v>11256.5</v>
      </c>
      <c r="J1659" s="128">
        <f>SUM(C1659*2.5)</f>
        <v>117.5</v>
      </c>
      <c r="K1659" s="128">
        <f>SUM(E1659*0.5)</f>
        <v>564</v>
      </c>
      <c r="L1659" s="128" t="s">
        <v>21</v>
      </c>
      <c r="M1659" s="129">
        <f>SUM(J1659:L1659)</f>
        <v>681.5</v>
      </c>
      <c r="N1659" s="128">
        <f>SUM(C1659*3)</f>
        <v>141</v>
      </c>
      <c r="O1659" s="128">
        <f>SUM(E1659*1)</f>
        <v>1128</v>
      </c>
      <c r="P1659" s="128" t="s">
        <v>21</v>
      </c>
      <c r="Q1659" s="129">
        <f>SUM(N1659:P1659)</f>
        <v>1269</v>
      </c>
      <c r="R1659" s="128">
        <f>SUM(C1659*2)</f>
        <v>94</v>
      </c>
      <c r="S1659" s="128">
        <f>SUM(E1659*0.5)</f>
        <v>564</v>
      </c>
      <c r="T1659" s="128" t="s">
        <v>21</v>
      </c>
      <c r="U1659" s="129">
        <f>SUM(R1659:T1659)</f>
        <v>658</v>
      </c>
    </row>
    <row r="1660" spans="1:21" ht="24.75" customHeight="1">
      <c r="A1660" s="126">
        <v>3</v>
      </c>
      <c r="B1660" s="60" t="s">
        <v>19</v>
      </c>
      <c r="C1660" s="128">
        <v>54</v>
      </c>
      <c r="D1660" s="128">
        <f>SUM(C1660*15)</f>
        <v>810</v>
      </c>
      <c r="E1660" s="128">
        <f>SUM(C1660*32)</f>
        <v>1728</v>
      </c>
      <c r="F1660" s="128">
        <f>SUM(C1660*22)</f>
        <v>1188</v>
      </c>
      <c r="G1660" s="128">
        <f>SUM(E1660*8)</f>
        <v>13824</v>
      </c>
      <c r="H1660" s="128" t="s">
        <v>21</v>
      </c>
      <c r="I1660" s="129">
        <f>SUM(D1660+F1660+G1660)</f>
        <v>15822</v>
      </c>
      <c r="J1660" s="128">
        <f>SUM(C1660*3)</f>
        <v>162</v>
      </c>
      <c r="K1660" s="128">
        <f>SUM(E1660*0.5)</f>
        <v>864</v>
      </c>
      <c r="L1660" s="128" t="s">
        <v>21</v>
      </c>
      <c r="M1660" s="129">
        <f>SUM(J1660:L1660)</f>
        <v>1026</v>
      </c>
      <c r="N1660" s="128">
        <f>SUM(C1660*3)</f>
        <v>162</v>
      </c>
      <c r="O1660" s="128">
        <f>SUM(E1660*1)</f>
        <v>1728</v>
      </c>
      <c r="P1660" s="128" t="s">
        <v>21</v>
      </c>
      <c r="Q1660" s="129">
        <f>SUM(N1660:P1660)</f>
        <v>1890</v>
      </c>
      <c r="R1660" s="128">
        <f>SUM(C1660*2)</f>
        <v>108</v>
      </c>
      <c r="S1660" s="128">
        <f>SUM(E1660*0.5)</f>
        <v>864</v>
      </c>
      <c r="T1660" s="128" t="s">
        <v>21</v>
      </c>
      <c r="U1660" s="129">
        <f>SUM(R1660:T1660)</f>
        <v>972</v>
      </c>
    </row>
    <row r="1661" spans="1:21" ht="19.5">
      <c r="A1661" s="126">
        <v>4</v>
      </c>
      <c r="B1661" s="60" t="s">
        <v>20</v>
      </c>
      <c r="C1661" s="128">
        <v>31</v>
      </c>
      <c r="D1661" s="128">
        <f>SUM(C1661*15)</f>
        <v>465</v>
      </c>
      <c r="E1661" s="128">
        <f>SUM(C1661*24)</f>
        <v>744</v>
      </c>
      <c r="F1661" s="128">
        <f>SUM(C1661*32.5)</f>
        <v>1007.5</v>
      </c>
      <c r="G1661" s="128">
        <f>SUM(E1661*8)</f>
        <v>5952</v>
      </c>
      <c r="H1661" s="128" t="s">
        <v>21</v>
      </c>
      <c r="I1661" s="129">
        <f>SUM(D1661+F1661+G1661)</f>
        <v>7424.5</v>
      </c>
      <c r="J1661" s="128">
        <f>SUM(C1661*2.5)</f>
        <v>77.5</v>
      </c>
      <c r="K1661" s="128">
        <f>SUM(E1661*0.5)</f>
        <v>372</v>
      </c>
      <c r="L1661" s="128" t="s">
        <v>21</v>
      </c>
      <c r="M1661" s="129">
        <f>SUM(J1661:L1661)</f>
        <v>449.5</v>
      </c>
      <c r="N1661" s="128">
        <f>SUM(C1661*3)</f>
        <v>93</v>
      </c>
      <c r="O1661" s="128">
        <f>SUM(E1661*1)</f>
        <v>744</v>
      </c>
      <c r="P1661" s="128" t="s">
        <v>21</v>
      </c>
      <c r="Q1661" s="129">
        <f>SUM(N1661:P1661)</f>
        <v>837</v>
      </c>
      <c r="R1661" s="128">
        <f>SUM(C1661*2)</f>
        <v>62</v>
      </c>
      <c r="S1661" s="128">
        <f>SUM(E1661*0.5)</f>
        <v>372</v>
      </c>
      <c r="T1661" s="128" t="s">
        <v>21</v>
      </c>
      <c r="U1661" s="129">
        <f>SUM(R1661:T1661)</f>
        <v>434</v>
      </c>
    </row>
    <row r="1662" spans="1:21" ht="19.5">
      <c r="A1662" s="126">
        <v>4</v>
      </c>
      <c r="B1662" s="61" t="s">
        <v>28</v>
      </c>
      <c r="C1662" s="61">
        <f>C1661+C1660++C1659+C1658</f>
        <v>214</v>
      </c>
      <c r="D1662" s="8">
        <f>C1662*15</f>
        <v>3210</v>
      </c>
      <c r="E1662" s="8">
        <f>SUM(E1658:E1661)</f>
        <v>6224</v>
      </c>
      <c r="F1662" s="8">
        <f aca="true" t="shared" si="41" ref="F1662:U1662">SUM(F1658:F1661)</f>
        <v>5527</v>
      </c>
      <c r="G1662" s="8">
        <f t="shared" si="41"/>
        <v>49792</v>
      </c>
      <c r="H1662" s="8">
        <f t="shared" si="41"/>
        <v>0</v>
      </c>
      <c r="I1662" s="8">
        <f t="shared" si="41"/>
        <v>58529</v>
      </c>
      <c r="J1662" s="8">
        <f t="shared" si="41"/>
        <v>603</v>
      </c>
      <c r="K1662" s="8">
        <f t="shared" si="41"/>
        <v>3112</v>
      </c>
      <c r="L1662" s="8">
        <f t="shared" si="41"/>
        <v>0</v>
      </c>
      <c r="M1662" s="8">
        <f t="shared" si="41"/>
        <v>3715</v>
      </c>
      <c r="N1662" s="8">
        <f t="shared" si="41"/>
        <v>642</v>
      </c>
      <c r="O1662" s="8">
        <f t="shared" si="41"/>
        <v>6224</v>
      </c>
      <c r="P1662" s="8">
        <f t="shared" si="41"/>
        <v>0</v>
      </c>
      <c r="Q1662" s="8">
        <f t="shared" si="41"/>
        <v>6866</v>
      </c>
      <c r="R1662" s="8">
        <f t="shared" si="41"/>
        <v>428</v>
      </c>
      <c r="S1662" s="8">
        <f t="shared" si="41"/>
        <v>3112</v>
      </c>
      <c r="T1662" s="8">
        <f t="shared" si="41"/>
        <v>0</v>
      </c>
      <c r="U1662" s="8">
        <f t="shared" si="41"/>
        <v>3540</v>
      </c>
    </row>
    <row r="1663" spans="2:14" ht="18.75">
      <c r="B1663" s="41"/>
      <c r="E1663" s="120" t="s">
        <v>23</v>
      </c>
      <c r="N1663" s="125" t="s">
        <v>316</v>
      </c>
    </row>
    <row r="1664" spans="2:22" ht="20.25" customHeight="1">
      <c r="B1664" s="200" t="s">
        <v>297</v>
      </c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O1664" s="34"/>
      <c r="P1664" s="34"/>
      <c r="Q1664" s="34"/>
      <c r="R1664" s="34"/>
      <c r="S1664" s="267" t="s">
        <v>370</v>
      </c>
      <c r="T1664" s="267"/>
      <c r="U1664" s="133"/>
      <c r="V1664" s="54"/>
    </row>
    <row r="1665" spans="2:22" ht="16.5">
      <c r="B1665" s="82" t="s">
        <v>75</v>
      </c>
      <c r="C1665" s="46"/>
      <c r="D1665" s="46"/>
      <c r="E1665" s="46"/>
      <c r="F1665" s="276"/>
      <c r="G1665" s="276"/>
      <c r="H1665" s="276"/>
      <c r="I1665" s="276"/>
      <c r="J1665" s="276"/>
      <c r="K1665" s="276"/>
      <c r="L1665" s="276"/>
      <c r="M1665" s="276"/>
      <c r="N1665" s="276"/>
      <c r="O1665" s="276"/>
      <c r="P1665" s="62"/>
      <c r="Q1665" s="62"/>
      <c r="R1665" s="276"/>
      <c r="S1665" s="276"/>
      <c r="T1665" s="276"/>
      <c r="U1665" s="276"/>
      <c r="V1665" s="54"/>
    </row>
    <row r="1666" spans="2:22" ht="15.75">
      <c r="B1666" s="62"/>
      <c r="C1666" s="267" t="s">
        <v>318</v>
      </c>
      <c r="D1666" s="267"/>
      <c r="E1666" s="267" t="s">
        <v>266</v>
      </c>
      <c r="F1666" s="267"/>
      <c r="G1666" s="267" t="s">
        <v>270</v>
      </c>
      <c r="H1666" s="285"/>
      <c r="I1666" s="285"/>
      <c r="J1666" s="285"/>
      <c r="K1666" s="285"/>
      <c r="L1666" s="267" t="s">
        <v>215</v>
      </c>
      <c r="M1666" s="267"/>
      <c r="N1666" s="267"/>
      <c r="O1666" s="267"/>
      <c r="P1666" s="136"/>
      <c r="Q1666" s="44"/>
      <c r="R1666" s="267" t="s">
        <v>214</v>
      </c>
      <c r="S1666" s="285"/>
      <c r="T1666" s="285"/>
      <c r="U1666" s="285"/>
      <c r="V1666" s="54"/>
    </row>
    <row r="1667" spans="2:22" ht="15.75">
      <c r="B1667" s="62"/>
      <c r="C1667" s="45" t="s">
        <v>267</v>
      </c>
      <c r="D1667" s="44" t="s">
        <v>268</v>
      </c>
      <c r="E1667" s="45" t="s">
        <v>267</v>
      </c>
      <c r="F1667" s="44" t="s">
        <v>268</v>
      </c>
      <c r="G1667" s="136"/>
      <c r="H1667" s="136"/>
      <c r="I1667" s="136"/>
      <c r="J1667" s="136"/>
      <c r="K1667" s="136"/>
      <c r="L1667" s="267" t="s">
        <v>216</v>
      </c>
      <c r="M1667" s="267"/>
      <c r="N1667" s="267"/>
      <c r="O1667" s="267"/>
      <c r="P1667" s="136"/>
      <c r="Q1667" s="136"/>
      <c r="R1667" s="136"/>
      <c r="S1667" s="136"/>
      <c r="T1667" s="136"/>
      <c r="U1667" s="136"/>
      <c r="V1667" s="54"/>
    </row>
    <row r="1668" spans="2:23" ht="15.75">
      <c r="B1668" s="44" t="s">
        <v>264</v>
      </c>
      <c r="C1668" s="62">
        <v>96</v>
      </c>
      <c r="D1668" s="62">
        <v>40</v>
      </c>
      <c r="E1668" s="62">
        <v>46</v>
      </c>
      <c r="F1668" s="62">
        <v>32</v>
      </c>
      <c r="G1668" s="136"/>
      <c r="H1668" s="136"/>
      <c r="I1668" s="136"/>
      <c r="J1668" s="136"/>
      <c r="K1668" s="136"/>
      <c r="L1668" s="267" t="s">
        <v>217</v>
      </c>
      <c r="M1668" s="267"/>
      <c r="N1668" s="267"/>
      <c r="O1668" s="267"/>
      <c r="P1668" s="136"/>
      <c r="Q1668" s="136"/>
      <c r="R1668" s="136"/>
      <c r="S1668" s="136"/>
      <c r="T1668" s="136"/>
      <c r="U1668" s="136"/>
      <c r="V1668" s="54"/>
      <c r="W1668" s="54"/>
    </row>
    <row r="1669" spans="2:23" ht="16.5">
      <c r="B1669" s="44" t="s">
        <v>265</v>
      </c>
      <c r="C1669" s="46">
        <v>0</v>
      </c>
      <c r="D1669" s="46">
        <v>0</v>
      </c>
      <c r="E1669" s="46">
        <v>0</v>
      </c>
      <c r="F1669" s="46">
        <v>0</v>
      </c>
      <c r="G1669" s="46"/>
      <c r="H1669" s="46"/>
      <c r="I1669" s="46"/>
      <c r="J1669" s="46"/>
      <c r="K1669" s="62"/>
      <c r="L1669" s="62"/>
      <c r="M1669" s="62"/>
      <c r="N1669" s="62"/>
      <c r="O1669" s="62"/>
      <c r="P1669" s="46"/>
      <c r="Q1669" s="46"/>
      <c r="R1669" s="46"/>
      <c r="S1669" s="46"/>
      <c r="T1669" s="46"/>
      <c r="U1669" s="46"/>
      <c r="W1669" s="54"/>
    </row>
    <row r="1670" spans="2:23" ht="16.5">
      <c r="B1670" s="138" t="s">
        <v>28</v>
      </c>
      <c r="C1670" s="35">
        <v>96</v>
      </c>
      <c r="D1670" s="35">
        <f>D1668+D1669</f>
        <v>40</v>
      </c>
      <c r="E1670" s="35">
        <f>E1668+E1669</f>
        <v>46</v>
      </c>
      <c r="F1670" s="35">
        <f>F1668+F1669</f>
        <v>32</v>
      </c>
      <c r="G1670" s="34"/>
      <c r="H1670" s="34"/>
      <c r="I1670" s="34"/>
      <c r="J1670" s="34"/>
      <c r="K1670" s="34"/>
      <c r="L1670" s="34"/>
      <c r="M1670" s="34"/>
      <c r="N1670" s="34"/>
      <c r="O1670" s="34"/>
      <c r="P1670" s="34"/>
      <c r="Q1670" s="34"/>
      <c r="R1670" s="34"/>
      <c r="S1670" s="34"/>
      <c r="T1670" s="34"/>
      <c r="U1670" s="34"/>
      <c r="W1670" s="54"/>
    </row>
    <row r="1671" spans="2:23" ht="16.5">
      <c r="B1671" s="138" t="s">
        <v>109</v>
      </c>
      <c r="C1671" s="293">
        <f>C1670+D1670+E1670+F1670</f>
        <v>214</v>
      </c>
      <c r="D1671" s="293"/>
      <c r="E1671" s="293"/>
      <c r="F1671" s="293"/>
      <c r="G1671" s="267"/>
      <c r="H1671" s="267"/>
      <c r="I1671" s="267"/>
      <c r="J1671" s="267"/>
      <c r="K1671" s="267"/>
      <c r="L1671" s="267"/>
      <c r="M1671" s="267"/>
      <c r="N1671" s="267"/>
      <c r="O1671" s="267"/>
      <c r="P1671" s="267"/>
      <c r="Q1671" s="267"/>
      <c r="R1671" s="267"/>
      <c r="S1671" s="267"/>
      <c r="T1671" s="267"/>
      <c r="U1671" s="267"/>
      <c r="W1671" s="54"/>
    </row>
    <row r="1672" spans="2:23" ht="18">
      <c r="B1672" s="142"/>
      <c r="C1672" s="305"/>
      <c r="D1672" s="305"/>
      <c r="E1672" s="35"/>
      <c r="F1672" s="35"/>
      <c r="G1672" s="267"/>
      <c r="H1672" s="267"/>
      <c r="I1672" s="267"/>
      <c r="J1672" s="267"/>
      <c r="K1672" s="267"/>
      <c r="L1672" s="267"/>
      <c r="M1672" s="267"/>
      <c r="N1672" s="267"/>
      <c r="O1672" s="267"/>
      <c r="P1672" s="267"/>
      <c r="Q1672" s="267"/>
      <c r="R1672" s="267"/>
      <c r="S1672" s="267"/>
      <c r="T1672" s="267"/>
      <c r="U1672" s="267"/>
      <c r="W1672" s="54"/>
    </row>
    <row r="1673" spans="2:21" ht="16.5">
      <c r="B1673" s="65" t="s">
        <v>342</v>
      </c>
      <c r="C1673" s="100"/>
      <c r="D1673" s="100"/>
      <c r="E1673" s="100"/>
      <c r="F1673" s="100"/>
      <c r="G1673" s="100"/>
      <c r="H1673" s="100"/>
      <c r="I1673" s="100"/>
      <c r="J1673" s="100"/>
      <c r="K1673" s="100"/>
      <c r="L1673" s="100"/>
      <c r="M1673" s="100"/>
      <c r="N1673" s="100"/>
      <c r="O1673" s="100"/>
      <c r="P1673" s="100"/>
      <c r="Q1673" s="100"/>
      <c r="R1673" s="100"/>
      <c r="S1673" s="100"/>
      <c r="T1673" s="100"/>
      <c r="U1673" s="100"/>
    </row>
    <row r="1674" spans="1:28" ht="12.75">
      <c r="A1674" s="67"/>
      <c r="B1674" s="178" t="s">
        <v>298</v>
      </c>
      <c r="C1674" s="254"/>
      <c r="D1674" s="254"/>
      <c r="E1674" s="254"/>
      <c r="F1674" s="254"/>
      <c r="G1674" s="178"/>
      <c r="H1674" s="96"/>
      <c r="I1674" s="96"/>
      <c r="J1674" s="96"/>
      <c r="K1674" s="96"/>
      <c r="L1674" s="96"/>
      <c r="M1674" s="96"/>
      <c r="N1674" s="96"/>
      <c r="O1674" s="96"/>
      <c r="P1674" s="96"/>
      <c r="Q1674" s="96"/>
      <c r="R1674" s="96"/>
      <c r="S1674" s="96"/>
      <c r="T1674" s="96"/>
      <c r="U1674" s="96"/>
      <c r="V1674" s="67"/>
      <c r="W1674" s="67"/>
      <c r="X1674" s="67"/>
      <c r="Y1674" s="67"/>
      <c r="Z1674" s="67"/>
      <c r="AA1674" s="67"/>
      <c r="AB1674" s="67"/>
    </row>
    <row r="1675" spans="1:28" ht="12.75">
      <c r="A1675" s="67"/>
      <c r="B1675" s="304" t="s">
        <v>312</v>
      </c>
      <c r="C1675" s="304"/>
      <c r="D1675" s="304"/>
      <c r="E1675" s="304"/>
      <c r="F1675" s="304"/>
      <c r="G1675" s="304"/>
      <c r="H1675" s="304"/>
      <c r="I1675" s="304"/>
      <c r="J1675" s="304"/>
      <c r="K1675" s="304"/>
      <c r="L1675" s="304"/>
      <c r="M1675" s="304"/>
      <c r="N1675" s="304"/>
      <c r="O1675" s="304"/>
      <c r="P1675" s="304"/>
      <c r="Q1675" s="304"/>
      <c r="R1675" s="304"/>
      <c r="S1675" s="304"/>
      <c r="T1675" s="304"/>
      <c r="U1675" s="304"/>
      <c r="V1675" s="67"/>
      <c r="W1675" s="67"/>
      <c r="X1675" s="67"/>
      <c r="Y1675" s="67"/>
      <c r="Z1675" s="67"/>
      <c r="AA1675" s="67"/>
      <c r="AB1675" s="67"/>
    </row>
    <row r="1676" spans="1:28" ht="12.75">
      <c r="A1676" s="67"/>
      <c r="B1676" s="317" t="s">
        <v>311</v>
      </c>
      <c r="C1676" s="317"/>
      <c r="D1676" s="317"/>
      <c r="E1676" s="317"/>
      <c r="F1676" s="317"/>
      <c r="G1676" s="317"/>
      <c r="H1676" s="317"/>
      <c r="I1676" s="317"/>
      <c r="J1676" s="317"/>
      <c r="K1676" s="317"/>
      <c r="L1676" s="317"/>
      <c r="M1676" s="317"/>
      <c r="N1676" s="317"/>
      <c r="O1676" s="317"/>
      <c r="P1676" s="317"/>
      <c r="Q1676" s="317"/>
      <c r="R1676" s="317"/>
      <c r="S1676" s="317"/>
      <c r="T1676" s="317"/>
      <c r="U1676" s="317"/>
      <c r="V1676" s="67"/>
      <c r="W1676" s="67"/>
      <c r="X1676" s="67"/>
      <c r="Y1676" s="67"/>
      <c r="Z1676" s="67"/>
      <c r="AA1676" s="67"/>
      <c r="AB1676" s="67"/>
    </row>
    <row r="1677" spans="1:28" ht="13.5">
      <c r="A1677" s="67"/>
      <c r="B1677" s="302" t="s">
        <v>369</v>
      </c>
      <c r="C1677" s="302"/>
      <c r="D1677" s="302"/>
      <c r="E1677" s="302"/>
      <c r="F1677" s="302"/>
      <c r="G1677" s="302"/>
      <c r="H1677" s="302"/>
      <c r="I1677" s="302"/>
      <c r="J1677" s="302"/>
      <c r="K1677" s="302"/>
      <c r="L1677" s="302"/>
      <c r="M1677" s="302"/>
      <c r="N1677" s="302"/>
      <c r="O1677" s="302"/>
      <c r="P1677" s="302"/>
      <c r="Q1677" s="67"/>
      <c r="R1677" s="67"/>
      <c r="S1677" s="67"/>
      <c r="T1677" s="67"/>
      <c r="U1677" s="67"/>
      <c r="V1677" s="67"/>
      <c r="W1677" s="67"/>
      <c r="X1677" s="67"/>
      <c r="Y1677" s="67"/>
      <c r="Z1677" s="67"/>
      <c r="AA1677" s="67"/>
      <c r="AB1677" s="67"/>
    </row>
    <row r="1678" spans="1:28" ht="12.75">
      <c r="A1678" s="67"/>
      <c r="B1678" s="288" t="s">
        <v>302</v>
      </c>
      <c r="C1678" s="288"/>
      <c r="D1678" s="288"/>
      <c r="E1678" s="288"/>
      <c r="F1678" s="288"/>
      <c r="G1678" s="288"/>
      <c r="H1678" s="288"/>
      <c r="I1678" s="288"/>
      <c r="J1678" s="288"/>
      <c r="K1678" s="288"/>
      <c r="L1678" s="288"/>
      <c r="M1678" s="288"/>
      <c r="N1678" s="288"/>
      <c r="O1678" s="288"/>
      <c r="P1678" s="288"/>
      <c r="Q1678" s="67"/>
      <c r="R1678" s="67"/>
      <c r="S1678" s="67"/>
      <c r="T1678" s="67"/>
      <c r="U1678" s="67"/>
      <c r="V1678" s="67"/>
      <c r="W1678" s="67"/>
      <c r="X1678" s="67"/>
      <c r="Y1678" s="67"/>
      <c r="Z1678" s="67"/>
      <c r="AA1678" s="67"/>
      <c r="AB1678" s="67"/>
    </row>
    <row r="1679" spans="3:21" ht="18">
      <c r="C1679" s="156"/>
      <c r="D1679" s="156"/>
      <c r="E1679" s="156"/>
      <c r="F1679" s="156"/>
      <c r="G1679" s="156"/>
      <c r="H1679" s="156"/>
      <c r="I1679" s="156"/>
      <c r="J1679" s="156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</row>
    <row r="1680" spans="2:21" ht="18">
      <c r="B1680" s="156"/>
      <c r="C1680" s="156"/>
      <c r="D1680" s="156"/>
      <c r="E1680" s="156"/>
      <c r="F1680" s="156"/>
      <c r="G1680" s="156"/>
      <c r="H1680" s="156"/>
      <c r="I1680" s="156"/>
      <c r="J1680" s="156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</row>
    <row r="1681" spans="2:21" ht="18">
      <c r="B1681" s="156"/>
      <c r="C1681" s="156"/>
      <c r="D1681" s="156"/>
      <c r="E1681" s="156"/>
      <c r="F1681" s="156"/>
      <c r="G1681" s="156"/>
      <c r="H1681" s="156"/>
      <c r="I1681" s="156"/>
      <c r="J1681" s="156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</row>
    <row r="1682" spans="2:21" ht="18">
      <c r="B1682" s="156"/>
      <c r="C1682" s="156"/>
      <c r="D1682" s="156"/>
      <c r="E1682" s="156"/>
      <c r="F1682" s="156"/>
      <c r="G1682" s="156"/>
      <c r="H1682" s="156"/>
      <c r="I1682" s="156"/>
      <c r="J1682" s="156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</row>
    <row r="1683" spans="2:21" ht="18">
      <c r="B1683" s="156"/>
      <c r="C1683" s="156"/>
      <c r="D1683" s="156"/>
      <c r="E1683" s="156"/>
      <c r="F1683" s="156"/>
      <c r="G1683" s="156"/>
      <c r="H1683" s="156"/>
      <c r="I1683" s="156">
        <v>43</v>
      </c>
      <c r="J1683" s="156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</row>
    <row r="1684" spans="2:21" ht="18">
      <c r="B1684" s="156"/>
      <c r="C1684" s="156"/>
      <c r="D1684" s="156"/>
      <c r="E1684" s="156"/>
      <c r="F1684" s="156"/>
      <c r="G1684" s="156"/>
      <c r="H1684" s="156"/>
      <c r="I1684" s="156"/>
      <c r="J1684" s="156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</row>
    <row r="1685" spans="2:14" ht="18.75">
      <c r="B1685" s="41"/>
      <c r="C1685" s="41"/>
      <c r="D1685" s="41"/>
      <c r="E1685" s="120" t="s">
        <v>23</v>
      </c>
      <c r="N1685" s="125" t="s">
        <v>316</v>
      </c>
    </row>
    <row r="1686" spans="2:21" ht="23.25">
      <c r="B1686" s="275" t="s">
        <v>153</v>
      </c>
      <c r="C1686" s="284"/>
      <c r="D1686" s="284"/>
      <c r="E1686" s="284"/>
      <c r="F1686" s="284"/>
      <c r="G1686" s="284"/>
      <c r="H1686" s="284"/>
      <c r="I1686" s="284"/>
      <c r="J1686" s="284"/>
      <c r="K1686" s="284"/>
      <c r="L1686" s="284"/>
      <c r="M1686" s="284"/>
      <c r="N1686" s="284"/>
      <c r="O1686" s="284"/>
      <c r="P1686" s="284"/>
      <c r="Q1686" s="284"/>
      <c r="R1686" s="284"/>
      <c r="S1686" s="284"/>
      <c r="T1686" s="284"/>
      <c r="U1686" s="284"/>
    </row>
    <row r="1687" spans="2:21" ht="22.5">
      <c r="B1687" s="283" t="s">
        <v>250</v>
      </c>
      <c r="C1687" s="284"/>
      <c r="D1687" s="284"/>
      <c r="E1687" s="284"/>
      <c r="F1687" s="284"/>
      <c r="G1687" s="284"/>
      <c r="H1687" s="284"/>
      <c r="I1687" s="284"/>
      <c r="J1687" s="284"/>
      <c r="K1687" s="284"/>
      <c r="L1687" s="284"/>
      <c r="M1687" s="284"/>
      <c r="N1687" s="284"/>
      <c r="O1687" s="284"/>
      <c r="P1687" s="284"/>
      <c r="Q1687" s="284"/>
      <c r="R1687" s="284"/>
      <c r="S1687" s="284"/>
      <c r="T1687" s="284"/>
      <c r="U1687" s="284"/>
    </row>
    <row r="1688" spans="2:21" ht="15.75">
      <c r="B1688" s="280" t="s">
        <v>212</v>
      </c>
      <c r="C1688" s="281"/>
      <c r="D1688" s="281"/>
      <c r="E1688" s="281"/>
      <c r="F1688" s="281"/>
      <c r="G1688" s="281"/>
      <c r="H1688" s="281"/>
      <c r="I1688" s="281"/>
      <c r="J1688" s="281"/>
      <c r="K1688" s="281"/>
      <c r="L1688" s="281"/>
      <c r="M1688" s="281"/>
      <c r="N1688" s="281"/>
      <c r="O1688" s="281"/>
      <c r="P1688" s="281"/>
      <c r="Q1688" s="281"/>
      <c r="R1688" s="281"/>
      <c r="S1688" s="281"/>
      <c r="T1688" s="281"/>
      <c r="U1688" s="281"/>
    </row>
    <row r="1689" spans="2:14" ht="18.75">
      <c r="B1689" s="41"/>
      <c r="E1689" s="120" t="s">
        <v>23</v>
      </c>
      <c r="N1689" s="125" t="s">
        <v>316</v>
      </c>
    </row>
    <row r="1690" spans="1:21" ht="26.25">
      <c r="A1690" s="295" t="s">
        <v>192</v>
      </c>
      <c r="B1690" s="295"/>
      <c r="C1690" s="295"/>
      <c r="D1690" s="295"/>
      <c r="E1690" s="295"/>
      <c r="F1690" s="306" t="s">
        <v>353</v>
      </c>
      <c r="G1690" s="306"/>
      <c r="H1690" s="306"/>
      <c r="I1690" s="306"/>
      <c r="J1690" s="306"/>
      <c r="K1690" s="306"/>
      <c r="L1690" s="306"/>
      <c r="M1690" s="306"/>
      <c r="N1690" s="306"/>
      <c r="O1690" s="38"/>
      <c r="P1690" s="38"/>
      <c r="Q1690" s="38"/>
      <c r="R1690" s="38"/>
      <c r="S1690" s="38"/>
      <c r="T1690" s="38"/>
      <c r="U1690" s="38"/>
    </row>
    <row r="1691" spans="2:14" ht="18.75">
      <c r="B1691" s="41"/>
      <c r="E1691" s="120" t="s">
        <v>23</v>
      </c>
      <c r="N1691" s="125" t="s">
        <v>316</v>
      </c>
    </row>
    <row r="1692" spans="2:21" ht="24" customHeight="1">
      <c r="B1692" s="72" t="s">
        <v>1</v>
      </c>
      <c r="C1692" s="49" t="s">
        <v>1</v>
      </c>
      <c r="D1692" s="49" t="s">
        <v>30</v>
      </c>
      <c r="E1692" s="49" t="s">
        <v>5</v>
      </c>
      <c r="F1692" s="50" t="s">
        <v>22</v>
      </c>
      <c r="G1692" s="50" t="s">
        <v>13</v>
      </c>
      <c r="H1692" s="50" t="s">
        <v>14</v>
      </c>
      <c r="I1692" s="49" t="s">
        <v>0</v>
      </c>
      <c r="J1692" s="50" t="s">
        <v>12</v>
      </c>
      <c r="K1692" s="50" t="s">
        <v>13</v>
      </c>
      <c r="L1692" s="50" t="s">
        <v>14</v>
      </c>
      <c r="M1692" s="49" t="s">
        <v>0</v>
      </c>
      <c r="N1692" s="50" t="s">
        <v>15</v>
      </c>
      <c r="O1692" s="50" t="s">
        <v>16</v>
      </c>
      <c r="P1692" s="50" t="s">
        <v>14</v>
      </c>
      <c r="Q1692" s="49" t="s">
        <v>0</v>
      </c>
      <c r="R1692" s="50" t="s">
        <v>24</v>
      </c>
      <c r="S1692" s="50" t="s">
        <v>25</v>
      </c>
      <c r="T1692" s="50" t="s">
        <v>14</v>
      </c>
      <c r="U1692" s="49" t="s">
        <v>0</v>
      </c>
    </row>
    <row r="1693" spans="2:21" ht="24" customHeight="1">
      <c r="B1693" s="72" t="s">
        <v>4</v>
      </c>
      <c r="C1693" s="49" t="s">
        <v>3</v>
      </c>
      <c r="D1693" s="49" t="s">
        <v>31</v>
      </c>
      <c r="E1693" s="49" t="s">
        <v>6</v>
      </c>
      <c r="F1693" s="49" t="s">
        <v>8</v>
      </c>
      <c r="G1693" s="49" t="s">
        <v>9</v>
      </c>
      <c r="H1693" s="49" t="s">
        <v>10</v>
      </c>
      <c r="I1693" s="41" t="s">
        <v>11</v>
      </c>
      <c r="J1693" s="49" t="s">
        <v>8</v>
      </c>
      <c r="K1693" s="49" t="s">
        <v>9</v>
      </c>
      <c r="L1693" s="49" t="s">
        <v>10</v>
      </c>
      <c r="M1693" s="41" t="s">
        <v>11</v>
      </c>
      <c r="N1693" s="49" t="s">
        <v>8</v>
      </c>
      <c r="O1693" s="49" t="s">
        <v>9</v>
      </c>
      <c r="P1693" s="49" t="s">
        <v>10</v>
      </c>
      <c r="Q1693" s="41" t="s">
        <v>11</v>
      </c>
      <c r="R1693" s="49" t="s">
        <v>8</v>
      </c>
      <c r="S1693" s="49" t="s">
        <v>9</v>
      </c>
      <c r="T1693" s="49" t="s">
        <v>10</v>
      </c>
      <c r="U1693" s="41" t="s">
        <v>11</v>
      </c>
    </row>
    <row r="1694" spans="2:21" ht="24" customHeight="1">
      <c r="B1694" s="204" t="s">
        <v>358</v>
      </c>
      <c r="C1694" s="72" t="s">
        <v>309</v>
      </c>
      <c r="D1694" s="49" t="s">
        <v>305</v>
      </c>
      <c r="E1694" s="49" t="s">
        <v>7</v>
      </c>
      <c r="F1694" s="49" t="s">
        <v>32</v>
      </c>
      <c r="G1694" s="49" t="s">
        <v>32</v>
      </c>
      <c r="H1694" s="64">
        <v>0.03</v>
      </c>
      <c r="I1694" s="54"/>
      <c r="J1694" s="54"/>
      <c r="K1694" s="54"/>
      <c r="L1694" s="53">
        <v>0.01</v>
      </c>
      <c r="M1694" s="54"/>
      <c r="N1694" s="54"/>
      <c r="O1694" s="54"/>
      <c r="P1694" s="53">
        <v>0.01</v>
      </c>
      <c r="Q1694" s="54"/>
      <c r="R1694" s="54"/>
      <c r="S1694" s="54"/>
      <c r="T1694" s="54"/>
      <c r="U1694" s="54"/>
    </row>
    <row r="1695" spans="2:21" ht="24" customHeight="1">
      <c r="B1695" s="132"/>
      <c r="D1695" s="2" t="s">
        <v>33</v>
      </c>
      <c r="E1695" s="3"/>
      <c r="F1695" s="2" t="s">
        <v>33</v>
      </c>
      <c r="G1695" s="2" t="s">
        <v>33</v>
      </c>
      <c r="H1695" s="2" t="s">
        <v>33</v>
      </c>
      <c r="I1695" s="2" t="s">
        <v>33</v>
      </c>
      <c r="J1695" s="2" t="s">
        <v>33</v>
      </c>
      <c r="K1695" s="2" t="s">
        <v>33</v>
      </c>
      <c r="L1695" s="2" t="s">
        <v>33</v>
      </c>
      <c r="N1695" s="2" t="s">
        <v>33</v>
      </c>
      <c r="O1695" s="2" t="s">
        <v>33</v>
      </c>
      <c r="P1695" s="2" t="s">
        <v>33</v>
      </c>
      <c r="Q1695" s="2" t="s">
        <v>33</v>
      </c>
      <c r="R1695" s="2" t="s">
        <v>33</v>
      </c>
      <c r="S1695" s="2" t="s">
        <v>33</v>
      </c>
      <c r="T1695" s="2" t="s">
        <v>33</v>
      </c>
      <c r="U1695" s="2" t="s">
        <v>33</v>
      </c>
    </row>
    <row r="1696" spans="2:21" ht="24" customHeight="1">
      <c r="B1696" s="41">
        <v>1</v>
      </c>
      <c r="C1696" s="41">
        <v>2</v>
      </c>
      <c r="D1696" s="41">
        <v>3</v>
      </c>
      <c r="E1696" s="41">
        <v>4</v>
      </c>
      <c r="F1696" s="41">
        <v>5</v>
      </c>
      <c r="G1696" s="41">
        <v>6</v>
      </c>
      <c r="H1696" s="42">
        <v>7</v>
      </c>
      <c r="I1696" s="41">
        <v>8</v>
      </c>
      <c r="J1696" s="41">
        <v>9</v>
      </c>
      <c r="K1696" s="41">
        <v>10</v>
      </c>
      <c r="L1696" s="42">
        <v>11</v>
      </c>
      <c r="M1696" s="41">
        <v>12</v>
      </c>
      <c r="N1696" s="41">
        <v>13</v>
      </c>
      <c r="O1696" s="41">
        <v>14</v>
      </c>
      <c r="P1696" s="42">
        <v>15</v>
      </c>
      <c r="Q1696" s="41">
        <v>16</v>
      </c>
      <c r="R1696" s="41">
        <v>17</v>
      </c>
      <c r="S1696" s="41">
        <v>18</v>
      </c>
      <c r="T1696" s="41">
        <v>19</v>
      </c>
      <c r="U1696" s="41">
        <v>20</v>
      </c>
    </row>
    <row r="1697" spans="2:14" ht="24" customHeight="1">
      <c r="B1697" s="41"/>
      <c r="C1697" s="41"/>
      <c r="D1697" s="41"/>
      <c r="E1697" s="120" t="s">
        <v>23</v>
      </c>
      <c r="N1697" s="125" t="s">
        <v>316</v>
      </c>
    </row>
    <row r="1698" spans="1:21" ht="24" customHeight="1">
      <c r="A1698" s="126">
        <v>1</v>
      </c>
      <c r="B1698" s="60" t="s">
        <v>17</v>
      </c>
      <c r="C1698" s="128">
        <v>70</v>
      </c>
      <c r="D1698" s="128">
        <f>C1698*15</f>
        <v>1050</v>
      </c>
      <c r="E1698" s="128">
        <f>SUM(C1698*32)</f>
        <v>2240</v>
      </c>
      <c r="F1698" s="128">
        <f>SUM(C1698*22)</f>
        <v>1540</v>
      </c>
      <c r="G1698" s="128">
        <f>SUM(E1698*8)</f>
        <v>17920</v>
      </c>
      <c r="H1698" s="128" t="s">
        <v>21</v>
      </c>
      <c r="I1698" s="129">
        <f>G1698+F1698+D1698</f>
        <v>20510</v>
      </c>
      <c r="J1698" s="128">
        <f>SUM(C1698*3)</f>
        <v>210</v>
      </c>
      <c r="K1698" s="128">
        <f>SUM(E1698*0.5)</f>
        <v>1120</v>
      </c>
      <c r="L1698" s="128" t="str">
        <f>+L1700</f>
        <v>+</v>
      </c>
      <c r="M1698" s="129">
        <f>SUM(J1698:L1698)</f>
        <v>1330</v>
      </c>
      <c r="N1698" s="128">
        <f>SUM(C1698*3)</f>
        <v>210</v>
      </c>
      <c r="O1698" s="128">
        <f>SUM(E1698*1)</f>
        <v>2240</v>
      </c>
      <c r="P1698" s="128" t="s">
        <v>21</v>
      </c>
      <c r="Q1698" s="129">
        <f>SUM(N1698:P1698)</f>
        <v>2450</v>
      </c>
      <c r="R1698" s="128">
        <f>SUM(C1698*2)</f>
        <v>140</v>
      </c>
      <c r="S1698" s="128">
        <f>SUM(E1698*0.5)</f>
        <v>1120</v>
      </c>
      <c r="T1698" s="128" t="s">
        <v>21</v>
      </c>
      <c r="U1698" s="129">
        <f>SUM(R1698:T1698)</f>
        <v>1260</v>
      </c>
    </row>
    <row r="1699" spans="1:21" ht="24" customHeight="1">
      <c r="A1699" s="126">
        <v>2</v>
      </c>
      <c r="B1699" s="60" t="s">
        <v>18</v>
      </c>
      <c r="C1699" s="128">
        <v>41</v>
      </c>
      <c r="D1699" s="128">
        <f>SUM(C1699*15)</f>
        <v>615</v>
      </c>
      <c r="E1699" s="29">
        <f>SUM(C1699*24)</f>
        <v>984</v>
      </c>
      <c r="F1699" s="128">
        <f>SUM(C1699*32.5)</f>
        <v>1332.5</v>
      </c>
      <c r="G1699" s="128">
        <f>SUM(E1699*8)</f>
        <v>7872</v>
      </c>
      <c r="H1699" s="128" t="s">
        <v>21</v>
      </c>
      <c r="I1699" s="129">
        <f>G1699+F1699+D1699</f>
        <v>9819.5</v>
      </c>
      <c r="J1699" s="128">
        <f>SUM(C1699*2.5)</f>
        <v>102.5</v>
      </c>
      <c r="K1699" s="128">
        <f>SUM(E1699*0.5)</f>
        <v>492</v>
      </c>
      <c r="L1699" s="128" t="s">
        <v>21</v>
      </c>
      <c r="M1699" s="129">
        <f>SUM(J1699:L1699)</f>
        <v>594.5</v>
      </c>
      <c r="N1699" s="128">
        <f>SUM(C1699*3)</f>
        <v>123</v>
      </c>
      <c r="O1699" s="128">
        <f>SUM(E1699*1)</f>
        <v>984</v>
      </c>
      <c r="P1699" s="128" t="s">
        <v>21</v>
      </c>
      <c r="Q1699" s="129">
        <f>SUM(N1699:P1699)</f>
        <v>1107</v>
      </c>
      <c r="R1699" s="128">
        <f>SUM(C1699*2)</f>
        <v>82</v>
      </c>
      <c r="S1699" s="128">
        <f>SUM(E1699*0.5)</f>
        <v>492</v>
      </c>
      <c r="T1699" s="128" t="s">
        <v>21</v>
      </c>
      <c r="U1699" s="129">
        <f>SUM(R1699:T1699)</f>
        <v>574</v>
      </c>
    </row>
    <row r="1700" spans="1:21" ht="19.5">
      <c r="A1700" s="126">
        <v>3</v>
      </c>
      <c r="B1700" s="60" t="s">
        <v>19</v>
      </c>
      <c r="C1700" s="128">
        <v>46</v>
      </c>
      <c r="D1700" s="128">
        <f>SUM(C1700*15)</f>
        <v>690</v>
      </c>
      <c r="E1700" s="128">
        <f>SUM(C1700*32)</f>
        <v>1472</v>
      </c>
      <c r="F1700" s="128">
        <f>SUM(C1700*22)</f>
        <v>1012</v>
      </c>
      <c r="G1700" s="128">
        <f>SUM(E1700*8)</f>
        <v>11776</v>
      </c>
      <c r="H1700" s="128" t="s">
        <v>21</v>
      </c>
      <c r="I1700" s="129">
        <f>G1700+F1700+D1700</f>
        <v>13478</v>
      </c>
      <c r="J1700" s="128">
        <f>SUM(C1700*3)</f>
        <v>138</v>
      </c>
      <c r="K1700" s="128">
        <f>SUM(E1700*0.5)</f>
        <v>736</v>
      </c>
      <c r="L1700" s="128" t="s">
        <v>21</v>
      </c>
      <c r="M1700" s="129">
        <f>SUM(J1700:L1700)</f>
        <v>874</v>
      </c>
      <c r="N1700" s="128">
        <f>SUM(C1700*3)</f>
        <v>138</v>
      </c>
      <c r="O1700" s="128">
        <f>SUM(E1700*1)</f>
        <v>1472</v>
      </c>
      <c r="P1700" s="128" t="s">
        <v>21</v>
      </c>
      <c r="Q1700" s="129">
        <f>SUM(N1700:P1700)</f>
        <v>1610</v>
      </c>
      <c r="R1700" s="128">
        <f>SUM(C1700*2)</f>
        <v>92</v>
      </c>
      <c r="S1700" s="128">
        <f>SUM(E1700*0.5)</f>
        <v>736</v>
      </c>
      <c r="T1700" s="128" t="s">
        <v>21</v>
      </c>
      <c r="U1700" s="129">
        <f>SUM(R1700:T1700)</f>
        <v>828</v>
      </c>
    </row>
    <row r="1701" spans="1:21" ht="19.5">
      <c r="A1701" s="126">
        <v>4</v>
      </c>
      <c r="B1701" s="60" t="s">
        <v>20</v>
      </c>
      <c r="C1701" s="128">
        <v>28</v>
      </c>
      <c r="D1701" s="128">
        <f>SUM(C1701*15)</f>
        <v>420</v>
      </c>
      <c r="E1701" s="128">
        <f>SUM(C1701*24)</f>
        <v>672</v>
      </c>
      <c r="F1701" s="128">
        <f>SUM(C1701*32.5)</f>
        <v>910</v>
      </c>
      <c r="G1701" s="128">
        <f>SUM(E1701*8)</f>
        <v>5376</v>
      </c>
      <c r="H1701" s="128" t="s">
        <v>21</v>
      </c>
      <c r="I1701" s="129">
        <f>G1701+F1701+D1701</f>
        <v>6706</v>
      </c>
      <c r="J1701" s="128">
        <f>SUM(C1701*2.5)</f>
        <v>70</v>
      </c>
      <c r="K1701" s="128">
        <f>SUM(E1701*0.5)</f>
        <v>336</v>
      </c>
      <c r="L1701" s="128" t="s">
        <v>21</v>
      </c>
      <c r="M1701" s="129">
        <f>SUM(J1701:L1701)</f>
        <v>406</v>
      </c>
      <c r="N1701" s="128">
        <f>SUM(C1701*3)</f>
        <v>84</v>
      </c>
      <c r="O1701" s="128">
        <f>SUM(E1701*1)</f>
        <v>672</v>
      </c>
      <c r="P1701" s="128" t="s">
        <v>21</v>
      </c>
      <c r="Q1701" s="129">
        <f>SUM(N1701:P1701)</f>
        <v>756</v>
      </c>
      <c r="R1701" s="128">
        <f>SUM(C1701*2)</f>
        <v>56</v>
      </c>
      <c r="S1701" s="128">
        <f>SUM(E1701*0.5)</f>
        <v>336</v>
      </c>
      <c r="T1701" s="128" t="s">
        <v>21</v>
      </c>
      <c r="U1701" s="129">
        <f>SUM(R1701:T1701)</f>
        <v>392</v>
      </c>
    </row>
    <row r="1702" spans="2:21" ht="19.5">
      <c r="B1702" s="61" t="s">
        <v>28</v>
      </c>
      <c r="C1702" s="61">
        <f>C1701+C1700+C1699+C1698</f>
        <v>185</v>
      </c>
      <c r="D1702" s="8">
        <f>C1702*15</f>
        <v>2775</v>
      </c>
      <c r="E1702" s="8">
        <f>SUM(E1698:E1701)</f>
        <v>5368</v>
      </c>
      <c r="F1702" s="8">
        <f aca="true" t="shared" si="42" ref="F1702:U1702">SUM(F1698:F1701)</f>
        <v>4794.5</v>
      </c>
      <c r="G1702" s="8">
        <f t="shared" si="42"/>
        <v>42944</v>
      </c>
      <c r="H1702" s="8">
        <f t="shared" si="42"/>
        <v>0</v>
      </c>
      <c r="I1702" s="8">
        <f t="shared" si="42"/>
        <v>50513.5</v>
      </c>
      <c r="J1702" s="8">
        <f t="shared" si="42"/>
        <v>520.5</v>
      </c>
      <c r="K1702" s="8">
        <f t="shared" si="42"/>
        <v>2684</v>
      </c>
      <c r="L1702" s="8">
        <f t="shared" si="42"/>
        <v>0</v>
      </c>
      <c r="M1702" s="8">
        <f t="shared" si="42"/>
        <v>3204.5</v>
      </c>
      <c r="N1702" s="8">
        <f t="shared" si="42"/>
        <v>555</v>
      </c>
      <c r="O1702" s="8">
        <f t="shared" si="42"/>
        <v>5368</v>
      </c>
      <c r="P1702" s="8">
        <f t="shared" si="42"/>
        <v>0</v>
      </c>
      <c r="Q1702" s="8">
        <f t="shared" si="42"/>
        <v>5923</v>
      </c>
      <c r="R1702" s="8">
        <f t="shared" si="42"/>
        <v>370</v>
      </c>
      <c r="S1702" s="8">
        <f t="shared" si="42"/>
        <v>2684</v>
      </c>
      <c r="T1702" s="8">
        <f t="shared" si="42"/>
        <v>0</v>
      </c>
      <c r="U1702" s="8">
        <f t="shared" si="42"/>
        <v>3054</v>
      </c>
    </row>
    <row r="1703" spans="2:14" ht="18.75">
      <c r="B1703" s="41"/>
      <c r="C1703" s="41"/>
      <c r="D1703" s="41"/>
      <c r="E1703" s="120" t="s">
        <v>23</v>
      </c>
      <c r="N1703" s="125" t="s">
        <v>316</v>
      </c>
    </row>
    <row r="1704" spans="2:22" ht="19.5">
      <c r="B1704" s="61"/>
      <c r="C1704" s="61"/>
      <c r="D1704" s="8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O1704" s="34"/>
      <c r="P1704" s="34"/>
      <c r="Q1704" s="34"/>
      <c r="R1704" s="34"/>
      <c r="S1704" s="267" t="s">
        <v>370</v>
      </c>
      <c r="T1704" s="267"/>
      <c r="U1704" s="133"/>
      <c r="V1704" s="54"/>
    </row>
    <row r="1705" spans="2:22" ht="19.5">
      <c r="B1705" s="200" t="s">
        <v>297</v>
      </c>
      <c r="C1705" s="34"/>
      <c r="D1705" s="34"/>
      <c r="E1705" s="46"/>
      <c r="F1705" s="59"/>
      <c r="G1705" s="59"/>
      <c r="H1705" s="59"/>
      <c r="I1705" s="59"/>
      <c r="J1705" s="59"/>
      <c r="K1705" s="59"/>
      <c r="L1705" s="276"/>
      <c r="M1705" s="276"/>
      <c r="N1705" s="276"/>
      <c r="O1705" s="276"/>
      <c r="P1705" s="62"/>
      <c r="Q1705" s="62"/>
      <c r="R1705" s="276"/>
      <c r="S1705" s="276"/>
      <c r="T1705" s="276"/>
      <c r="U1705" s="276"/>
      <c r="V1705" s="54"/>
    </row>
    <row r="1706" spans="2:22" ht="16.5">
      <c r="B1706" s="82" t="s">
        <v>75</v>
      </c>
      <c r="C1706" s="46"/>
      <c r="D1706" s="46"/>
      <c r="E1706" s="267" t="s">
        <v>266</v>
      </c>
      <c r="F1706" s="267"/>
      <c r="G1706" s="267" t="s">
        <v>270</v>
      </c>
      <c r="H1706" s="285"/>
      <c r="I1706" s="285"/>
      <c r="J1706" s="285"/>
      <c r="K1706" s="285"/>
      <c r="L1706" s="267" t="s">
        <v>215</v>
      </c>
      <c r="M1706" s="267"/>
      <c r="N1706" s="267"/>
      <c r="O1706" s="267"/>
      <c r="P1706" s="136"/>
      <c r="Q1706" s="44"/>
      <c r="R1706" s="267" t="s">
        <v>214</v>
      </c>
      <c r="S1706" s="285"/>
      <c r="T1706" s="285"/>
      <c r="U1706" s="285"/>
      <c r="V1706" s="54"/>
    </row>
    <row r="1707" spans="2:22" ht="15.75">
      <c r="B1707" s="62"/>
      <c r="C1707" s="267" t="s">
        <v>318</v>
      </c>
      <c r="D1707" s="267"/>
      <c r="E1707" s="45" t="s">
        <v>267</v>
      </c>
      <c r="F1707" s="44" t="s">
        <v>268</v>
      </c>
      <c r="G1707" s="136"/>
      <c r="H1707" s="136"/>
      <c r="I1707" s="136"/>
      <c r="J1707" s="136"/>
      <c r="K1707" s="136"/>
      <c r="L1707" s="267" t="s">
        <v>216</v>
      </c>
      <c r="M1707" s="267"/>
      <c r="N1707" s="267"/>
      <c r="O1707" s="267"/>
      <c r="P1707" s="136"/>
      <c r="Q1707" s="136"/>
      <c r="R1707" s="136"/>
      <c r="S1707" s="136"/>
      <c r="T1707" s="136"/>
      <c r="U1707" s="136"/>
      <c r="V1707" s="54"/>
    </row>
    <row r="1708" spans="2:27" ht="15.75">
      <c r="B1708" s="62"/>
      <c r="C1708" s="45" t="s">
        <v>267</v>
      </c>
      <c r="D1708" s="44" t="s">
        <v>268</v>
      </c>
      <c r="E1708" s="62">
        <v>36</v>
      </c>
      <c r="F1708" s="62">
        <v>33</v>
      </c>
      <c r="G1708" s="136"/>
      <c r="H1708" s="136"/>
      <c r="I1708" s="136"/>
      <c r="J1708" s="136"/>
      <c r="K1708" s="136"/>
      <c r="L1708" s="267" t="s">
        <v>217</v>
      </c>
      <c r="M1708" s="267"/>
      <c r="N1708" s="267"/>
      <c r="O1708" s="267"/>
      <c r="P1708" s="136"/>
      <c r="Q1708" s="136"/>
      <c r="R1708" s="136"/>
      <c r="S1708" s="136"/>
      <c r="T1708" s="136"/>
      <c r="U1708" s="136"/>
      <c r="V1708" s="54"/>
      <c r="W1708" s="54"/>
      <c r="X1708" s="54"/>
      <c r="Y1708" s="54"/>
      <c r="Z1708" s="54"/>
      <c r="AA1708" s="54"/>
    </row>
    <row r="1709" spans="2:27" ht="16.5">
      <c r="B1709" s="44" t="s">
        <v>264</v>
      </c>
      <c r="C1709" s="62">
        <v>52</v>
      </c>
      <c r="D1709" s="62">
        <v>64</v>
      </c>
      <c r="E1709" s="46">
        <v>0</v>
      </c>
      <c r="F1709" s="46">
        <v>0</v>
      </c>
      <c r="G1709" s="46"/>
      <c r="H1709" s="46"/>
      <c r="I1709" s="46"/>
      <c r="J1709" s="46"/>
      <c r="K1709" s="62"/>
      <c r="L1709" s="62"/>
      <c r="M1709" s="62"/>
      <c r="N1709" s="62"/>
      <c r="O1709" s="62"/>
      <c r="P1709" s="46"/>
      <c r="Q1709" s="46"/>
      <c r="R1709" s="46"/>
      <c r="S1709" s="46"/>
      <c r="T1709" s="46"/>
      <c r="U1709" s="46"/>
      <c r="V1709" s="54"/>
      <c r="W1709" s="54"/>
      <c r="X1709" s="54"/>
      <c r="Y1709" s="54"/>
      <c r="Z1709" s="54"/>
      <c r="AA1709" s="54"/>
    </row>
    <row r="1710" spans="2:27" ht="16.5">
      <c r="B1710" s="44" t="s">
        <v>265</v>
      </c>
      <c r="C1710" s="46"/>
      <c r="D1710" s="46">
        <v>0</v>
      </c>
      <c r="E1710" s="65">
        <f>E1708+E1709</f>
        <v>36</v>
      </c>
      <c r="F1710" s="65">
        <f>F1708+F1709</f>
        <v>33</v>
      </c>
      <c r="G1710" s="62"/>
      <c r="H1710" s="62"/>
      <c r="I1710" s="62"/>
      <c r="J1710" s="62"/>
      <c r="K1710" s="62"/>
      <c r="L1710" s="62"/>
      <c r="M1710" s="62"/>
      <c r="N1710" s="62"/>
      <c r="O1710" s="62"/>
      <c r="P1710" s="62"/>
      <c r="Q1710" s="62"/>
      <c r="R1710" s="62"/>
      <c r="S1710" s="62"/>
      <c r="T1710" s="62"/>
      <c r="U1710" s="62"/>
      <c r="W1710" s="54"/>
      <c r="X1710" s="54"/>
      <c r="Y1710" s="54"/>
      <c r="Z1710" s="54"/>
      <c r="AA1710" s="54"/>
    </row>
    <row r="1711" spans="2:27" ht="16.5">
      <c r="B1711" s="138" t="s">
        <v>28</v>
      </c>
      <c r="C1711" s="65">
        <v>52</v>
      </c>
      <c r="D1711" s="65">
        <f>D1709+D1710</f>
        <v>64</v>
      </c>
      <c r="E1711" s="35"/>
      <c r="F1711" s="35"/>
      <c r="G1711" s="267"/>
      <c r="H1711" s="267"/>
      <c r="I1711" s="267"/>
      <c r="J1711" s="267"/>
      <c r="K1711" s="267"/>
      <c r="L1711" s="267"/>
      <c r="M1711" s="267"/>
      <c r="N1711" s="267"/>
      <c r="O1711" s="267"/>
      <c r="P1711" s="267"/>
      <c r="Q1711" s="267"/>
      <c r="R1711" s="267"/>
      <c r="S1711" s="267"/>
      <c r="T1711" s="267"/>
      <c r="U1711" s="267"/>
      <c r="W1711" s="54"/>
      <c r="X1711" s="54"/>
      <c r="Y1711" s="54"/>
      <c r="Z1711" s="54"/>
      <c r="AA1711" s="54"/>
    </row>
    <row r="1712" spans="2:27" ht="16.5">
      <c r="B1712" s="138" t="s">
        <v>109</v>
      </c>
      <c r="C1712" s="35">
        <f>C1711+D1711+E1710+F1710</f>
        <v>185</v>
      </c>
      <c r="D1712" s="35"/>
      <c r="E1712" s="35"/>
      <c r="F1712" s="35"/>
      <c r="G1712" s="267"/>
      <c r="H1712" s="267"/>
      <c r="I1712" s="267"/>
      <c r="J1712" s="267"/>
      <c r="K1712" s="267"/>
      <c r="L1712" s="267"/>
      <c r="M1712" s="267"/>
      <c r="N1712" s="267"/>
      <c r="O1712" s="267"/>
      <c r="P1712" s="267"/>
      <c r="Q1712" s="267"/>
      <c r="R1712" s="267"/>
      <c r="S1712" s="267"/>
      <c r="T1712" s="267"/>
      <c r="U1712" s="267"/>
      <c r="W1712" s="54"/>
      <c r="X1712" s="54"/>
      <c r="Y1712" s="54"/>
      <c r="Z1712" s="54"/>
      <c r="AA1712" s="54"/>
    </row>
    <row r="1713" spans="1:21" ht="17.25" customHeight="1">
      <c r="A1713" s="269" t="s">
        <v>243</v>
      </c>
      <c r="B1713" s="269"/>
      <c r="C1713" s="269"/>
      <c r="D1713" s="269"/>
      <c r="E1713" s="269"/>
      <c r="F1713" s="269"/>
      <c r="G1713" s="269"/>
      <c r="H1713" s="269"/>
      <c r="I1713" s="269"/>
      <c r="J1713" s="269"/>
      <c r="K1713" s="269"/>
      <c r="L1713" s="269"/>
      <c r="M1713" s="269"/>
      <c r="N1713" s="269"/>
      <c r="O1713" s="269"/>
      <c r="P1713" s="269"/>
      <c r="Q1713" s="269"/>
      <c r="R1713" s="154"/>
      <c r="S1713" s="154"/>
      <c r="T1713" s="154"/>
      <c r="U1713" s="154"/>
    </row>
    <row r="1714" spans="1:29" ht="12.75">
      <c r="A1714" s="67"/>
      <c r="B1714" s="178" t="s">
        <v>298</v>
      </c>
      <c r="C1714" s="254"/>
      <c r="D1714" s="254"/>
      <c r="E1714" s="255"/>
      <c r="F1714" s="255"/>
      <c r="G1714" s="255"/>
      <c r="H1714" s="255"/>
      <c r="I1714" s="255"/>
      <c r="J1714" s="255"/>
      <c r="K1714" s="255"/>
      <c r="L1714" s="255"/>
      <c r="M1714" s="255"/>
      <c r="N1714" s="255"/>
      <c r="O1714" s="255"/>
      <c r="P1714" s="255"/>
      <c r="Q1714" s="255"/>
      <c r="R1714" s="255"/>
      <c r="S1714" s="255"/>
      <c r="T1714" s="255"/>
      <c r="U1714" s="255"/>
      <c r="V1714" s="67"/>
      <c r="W1714" s="67"/>
      <c r="X1714" s="67"/>
      <c r="Y1714" s="67"/>
      <c r="Z1714" s="67"/>
      <c r="AA1714" s="67"/>
      <c r="AB1714" s="67"/>
      <c r="AC1714" s="67"/>
    </row>
    <row r="1715" spans="1:29" ht="12.75">
      <c r="A1715" s="67"/>
      <c r="B1715" s="255" t="s">
        <v>312</v>
      </c>
      <c r="C1715" s="255"/>
      <c r="D1715" s="255"/>
      <c r="E1715" s="256"/>
      <c r="F1715" s="256"/>
      <c r="G1715" s="256"/>
      <c r="H1715" s="256"/>
      <c r="I1715" s="256"/>
      <c r="J1715" s="256"/>
      <c r="K1715" s="256"/>
      <c r="L1715" s="256"/>
      <c r="M1715" s="256"/>
      <c r="N1715" s="256"/>
      <c r="O1715" s="256"/>
      <c r="P1715" s="256"/>
      <c r="Q1715" s="256"/>
      <c r="R1715" s="256"/>
      <c r="S1715" s="256"/>
      <c r="T1715" s="256"/>
      <c r="U1715" s="256"/>
      <c r="V1715" s="67"/>
      <c r="W1715" s="67"/>
      <c r="X1715" s="67"/>
      <c r="Y1715" s="67"/>
      <c r="Z1715" s="67"/>
      <c r="AA1715" s="67"/>
      <c r="AB1715" s="67"/>
      <c r="AC1715" s="67"/>
    </row>
    <row r="1716" spans="1:29" ht="13.5">
      <c r="A1716" s="67"/>
      <c r="B1716" s="256" t="s">
        <v>311</v>
      </c>
      <c r="C1716" s="256"/>
      <c r="D1716" s="256"/>
      <c r="E1716" s="252"/>
      <c r="F1716" s="252"/>
      <c r="G1716" s="252"/>
      <c r="H1716" s="252"/>
      <c r="I1716" s="252"/>
      <c r="J1716" s="252"/>
      <c r="K1716" s="252"/>
      <c r="L1716" s="252"/>
      <c r="M1716" s="252"/>
      <c r="N1716" s="252"/>
      <c r="O1716" s="252"/>
      <c r="P1716" s="252"/>
      <c r="Q1716" s="258"/>
      <c r="R1716" s="258"/>
      <c r="S1716" s="258"/>
      <c r="T1716" s="258"/>
      <c r="U1716" s="258"/>
      <c r="V1716" s="67"/>
      <c r="W1716" s="67"/>
      <c r="X1716" s="67"/>
      <c r="Y1716" s="67"/>
      <c r="Z1716" s="67"/>
      <c r="AA1716" s="67"/>
      <c r="AB1716" s="67"/>
      <c r="AC1716" s="67"/>
    </row>
    <row r="1717" spans="1:29" ht="13.5">
      <c r="A1717" s="67"/>
      <c r="B1717" s="252" t="s">
        <v>369</v>
      </c>
      <c r="C1717" s="252"/>
      <c r="D1717" s="252"/>
      <c r="E1717" s="253"/>
      <c r="F1717" s="253"/>
      <c r="G1717" s="253"/>
      <c r="H1717" s="253"/>
      <c r="I1717" s="253"/>
      <c r="J1717" s="253"/>
      <c r="K1717" s="253"/>
      <c r="L1717" s="253"/>
      <c r="M1717" s="253"/>
      <c r="N1717" s="253"/>
      <c r="O1717" s="253"/>
      <c r="P1717" s="253"/>
      <c r="Q1717" s="258"/>
      <c r="R1717" s="258"/>
      <c r="S1717" s="258"/>
      <c r="T1717" s="258"/>
      <c r="U1717" s="258"/>
      <c r="V1717" s="67"/>
      <c r="W1717" s="67"/>
      <c r="X1717" s="67"/>
      <c r="Y1717" s="67"/>
      <c r="Z1717" s="67"/>
      <c r="AA1717" s="67"/>
      <c r="AB1717" s="67"/>
      <c r="AC1717" s="67"/>
    </row>
    <row r="1718" spans="1:29" ht="13.5">
      <c r="A1718" s="67"/>
      <c r="B1718" s="253" t="s">
        <v>302</v>
      </c>
      <c r="C1718" s="253"/>
      <c r="D1718" s="253"/>
      <c r="E1718" s="258"/>
      <c r="F1718" s="258"/>
      <c r="G1718" s="258"/>
      <c r="H1718" s="258"/>
      <c r="I1718" s="258"/>
      <c r="J1718" s="258"/>
      <c r="K1718" s="258"/>
      <c r="L1718" s="258"/>
      <c r="M1718" s="258"/>
      <c r="N1718" s="258"/>
      <c r="O1718" s="258"/>
      <c r="P1718" s="258"/>
      <c r="Q1718" s="258"/>
      <c r="R1718" s="258"/>
      <c r="S1718" s="258"/>
      <c r="T1718" s="258"/>
      <c r="U1718" s="258"/>
      <c r="V1718" s="67"/>
      <c r="W1718" s="67"/>
      <c r="X1718" s="67"/>
      <c r="Y1718" s="67"/>
      <c r="Z1718" s="67"/>
      <c r="AA1718" s="67"/>
      <c r="AB1718" s="67"/>
      <c r="AC1718" s="67"/>
    </row>
    <row r="1719" spans="1:29" ht="13.5">
      <c r="A1719" s="67"/>
      <c r="B1719" s="258"/>
      <c r="C1719" s="258"/>
      <c r="D1719" s="258"/>
      <c r="E1719" s="259"/>
      <c r="F1719" s="259"/>
      <c r="G1719" s="259"/>
      <c r="H1719" s="259"/>
      <c r="I1719" s="259"/>
      <c r="J1719" s="259"/>
      <c r="K1719" s="259"/>
      <c r="L1719" s="259"/>
      <c r="M1719" s="259"/>
      <c r="N1719" s="259"/>
      <c r="O1719" s="259"/>
      <c r="P1719" s="259"/>
      <c r="Q1719" s="259"/>
      <c r="R1719" s="259"/>
      <c r="S1719" s="259"/>
      <c r="T1719" s="259"/>
      <c r="U1719" s="259"/>
      <c r="V1719" s="67"/>
      <c r="W1719" s="67"/>
      <c r="X1719" s="67"/>
      <c r="Y1719" s="67"/>
      <c r="Z1719" s="67"/>
      <c r="AA1719" s="67"/>
      <c r="AB1719" s="67"/>
      <c r="AC1719" s="67"/>
    </row>
    <row r="1720" spans="3:21" ht="18">
      <c r="C1720" s="39"/>
      <c r="D1720" s="39"/>
      <c r="E1720" s="39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</row>
    <row r="1721" spans="2:21" ht="18">
      <c r="B1721" s="39"/>
      <c r="C1721" s="39"/>
      <c r="D1721" s="39"/>
      <c r="E1721" s="39"/>
      <c r="F1721" s="39"/>
      <c r="G1721" s="39"/>
      <c r="H1721" s="39"/>
      <c r="I1721" s="39">
        <v>44</v>
      </c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</row>
    <row r="1722" spans="2:21" ht="18">
      <c r="B1722" s="39"/>
      <c r="C1722" s="39"/>
      <c r="D1722" s="39"/>
      <c r="E1722" s="39"/>
      <c r="F1722" s="39"/>
      <c r="G1722" s="39"/>
      <c r="H1722" s="39"/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</row>
    <row r="1723" spans="2:14" ht="18.75">
      <c r="B1723" s="41"/>
      <c r="C1723" s="41"/>
      <c r="D1723" s="41"/>
      <c r="E1723" s="120" t="s">
        <v>23</v>
      </c>
      <c r="N1723" s="125" t="s">
        <v>316</v>
      </c>
    </row>
    <row r="1724" spans="2:21" ht="23.25">
      <c r="B1724" s="275" t="s">
        <v>153</v>
      </c>
      <c r="C1724" s="284"/>
      <c r="D1724" s="284"/>
      <c r="E1724" s="284"/>
      <c r="F1724" s="284"/>
      <c r="G1724" s="284"/>
      <c r="H1724" s="284"/>
      <c r="I1724" s="284"/>
      <c r="J1724" s="284"/>
      <c r="K1724" s="284"/>
      <c r="L1724" s="284"/>
      <c r="M1724" s="284"/>
      <c r="N1724" s="284"/>
      <c r="O1724" s="284"/>
      <c r="P1724" s="284"/>
      <c r="Q1724" s="284"/>
      <c r="R1724" s="284"/>
      <c r="S1724" s="284"/>
      <c r="T1724" s="284"/>
      <c r="U1724" s="284"/>
    </row>
    <row r="1725" spans="2:21" ht="22.5">
      <c r="B1725" s="283" t="s">
        <v>250</v>
      </c>
      <c r="C1725" s="284"/>
      <c r="D1725" s="284"/>
      <c r="E1725" s="284"/>
      <c r="F1725" s="284"/>
      <c r="G1725" s="284"/>
      <c r="H1725" s="284"/>
      <c r="I1725" s="284"/>
      <c r="J1725" s="284"/>
      <c r="K1725" s="284"/>
      <c r="L1725" s="284"/>
      <c r="M1725" s="284"/>
      <c r="N1725" s="284"/>
      <c r="O1725" s="284"/>
      <c r="P1725" s="284"/>
      <c r="Q1725" s="284"/>
      <c r="R1725" s="284"/>
      <c r="S1725" s="284"/>
      <c r="T1725" s="284"/>
      <c r="U1725" s="284"/>
    </row>
    <row r="1726" spans="2:21" ht="15.75">
      <c r="B1726" s="280" t="s">
        <v>212</v>
      </c>
      <c r="C1726" s="281"/>
      <c r="D1726" s="281"/>
      <c r="E1726" s="281"/>
      <c r="F1726" s="281"/>
      <c r="G1726" s="281"/>
      <c r="H1726" s="281"/>
      <c r="I1726" s="281"/>
      <c r="J1726" s="281"/>
      <c r="K1726" s="281"/>
      <c r="L1726" s="281"/>
      <c r="M1726" s="281"/>
      <c r="N1726" s="281"/>
      <c r="O1726" s="281"/>
      <c r="P1726" s="281"/>
      <c r="Q1726" s="281"/>
      <c r="R1726" s="281"/>
      <c r="S1726" s="281"/>
      <c r="T1726" s="281"/>
      <c r="U1726" s="281"/>
    </row>
    <row r="1727" spans="2:21" ht="15.75">
      <c r="B1727" s="203"/>
      <c r="C1727" s="124"/>
      <c r="D1727" s="124"/>
      <c r="E1727" s="124"/>
      <c r="F1727" s="124"/>
      <c r="G1727" s="124"/>
      <c r="H1727" s="124"/>
      <c r="I1727" s="124"/>
      <c r="J1727" s="124"/>
      <c r="K1727" s="124"/>
      <c r="L1727" s="124"/>
      <c r="M1727" s="124"/>
      <c r="N1727" s="124"/>
      <c r="O1727" s="124"/>
      <c r="P1727" s="124"/>
      <c r="Q1727" s="124"/>
      <c r="R1727" s="124"/>
      <c r="S1727" s="124"/>
      <c r="T1727" s="124"/>
      <c r="U1727" s="124"/>
    </row>
    <row r="1728" spans="1:21" ht="22.5" customHeight="1">
      <c r="A1728" s="308" t="s">
        <v>193</v>
      </c>
      <c r="B1728" s="308"/>
      <c r="C1728" s="308"/>
      <c r="D1728" s="308"/>
      <c r="E1728" s="308"/>
      <c r="F1728" s="306" t="s">
        <v>353</v>
      </c>
      <c r="G1728" s="306"/>
      <c r="H1728" s="306"/>
      <c r="I1728" s="306"/>
      <c r="J1728" s="306"/>
      <c r="K1728" s="306"/>
      <c r="L1728" s="306"/>
      <c r="M1728" s="306"/>
      <c r="N1728" s="306"/>
      <c r="O1728" s="85"/>
      <c r="P1728" s="85"/>
      <c r="Q1728" s="85"/>
      <c r="R1728" s="85"/>
      <c r="S1728" s="85"/>
      <c r="T1728" s="85"/>
      <c r="U1728" s="85"/>
    </row>
    <row r="1729" spans="2:14" ht="22.5" customHeight="1">
      <c r="B1729" s="41"/>
      <c r="E1729" s="120" t="s">
        <v>23</v>
      </c>
      <c r="N1729" s="125" t="s">
        <v>316</v>
      </c>
    </row>
    <row r="1730" spans="2:22" ht="22.5" customHeight="1">
      <c r="B1730" s="72" t="s">
        <v>1</v>
      </c>
      <c r="C1730" s="49" t="s">
        <v>1</v>
      </c>
      <c r="D1730" s="49" t="s">
        <v>30</v>
      </c>
      <c r="E1730" s="49" t="s">
        <v>5</v>
      </c>
      <c r="F1730" s="50" t="s">
        <v>22</v>
      </c>
      <c r="G1730" s="50" t="s">
        <v>13</v>
      </c>
      <c r="H1730" s="50" t="s">
        <v>14</v>
      </c>
      <c r="I1730" s="49" t="s">
        <v>0</v>
      </c>
      <c r="J1730" s="50" t="s">
        <v>12</v>
      </c>
      <c r="K1730" s="50" t="s">
        <v>13</v>
      </c>
      <c r="L1730" s="50" t="s">
        <v>14</v>
      </c>
      <c r="M1730" s="49" t="s">
        <v>0</v>
      </c>
      <c r="N1730" s="50" t="s">
        <v>15</v>
      </c>
      <c r="O1730" s="50" t="s">
        <v>16</v>
      </c>
      <c r="P1730" s="50" t="s">
        <v>14</v>
      </c>
      <c r="Q1730" s="49" t="s">
        <v>0</v>
      </c>
      <c r="R1730" s="50" t="s">
        <v>24</v>
      </c>
      <c r="S1730" s="50" t="s">
        <v>25</v>
      </c>
      <c r="T1730" s="50" t="s">
        <v>14</v>
      </c>
      <c r="U1730" s="49" t="s">
        <v>0</v>
      </c>
      <c r="V1730" s="54"/>
    </row>
    <row r="1731" spans="2:21" ht="22.5" customHeight="1">
      <c r="B1731" s="72" t="s">
        <v>4</v>
      </c>
      <c r="C1731" s="49" t="s">
        <v>3</v>
      </c>
      <c r="D1731" s="49" t="s">
        <v>31</v>
      </c>
      <c r="E1731" s="49" t="s">
        <v>6</v>
      </c>
      <c r="F1731" s="49" t="s">
        <v>8</v>
      </c>
      <c r="G1731" s="49" t="s">
        <v>9</v>
      </c>
      <c r="H1731" s="49" t="s">
        <v>10</v>
      </c>
      <c r="I1731" s="41" t="s">
        <v>11</v>
      </c>
      <c r="J1731" s="49" t="s">
        <v>8</v>
      </c>
      <c r="K1731" s="49" t="s">
        <v>9</v>
      </c>
      <c r="L1731" s="49" t="s">
        <v>10</v>
      </c>
      <c r="M1731" s="41" t="s">
        <v>11</v>
      </c>
      <c r="N1731" s="49" t="s">
        <v>8</v>
      </c>
      <c r="O1731" s="49" t="s">
        <v>9</v>
      </c>
      <c r="P1731" s="49" t="s">
        <v>10</v>
      </c>
      <c r="Q1731" s="41" t="s">
        <v>11</v>
      </c>
      <c r="R1731" s="49" t="s">
        <v>8</v>
      </c>
      <c r="S1731" s="49" t="s">
        <v>9</v>
      </c>
      <c r="T1731" s="49" t="s">
        <v>10</v>
      </c>
      <c r="U1731" s="41" t="s">
        <v>11</v>
      </c>
    </row>
    <row r="1732" spans="2:16" ht="22.5" customHeight="1">
      <c r="B1732" s="204" t="s">
        <v>358</v>
      </c>
      <c r="C1732" s="72" t="s">
        <v>309</v>
      </c>
      <c r="D1732" s="49" t="s">
        <v>305</v>
      </c>
      <c r="E1732" s="49" t="s">
        <v>7</v>
      </c>
      <c r="F1732" s="49" t="s">
        <v>32</v>
      </c>
      <c r="G1732" s="49" t="s">
        <v>32</v>
      </c>
      <c r="H1732" s="7">
        <v>0.03</v>
      </c>
      <c r="L1732" s="7">
        <v>0.01</v>
      </c>
      <c r="P1732" s="7">
        <v>0.01</v>
      </c>
    </row>
    <row r="1733" spans="2:24" ht="22.5" customHeight="1">
      <c r="B1733" s="132"/>
      <c r="D1733" s="2" t="s">
        <v>33</v>
      </c>
      <c r="E1733" s="3"/>
      <c r="F1733" s="2" t="s">
        <v>33</v>
      </c>
      <c r="G1733" s="2" t="s">
        <v>33</v>
      </c>
      <c r="H1733" s="2" t="s">
        <v>33</v>
      </c>
      <c r="I1733" s="2" t="s">
        <v>33</v>
      </c>
      <c r="J1733" s="2" t="s">
        <v>33</v>
      </c>
      <c r="K1733" s="2" t="s">
        <v>33</v>
      </c>
      <c r="L1733" s="2" t="s">
        <v>33</v>
      </c>
      <c r="N1733" s="2" t="s">
        <v>33</v>
      </c>
      <c r="O1733" s="2" t="s">
        <v>33</v>
      </c>
      <c r="P1733" s="2" t="s">
        <v>33</v>
      </c>
      <c r="Q1733" s="2" t="s">
        <v>33</v>
      </c>
      <c r="R1733" s="2" t="s">
        <v>33</v>
      </c>
      <c r="S1733" s="2" t="s">
        <v>33</v>
      </c>
      <c r="T1733" s="2" t="s">
        <v>33</v>
      </c>
      <c r="U1733" s="2" t="s">
        <v>33</v>
      </c>
      <c r="W1733" s="54"/>
      <c r="X1733" s="54"/>
    </row>
    <row r="1734" spans="2:24" ht="22.5" customHeight="1">
      <c r="B1734" s="41">
        <v>1</v>
      </c>
      <c r="C1734" s="41"/>
      <c r="D1734" s="41">
        <v>3</v>
      </c>
      <c r="E1734" s="41">
        <v>4</v>
      </c>
      <c r="F1734" s="41">
        <v>5</v>
      </c>
      <c r="G1734" s="41">
        <v>6</v>
      </c>
      <c r="H1734" s="42">
        <v>7</v>
      </c>
      <c r="I1734" s="41">
        <v>8</v>
      </c>
      <c r="J1734" s="41">
        <v>9</v>
      </c>
      <c r="K1734" s="41">
        <v>10</v>
      </c>
      <c r="L1734" s="42">
        <v>11</v>
      </c>
      <c r="M1734" s="41">
        <v>12</v>
      </c>
      <c r="N1734" s="41">
        <v>13</v>
      </c>
      <c r="O1734" s="41">
        <v>14</v>
      </c>
      <c r="P1734" s="42">
        <v>15</v>
      </c>
      <c r="Q1734" s="41">
        <v>16</v>
      </c>
      <c r="R1734" s="41">
        <v>17</v>
      </c>
      <c r="S1734" s="41">
        <v>18</v>
      </c>
      <c r="T1734" s="41">
        <v>19</v>
      </c>
      <c r="U1734" s="41">
        <v>20</v>
      </c>
      <c r="W1734" s="54"/>
      <c r="X1734" s="54"/>
    </row>
    <row r="1735" spans="2:14" ht="22.5" customHeight="1">
      <c r="B1735" s="41"/>
      <c r="C1735" s="41"/>
      <c r="D1735" s="41"/>
      <c r="E1735" s="120" t="s">
        <v>23</v>
      </c>
      <c r="N1735" s="125" t="s">
        <v>316</v>
      </c>
    </row>
    <row r="1736" spans="1:21" ht="22.5" customHeight="1">
      <c r="A1736" s="126">
        <v>1</v>
      </c>
      <c r="B1736" s="60" t="s">
        <v>17</v>
      </c>
      <c r="C1736" s="128">
        <v>138</v>
      </c>
      <c r="D1736" s="128">
        <f>C1736*15</f>
        <v>2070</v>
      </c>
      <c r="E1736" s="128">
        <f>SUM(C1736*32)</f>
        <v>4416</v>
      </c>
      <c r="F1736" s="128">
        <f>SUM(C1736*22)</f>
        <v>3036</v>
      </c>
      <c r="G1736" s="128">
        <f>SUM(E1736*8)</f>
        <v>35328</v>
      </c>
      <c r="H1736" s="128" t="s">
        <v>21</v>
      </c>
      <c r="I1736" s="129">
        <f>G1736+F1736+D1736</f>
        <v>40434</v>
      </c>
      <c r="J1736" s="128">
        <f>SUM(C1737*3)</f>
        <v>123</v>
      </c>
      <c r="K1736" s="128">
        <f>SUM(E1736*0.5)</f>
        <v>2208</v>
      </c>
      <c r="L1736" s="128" t="str">
        <f>+L1738</f>
        <v>+</v>
      </c>
      <c r="M1736" s="129">
        <f>SUM(J1736:L1736)</f>
        <v>2331</v>
      </c>
      <c r="N1736" s="128">
        <f>SUM(C1736*3)</f>
        <v>414</v>
      </c>
      <c r="O1736" s="128">
        <f>SUM(E1736*1)</f>
        <v>4416</v>
      </c>
      <c r="P1736" s="128" t="s">
        <v>21</v>
      </c>
      <c r="Q1736" s="129">
        <f>SUM(N1736:P1736)</f>
        <v>4830</v>
      </c>
      <c r="R1736" s="128">
        <f>SUM(C1736*2)</f>
        <v>276</v>
      </c>
      <c r="S1736" s="128">
        <f>SUM(E1736*0.5)</f>
        <v>2208</v>
      </c>
      <c r="T1736" s="128" t="s">
        <v>21</v>
      </c>
      <c r="U1736" s="129">
        <f>SUM(R1736:T1736)</f>
        <v>2484</v>
      </c>
    </row>
    <row r="1737" spans="1:21" ht="22.5" customHeight="1">
      <c r="A1737" s="126">
        <v>2</v>
      </c>
      <c r="B1737" s="60" t="s">
        <v>18</v>
      </c>
      <c r="C1737" s="128">
        <v>41</v>
      </c>
      <c r="D1737" s="128">
        <f>SUM(C1737*15)</f>
        <v>615</v>
      </c>
      <c r="E1737" s="29">
        <f>SUM(C1737*24)</f>
        <v>984</v>
      </c>
      <c r="F1737" s="128">
        <f>SUM(C1737*32.5)</f>
        <v>1332.5</v>
      </c>
      <c r="G1737" s="128">
        <f>SUM(E1737*8)</f>
        <v>7872</v>
      </c>
      <c r="H1737" s="128" t="s">
        <v>21</v>
      </c>
      <c r="I1737" s="129">
        <f>G1737+F1737+D1737</f>
        <v>9819.5</v>
      </c>
      <c r="J1737" s="128">
        <f>SUM(C1738*2.5)</f>
        <v>230</v>
      </c>
      <c r="K1737" s="128">
        <f>SUM(E1737*0.5)</f>
        <v>492</v>
      </c>
      <c r="L1737" s="128" t="s">
        <v>21</v>
      </c>
      <c r="M1737" s="129">
        <f>SUM(J1737:L1737)</f>
        <v>722</v>
      </c>
      <c r="N1737" s="128">
        <f>SUM(C1737*3)</f>
        <v>123</v>
      </c>
      <c r="O1737" s="128">
        <f>SUM(E1737*1)</f>
        <v>984</v>
      </c>
      <c r="P1737" s="128" t="s">
        <v>21</v>
      </c>
      <c r="Q1737" s="129">
        <f>SUM(N1737:P1737)</f>
        <v>1107</v>
      </c>
      <c r="R1737" s="128">
        <f>SUM(C1737*2)</f>
        <v>82</v>
      </c>
      <c r="S1737" s="128">
        <f>SUM(E1737*0.5)</f>
        <v>492</v>
      </c>
      <c r="T1737" s="128" t="s">
        <v>21</v>
      </c>
      <c r="U1737" s="129">
        <f>SUM(R1737:T1737)</f>
        <v>574</v>
      </c>
    </row>
    <row r="1738" spans="1:21" ht="19.5">
      <c r="A1738" s="126">
        <v>3</v>
      </c>
      <c r="B1738" s="60" t="s">
        <v>19</v>
      </c>
      <c r="C1738" s="128">
        <v>92</v>
      </c>
      <c r="D1738" s="128">
        <f>SUM(C1738*15)</f>
        <v>1380</v>
      </c>
      <c r="E1738" s="128">
        <f>SUM(C1738*32)</f>
        <v>2944</v>
      </c>
      <c r="F1738" s="128">
        <f>SUM(C1738*22)</f>
        <v>2024</v>
      </c>
      <c r="G1738" s="128">
        <f>SUM(E1738*8)</f>
        <v>23552</v>
      </c>
      <c r="H1738" s="128" t="s">
        <v>21</v>
      </c>
      <c r="I1738" s="129">
        <f>G1738+F1738+D1738</f>
        <v>26956</v>
      </c>
      <c r="J1738" s="128">
        <f>SUM(C1739*3)</f>
        <v>84</v>
      </c>
      <c r="K1738" s="128">
        <f>SUM(E1738*0.5)</f>
        <v>1472</v>
      </c>
      <c r="L1738" s="128" t="s">
        <v>21</v>
      </c>
      <c r="M1738" s="129">
        <f>SUM(J1738:L1738)</f>
        <v>1556</v>
      </c>
      <c r="N1738" s="128">
        <f>SUM(C1738*3)</f>
        <v>276</v>
      </c>
      <c r="O1738" s="128">
        <f>SUM(E1738*1)</f>
        <v>2944</v>
      </c>
      <c r="P1738" s="128" t="s">
        <v>21</v>
      </c>
      <c r="Q1738" s="129">
        <f>SUM(N1738:P1738)</f>
        <v>3220</v>
      </c>
      <c r="R1738" s="128">
        <f>SUM(C1738*2)</f>
        <v>184</v>
      </c>
      <c r="S1738" s="128">
        <f>SUM(E1738*0.5)</f>
        <v>1472</v>
      </c>
      <c r="T1738" s="128" t="s">
        <v>21</v>
      </c>
      <c r="U1738" s="129">
        <f>SUM(R1738:T1738)</f>
        <v>1656</v>
      </c>
    </row>
    <row r="1739" spans="1:21" ht="19.5">
      <c r="A1739" s="126">
        <v>4</v>
      </c>
      <c r="B1739" s="60" t="s">
        <v>20</v>
      </c>
      <c r="C1739" s="128">
        <v>28</v>
      </c>
      <c r="D1739" s="128">
        <f>SUM(C1739*15)</f>
        <v>420</v>
      </c>
      <c r="E1739" s="128">
        <f>SUM(C1739*24)</f>
        <v>672</v>
      </c>
      <c r="F1739" s="128">
        <f>SUM(C1739*32.5)</f>
        <v>910</v>
      </c>
      <c r="G1739" s="128">
        <f>SUM(E1739*8)</f>
        <v>5376</v>
      </c>
      <c r="H1739" s="128" t="s">
        <v>21</v>
      </c>
      <c r="I1739" s="129">
        <f>G1739+F1739+D1739</f>
        <v>6706</v>
      </c>
      <c r="J1739" s="128">
        <f>SUM(C1739*2.5)</f>
        <v>70</v>
      </c>
      <c r="K1739" s="128">
        <f>SUM(E1739*0.5)</f>
        <v>336</v>
      </c>
      <c r="L1739" s="128" t="s">
        <v>21</v>
      </c>
      <c r="M1739" s="129">
        <f>SUM(J1739:L1739)</f>
        <v>406</v>
      </c>
      <c r="N1739" s="128">
        <f>SUM(C1739*3)</f>
        <v>84</v>
      </c>
      <c r="O1739" s="128">
        <f>SUM(E1739*1)</f>
        <v>672</v>
      </c>
      <c r="P1739" s="128" t="s">
        <v>21</v>
      </c>
      <c r="Q1739" s="129">
        <f>SUM(N1739:P1739)</f>
        <v>756</v>
      </c>
      <c r="R1739" s="128">
        <f>SUM(C1739*2)</f>
        <v>56</v>
      </c>
      <c r="S1739" s="128">
        <f>SUM(E1739*0.5)</f>
        <v>336</v>
      </c>
      <c r="T1739" s="128" t="s">
        <v>21</v>
      </c>
      <c r="U1739" s="129">
        <f>SUM(R1739:T1739)</f>
        <v>392</v>
      </c>
    </row>
    <row r="1740" spans="2:21" ht="19.5">
      <c r="B1740" s="61" t="s">
        <v>28</v>
      </c>
      <c r="C1740" s="61">
        <f>C1739+C1738+C1737+C1736</f>
        <v>299</v>
      </c>
      <c r="D1740" s="8">
        <f>C1740*15</f>
        <v>4485</v>
      </c>
      <c r="E1740" s="8">
        <f>SUM(E1736:E1739)</f>
        <v>9016</v>
      </c>
      <c r="F1740" s="8">
        <f aca="true" t="shared" si="43" ref="F1740:U1740">SUM(F1736:F1739)</f>
        <v>7302.5</v>
      </c>
      <c r="G1740" s="8">
        <f t="shared" si="43"/>
        <v>72128</v>
      </c>
      <c r="H1740" s="8">
        <f t="shared" si="43"/>
        <v>0</v>
      </c>
      <c r="I1740" s="8">
        <f t="shared" si="43"/>
        <v>83915.5</v>
      </c>
      <c r="J1740" s="8">
        <f t="shared" si="43"/>
        <v>507</v>
      </c>
      <c r="K1740" s="8">
        <f t="shared" si="43"/>
        <v>4508</v>
      </c>
      <c r="L1740" s="8">
        <f t="shared" si="43"/>
        <v>0</v>
      </c>
      <c r="M1740" s="8">
        <f t="shared" si="43"/>
        <v>5015</v>
      </c>
      <c r="N1740" s="8">
        <f t="shared" si="43"/>
        <v>897</v>
      </c>
      <c r="O1740" s="8">
        <f t="shared" si="43"/>
        <v>9016</v>
      </c>
      <c r="P1740" s="8">
        <f t="shared" si="43"/>
        <v>0</v>
      </c>
      <c r="Q1740" s="8">
        <f t="shared" si="43"/>
        <v>9913</v>
      </c>
      <c r="R1740" s="8">
        <f t="shared" si="43"/>
        <v>598</v>
      </c>
      <c r="S1740" s="8">
        <f t="shared" si="43"/>
        <v>4508</v>
      </c>
      <c r="T1740" s="8">
        <f t="shared" si="43"/>
        <v>0</v>
      </c>
      <c r="U1740" s="8">
        <f t="shared" si="43"/>
        <v>5106</v>
      </c>
    </row>
    <row r="1741" spans="2:14" ht="18.75">
      <c r="B1741" s="41"/>
      <c r="E1741" s="120" t="s">
        <v>23</v>
      </c>
      <c r="N1741" s="125" t="s">
        <v>316</v>
      </c>
    </row>
    <row r="1742" spans="1:21" ht="16.5" customHeight="1">
      <c r="A1742" s="273" t="s">
        <v>297</v>
      </c>
      <c r="B1742" s="273"/>
      <c r="C1742" s="273"/>
      <c r="D1742" s="273"/>
      <c r="E1742" s="273"/>
      <c r="F1742" s="273"/>
      <c r="G1742" s="273"/>
      <c r="H1742" s="273"/>
      <c r="I1742" s="273"/>
      <c r="J1742" s="273"/>
      <c r="K1742" s="273"/>
      <c r="L1742" s="276"/>
      <c r="M1742" s="276"/>
      <c r="N1742" s="276"/>
      <c r="O1742" s="276"/>
      <c r="P1742" s="62"/>
      <c r="Q1742" s="62"/>
      <c r="R1742" s="276"/>
      <c r="S1742" s="276"/>
      <c r="T1742" s="276"/>
      <c r="U1742" s="276"/>
    </row>
    <row r="1743" spans="2:21" ht="16.5">
      <c r="B1743" s="82" t="s">
        <v>75</v>
      </c>
      <c r="C1743" s="82"/>
      <c r="D1743" s="82"/>
      <c r="E1743" s="267" t="s">
        <v>266</v>
      </c>
      <c r="F1743" s="267"/>
      <c r="G1743" s="267" t="s">
        <v>270</v>
      </c>
      <c r="H1743" s="285"/>
      <c r="I1743" s="285"/>
      <c r="J1743" s="285"/>
      <c r="K1743" s="285"/>
      <c r="L1743" s="267" t="s">
        <v>215</v>
      </c>
      <c r="M1743" s="267"/>
      <c r="N1743" s="267"/>
      <c r="O1743" s="267"/>
      <c r="P1743" s="136"/>
      <c r="Q1743" s="44"/>
      <c r="R1743" s="267" t="s">
        <v>214</v>
      </c>
      <c r="S1743" s="285"/>
      <c r="T1743" s="285"/>
      <c r="U1743" s="285"/>
    </row>
    <row r="1744" spans="2:21" ht="15.75">
      <c r="B1744" s="62"/>
      <c r="C1744" s="267" t="s">
        <v>36</v>
      </c>
      <c r="D1744" s="267"/>
      <c r="E1744" s="45" t="s">
        <v>267</v>
      </c>
      <c r="F1744" s="44" t="s">
        <v>268</v>
      </c>
      <c r="G1744" s="136"/>
      <c r="H1744" s="136"/>
      <c r="I1744" s="136"/>
      <c r="J1744" s="136"/>
      <c r="K1744" s="136"/>
      <c r="L1744" s="267" t="s">
        <v>216</v>
      </c>
      <c r="M1744" s="267"/>
      <c r="N1744" s="267"/>
      <c r="O1744" s="267"/>
      <c r="P1744" s="136"/>
      <c r="Q1744" s="136"/>
      <c r="R1744" s="136"/>
      <c r="S1744" s="136"/>
      <c r="T1744" s="136"/>
      <c r="U1744" s="136"/>
    </row>
    <row r="1745" spans="2:21" ht="23.25">
      <c r="B1745" s="62"/>
      <c r="C1745" s="45" t="s">
        <v>267</v>
      </c>
      <c r="D1745" s="44" t="s">
        <v>268</v>
      </c>
      <c r="E1745" s="117">
        <v>36</v>
      </c>
      <c r="F1745" s="117">
        <v>33</v>
      </c>
      <c r="G1745" s="136"/>
      <c r="H1745" s="136"/>
      <c r="I1745" s="136"/>
      <c r="J1745" s="136"/>
      <c r="K1745" s="136"/>
      <c r="L1745" s="267" t="s">
        <v>217</v>
      </c>
      <c r="M1745" s="267"/>
      <c r="N1745" s="267"/>
      <c r="O1745" s="267"/>
      <c r="P1745" s="136"/>
      <c r="Q1745" s="136"/>
      <c r="R1745" s="136"/>
      <c r="S1745" s="136"/>
      <c r="T1745" s="136"/>
      <c r="U1745" s="136"/>
    </row>
    <row r="1746" spans="2:21" ht="23.25">
      <c r="B1746" s="44" t="s">
        <v>264</v>
      </c>
      <c r="C1746" s="117">
        <v>176</v>
      </c>
      <c r="D1746" s="117">
        <v>54</v>
      </c>
      <c r="E1746" s="117">
        <v>0</v>
      </c>
      <c r="F1746" s="117">
        <v>0</v>
      </c>
      <c r="G1746" s="136"/>
      <c r="H1746" s="136"/>
      <c r="I1746" s="136"/>
      <c r="J1746" s="136"/>
      <c r="K1746" s="136"/>
      <c r="L1746" s="136"/>
      <c r="M1746" s="136"/>
      <c r="N1746" s="136"/>
      <c r="O1746" s="136"/>
      <c r="P1746" s="136"/>
      <c r="Q1746" s="136"/>
      <c r="R1746" s="136"/>
      <c r="S1746" s="136"/>
      <c r="T1746" s="136"/>
      <c r="U1746" s="136"/>
    </row>
    <row r="1747" spans="2:21" ht="23.25">
      <c r="B1747" s="44" t="s">
        <v>265</v>
      </c>
      <c r="C1747" s="117"/>
      <c r="D1747" s="117">
        <v>0</v>
      </c>
      <c r="E1747" s="35">
        <f>E1745+E1746</f>
        <v>36</v>
      </c>
      <c r="F1747" s="35">
        <f>F1745+F1746</f>
        <v>33</v>
      </c>
      <c r="G1747" s="267" t="s">
        <v>0</v>
      </c>
      <c r="H1747" s="267"/>
      <c r="I1747" s="267"/>
      <c r="J1747" s="267"/>
      <c r="K1747" s="267"/>
      <c r="L1747" s="267"/>
      <c r="M1747" s="267"/>
      <c r="N1747" s="267"/>
      <c r="O1747" s="267"/>
      <c r="P1747" s="267"/>
      <c r="Q1747" s="267"/>
      <c r="R1747" s="267"/>
      <c r="S1747" s="267"/>
      <c r="T1747" s="267"/>
      <c r="U1747" s="267"/>
    </row>
    <row r="1748" spans="2:21" ht="16.5">
      <c r="B1748" s="138" t="s">
        <v>28</v>
      </c>
      <c r="C1748" s="35">
        <v>176</v>
      </c>
      <c r="D1748" s="35">
        <f>D1746+D1747</f>
        <v>54</v>
      </c>
      <c r="E1748" s="35"/>
      <c r="F1748" s="35"/>
      <c r="G1748" s="267"/>
      <c r="H1748" s="267"/>
      <c r="I1748" s="267"/>
      <c r="J1748" s="267"/>
      <c r="K1748" s="267"/>
      <c r="L1748" s="267"/>
      <c r="M1748" s="267"/>
      <c r="N1748" s="267"/>
      <c r="O1748" s="267"/>
      <c r="P1748" s="267"/>
      <c r="Q1748" s="267"/>
      <c r="R1748" s="267"/>
      <c r="S1748" s="267"/>
      <c r="T1748" s="267"/>
      <c r="U1748" s="267"/>
    </row>
    <row r="1749" spans="2:21" ht="16.5">
      <c r="B1749" s="138" t="s">
        <v>109</v>
      </c>
      <c r="C1749" s="35">
        <f>C1748+D1748+E1747+F1747</f>
        <v>299</v>
      </c>
      <c r="D1749" s="35"/>
      <c r="E1749" s="35"/>
      <c r="F1749" s="35"/>
      <c r="G1749" s="267"/>
      <c r="H1749" s="267"/>
      <c r="I1749" s="267"/>
      <c r="J1749" s="267"/>
      <c r="K1749" s="267"/>
      <c r="L1749" s="267"/>
      <c r="M1749" s="267"/>
      <c r="N1749" s="267"/>
      <c r="O1749" s="267"/>
      <c r="P1749" s="267"/>
      <c r="Q1749" s="267"/>
      <c r="R1749" s="267"/>
      <c r="S1749" s="267"/>
      <c r="T1749" s="267"/>
      <c r="U1749" s="267"/>
    </row>
    <row r="1750" spans="2:21" ht="18">
      <c r="B1750" s="142"/>
      <c r="C1750" s="305"/>
      <c r="D1750" s="30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O1750" s="65"/>
      <c r="P1750" s="65"/>
      <c r="Q1750" s="65"/>
      <c r="R1750" s="65"/>
      <c r="S1750" s="65"/>
      <c r="T1750" s="65"/>
      <c r="U1750" s="65"/>
    </row>
    <row r="1751" spans="2:21" ht="16.5">
      <c r="B1751" s="153" t="s">
        <v>244</v>
      </c>
      <c r="C1751" s="65"/>
      <c r="D1751" s="65"/>
      <c r="E1751" s="179"/>
      <c r="F1751" s="179"/>
      <c r="G1751" s="63"/>
      <c r="H1751" s="154"/>
      <c r="I1751" s="154"/>
      <c r="J1751" s="154"/>
      <c r="K1751" s="154"/>
      <c r="L1751" s="154"/>
      <c r="M1751" s="154"/>
      <c r="N1751" s="154"/>
      <c r="O1751" s="154"/>
      <c r="P1751" s="154"/>
      <c r="Q1751" s="154"/>
      <c r="R1751" s="154"/>
      <c r="S1751" s="154"/>
      <c r="T1751" s="154"/>
      <c r="U1751" s="154"/>
    </row>
    <row r="1752" spans="1:28" ht="12.75">
      <c r="A1752" s="67"/>
      <c r="B1752" s="178" t="s">
        <v>298</v>
      </c>
      <c r="C1752" s="254"/>
      <c r="D1752" s="254"/>
      <c r="E1752" s="255"/>
      <c r="F1752" s="255"/>
      <c r="G1752" s="255"/>
      <c r="H1752" s="255"/>
      <c r="I1752" s="255"/>
      <c r="J1752" s="255"/>
      <c r="K1752" s="255"/>
      <c r="L1752" s="255"/>
      <c r="M1752" s="255"/>
      <c r="N1752" s="255"/>
      <c r="O1752" s="255"/>
      <c r="P1752" s="255"/>
      <c r="Q1752" s="255"/>
      <c r="R1752" s="255"/>
      <c r="S1752" s="255"/>
      <c r="T1752" s="255"/>
      <c r="U1752" s="255"/>
      <c r="V1752" s="67"/>
      <c r="W1752" s="67"/>
      <c r="X1752" s="67"/>
      <c r="Y1752" s="67"/>
      <c r="Z1752" s="67"/>
      <c r="AA1752" s="67"/>
      <c r="AB1752" s="67"/>
    </row>
    <row r="1753" spans="1:28" ht="12.75">
      <c r="A1753" s="67"/>
      <c r="B1753" s="255" t="s">
        <v>312</v>
      </c>
      <c r="C1753" s="255"/>
      <c r="D1753" s="255"/>
      <c r="E1753" s="256"/>
      <c r="F1753" s="256"/>
      <c r="G1753" s="256"/>
      <c r="H1753" s="256"/>
      <c r="I1753" s="256"/>
      <c r="J1753" s="256"/>
      <c r="K1753" s="256"/>
      <c r="L1753" s="256"/>
      <c r="M1753" s="256"/>
      <c r="N1753" s="256"/>
      <c r="O1753" s="256"/>
      <c r="P1753" s="256"/>
      <c r="Q1753" s="256"/>
      <c r="R1753" s="256"/>
      <c r="S1753" s="256"/>
      <c r="T1753" s="256"/>
      <c r="U1753" s="256"/>
      <c r="V1753" s="67"/>
      <c r="W1753" s="67"/>
      <c r="X1753" s="67"/>
      <c r="Y1753" s="67"/>
      <c r="Z1753" s="67"/>
      <c r="AA1753" s="67"/>
      <c r="AB1753" s="67"/>
    </row>
    <row r="1754" spans="1:28" ht="12.75">
      <c r="A1754" s="67"/>
      <c r="B1754" s="256" t="s">
        <v>311</v>
      </c>
      <c r="C1754" s="256"/>
      <c r="D1754" s="256"/>
      <c r="E1754" s="252"/>
      <c r="F1754" s="252"/>
      <c r="G1754" s="252"/>
      <c r="H1754" s="252"/>
      <c r="I1754" s="252"/>
      <c r="J1754" s="252"/>
      <c r="K1754" s="252"/>
      <c r="L1754" s="252"/>
      <c r="M1754" s="252"/>
      <c r="N1754" s="252"/>
      <c r="O1754" s="252"/>
      <c r="P1754" s="252"/>
      <c r="Q1754" s="67"/>
      <c r="R1754" s="67"/>
      <c r="S1754" s="67"/>
      <c r="T1754" s="67"/>
      <c r="U1754" s="67"/>
      <c r="V1754" s="67"/>
      <c r="W1754" s="67"/>
      <c r="X1754" s="67"/>
      <c r="Y1754" s="67"/>
      <c r="Z1754" s="67"/>
      <c r="AA1754" s="67"/>
      <c r="AB1754" s="67"/>
    </row>
    <row r="1755" spans="1:28" ht="13.5">
      <c r="A1755" s="67"/>
      <c r="B1755" s="252" t="s">
        <v>369</v>
      </c>
      <c r="C1755" s="252"/>
      <c r="D1755" s="252"/>
      <c r="E1755" s="253"/>
      <c r="F1755" s="253"/>
      <c r="G1755" s="253"/>
      <c r="H1755" s="253"/>
      <c r="I1755" s="253"/>
      <c r="J1755" s="253"/>
      <c r="K1755" s="253"/>
      <c r="L1755" s="253"/>
      <c r="M1755" s="253"/>
      <c r="N1755" s="253"/>
      <c r="O1755" s="253"/>
      <c r="P1755" s="253"/>
      <c r="Q1755" s="67"/>
      <c r="R1755" s="67"/>
      <c r="S1755" s="67"/>
      <c r="T1755" s="67"/>
      <c r="U1755" s="67"/>
      <c r="V1755" s="67"/>
      <c r="W1755" s="67"/>
      <c r="X1755" s="67"/>
      <c r="Y1755" s="67"/>
      <c r="Z1755" s="67"/>
      <c r="AA1755" s="67"/>
      <c r="AB1755" s="67"/>
    </row>
    <row r="1756" spans="1:28" ht="12.75">
      <c r="A1756" s="67"/>
      <c r="B1756" s="253" t="s">
        <v>302</v>
      </c>
      <c r="C1756" s="253"/>
      <c r="D1756" s="253"/>
      <c r="E1756" s="67"/>
      <c r="F1756" s="67"/>
      <c r="G1756" s="67"/>
      <c r="H1756" s="67"/>
      <c r="I1756" s="67"/>
      <c r="J1756" s="67"/>
      <c r="K1756" s="67"/>
      <c r="L1756" s="67"/>
      <c r="M1756" s="67"/>
      <c r="N1756" s="67"/>
      <c r="O1756" s="67"/>
      <c r="P1756" s="67"/>
      <c r="Q1756" s="67"/>
      <c r="R1756" s="67"/>
      <c r="S1756" s="67"/>
      <c r="T1756" s="67"/>
      <c r="U1756" s="67"/>
      <c r="V1756" s="67"/>
      <c r="W1756" s="67"/>
      <c r="X1756" s="67"/>
      <c r="Y1756" s="67"/>
      <c r="Z1756" s="67"/>
      <c r="AA1756" s="67"/>
      <c r="AB1756" s="67"/>
    </row>
    <row r="1757" spans="1:28" ht="12.75">
      <c r="A1757" s="67"/>
      <c r="B1757" s="67"/>
      <c r="C1757" s="67"/>
      <c r="D1757" s="67"/>
      <c r="E1757" s="67"/>
      <c r="F1757" s="67"/>
      <c r="G1757" s="67"/>
      <c r="H1757" s="67"/>
      <c r="I1757" s="67"/>
      <c r="J1757" s="67"/>
      <c r="K1757" s="67"/>
      <c r="L1757" s="67"/>
      <c r="M1757" s="67"/>
      <c r="N1757" s="67"/>
      <c r="O1757" s="67"/>
      <c r="P1757" s="67"/>
      <c r="Q1757" s="67"/>
      <c r="R1757" s="67"/>
      <c r="S1757" s="67"/>
      <c r="T1757" s="67"/>
      <c r="U1757" s="67"/>
      <c r="V1757" s="67"/>
      <c r="W1757" s="67"/>
      <c r="X1757" s="67"/>
      <c r="Y1757" s="67"/>
      <c r="Z1757" s="67"/>
      <c r="AA1757" s="67"/>
      <c r="AB1757" s="67"/>
    </row>
    <row r="1759" spans="5:21" ht="18">
      <c r="E1759" s="39"/>
      <c r="F1759" s="39"/>
      <c r="G1759" s="39"/>
      <c r="H1759" s="39"/>
      <c r="I1759" s="39">
        <v>45</v>
      </c>
      <c r="J1759" s="39"/>
      <c r="K1759" s="39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</row>
    <row r="1760" spans="5:21" ht="18">
      <c r="E1760" s="39"/>
      <c r="F1760" s="39"/>
      <c r="G1760" s="39"/>
      <c r="H1760" s="39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</row>
    <row r="1761" spans="5:21" ht="18">
      <c r="E1761" s="39"/>
      <c r="F1761" s="39"/>
      <c r="G1761" s="39"/>
      <c r="H1761" s="39"/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</row>
    <row r="1762" spans="5:21" ht="18">
      <c r="E1762" s="39"/>
      <c r="F1762" s="39"/>
      <c r="G1762" s="39"/>
      <c r="H1762" s="39"/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</row>
    <row r="1763" spans="2:14" ht="18.75">
      <c r="B1763" s="41"/>
      <c r="C1763" s="41"/>
      <c r="D1763" s="41"/>
      <c r="E1763" s="120" t="s">
        <v>23</v>
      </c>
      <c r="N1763" s="125" t="s">
        <v>316</v>
      </c>
    </row>
    <row r="1764" spans="2:21" ht="23.25">
      <c r="B1764" s="275" t="s">
        <v>153</v>
      </c>
      <c r="C1764" s="284"/>
      <c r="D1764" s="284"/>
      <c r="E1764" s="284"/>
      <c r="F1764" s="284"/>
      <c r="G1764" s="284"/>
      <c r="H1764" s="284"/>
      <c r="I1764" s="284"/>
      <c r="J1764" s="284"/>
      <c r="K1764" s="284"/>
      <c r="L1764" s="284"/>
      <c r="M1764" s="284"/>
      <c r="N1764" s="284"/>
      <c r="O1764" s="284"/>
      <c r="P1764" s="284"/>
      <c r="Q1764" s="284"/>
      <c r="R1764" s="284"/>
      <c r="S1764" s="284"/>
      <c r="T1764" s="284"/>
      <c r="U1764" s="284"/>
    </row>
    <row r="1765" spans="2:21" ht="22.5">
      <c r="B1765" s="283" t="s">
        <v>250</v>
      </c>
      <c r="C1765" s="284"/>
      <c r="D1765" s="284"/>
      <c r="E1765" s="284"/>
      <c r="F1765" s="284"/>
      <c r="G1765" s="284"/>
      <c r="H1765" s="284"/>
      <c r="I1765" s="284"/>
      <c r="J1765" s="284"/>
      <c r="K1765" s="284"/>
      <c r="L1765" s="284"/>
      <c r="M1765" s="284"/>
      <c r="N1765" s="284"/>
      <c r="O1765" s="284"/>
      <c r="P1765" s="284"/>
      <c r="Q1765" s="284"/>
      <c r="R1765" s="284"/>
      <c r="S1765" s="284"/>
      <c r="T1765" s="284"/>
      <c r="U1765" s="284"/>
    </row>
    <row r="1766" spans="2:21" ht="15.75">
      <c r="B1766" s="280" t="s">
        <v>212</v>
      </c>
      <c r="C1766" s="281"/>
      <c r="D1766" s="281"/>
      <c r="E1766" s="281"/>
      <c r="F1766" s="281"/>
      <c r="G1766" s="281"/>
      <c r="H1766" s="281"/>
      <c r="I1766" s="281"/>
      <c r="J1766" s="281"/>
      <c r="K1766" s="281"/>
      <c r="L1766" s="281"/>
      <c r="M1766" s="281"/>
      <c r="N1766" s="281"/>
      <c r="O1766" s="281"/>
      <c r="P1766" s="281"/>
      <c r="Q1766" s="281"/>
      <c r="R1766" s="281"/>
      <c r="S1766" s="281"/>
      <c r="T1766" s="281"/>
      <c r="U1766" s="281"/>
    </row>
    <row r="1767" spans="2:14" ht="18.75">
      <c r="B1767" s="41"/>
      <c r="C1767" s="41"/>
      <c r="D1767" s="41"/>
      <c r="E1767" s="120" t="s">
        <v>23</v>
      </c>
      <c r="N1767" s="125" t="s">
        <v>316</v>
      </c>
    </row>
    <row r="1768" spans="1:21" ht="22.5" customHeight="1">
      <c r="A1768" s="308" t="s">
        <v>158</v>
      </c>
      <c r="B1768" s="308"/>
      <c r="C1768" s="308"/>
      <c r="D1768" s="308"/>
      <c r="E1768" s="308"/>
      <c r="F1768" s="306" t="s">
        <v>353</v>
      </c>
      <c r="G1768" s="306"/>
      <c r="H1768" s="306"/>
      <c r="I1768" s="306"/>
      <c r="J1768" s="306"/>
      <c r="K1768" s="306"/>
      <c r="L1768" s="306"/>
      <c r="M1768" s="306"/>
      <c r="N1768" s="306"/>
      <c r="O1768" s="85"/>
      <c r="P1768" s="85"/>
      <c r="Q1768" s="85"/>
      <c r="R1768" s="85"/>
      <c r="S1768" s="85"/>
      <c r="T1768" s="85"/>
      <c r="U1768" s="85"/>
    </row>
    <row r="1769" spans="2:14" ht="22.5" customHeight="1">
      <c r="B1769" s="41"/>
      <c r="C1769" s="41"/>
      <c r="D1769" s="41"/>
      <c r="E1769" s="120" t="s">
        <v>23</v>
      </c>
      <c r="N1769" s="125" t="s">
        <v>316</v>
      </c>
    </row>
    <row r="1770" spans="2:21" ht="22.5" customHeight="1">
      <c r="B1770" s="72" t="s">
        <v>1</v>
      </c>
      <c r="C1770" s="49" t="s">
        <v>1</v>
      </c>
      <c r="D1770" s="49" t="s">
        <v>30</v>
      </c>
      <c r="E1770" s="49" t="s">
        <v>5</v>
      </c>
      <c r="F1770" s="50" t="s">
        <v>22</v>
      </c>
      <c r="G1770" s="50" t="s">
        <v>13</v>
      </c>
      <c r="H1770" s="50" t="s">
        <v>14</v>
      </c>
      <c r="I1770" s="49" t="s">
        <v>0</v>
      </c>
      <c r="J1770" s="102" t="s">
        <v>12</v>
      </c>
      <c r="K1770" s="102" t="s">
        <v>13</v>
      </c>
      <c r="L1770" s="102" t="s">
        <v>14</v>
      </c>
      <c r="M1770" s="54" t="s">
        <v>0</v>
      </c>
      <c r="N1770" s="102" t="s">
        <v>15</v>
      </c>
      <c r="O1770" s="102" t="s">
        <v>16</v>
      </c>
      <c r="P1770" s="102" t="s">
        <v>14</v>
      </c>
      <c r="Q1770" s="54" t="s">
        <v>0</v>
      </c>
      <c r="R1770" s="102" t="s">
        <v>24</v>
      </c>
      <c r="S1770" s="102" t="s">
        <v>25</v>
      </c>
      <c r="T1770" s="102" t="s">
        <v>14</v>
      </c>
      <c r="U1770" s="49" t="s">
        <v>0</v>
      </c>
    </row>
    <row r="1771" spans="2:21" ht="22.5" customHeight="1">
      <c r="B1771" s="72" t="s">
        <v>4</v>
      </c>
      <c r="C1771" s="49" t="s">
        <v>3</v>
      </c>
      <c r="D1771" s="49" t="s">
        <v>31</v>
      </c>
      <c r="E1771" s="49" t="s">
        <v>6</v>
      </c>
      <c r="F1771" s="49" t="s">
        <v>8</v>
      </c>
      <c r="G1771" s="49" t="s">
        <v>9</v>
      </c>
      <c r="H1771" s="49" t="s">
        <v>10</v>
      </c>
      <c r="I1771" s="72" t="s">
        <v>11</v>
      </c>
      <c r="J1771" s="49" t="s">
        <v>8</v>
      </c>
      <c r="K1771" s="49" t="s">
        <v>9</v>
      </c>
      <c r="L1771" s="49" t="s">
        <v>10</v>
      </c>
      <c r="M1771" s="72" t="s">
        <v>11</v>
      </c>
      <c r="N1771" s="49" t="s">
        <v>8</v>
      </c>
      <c r="O1771" s="49" t="s">
        <v>9</v>
      </c>
      <c r="P1771" s="49" t="s">
        <v>10</v>
      </c>
      <c r="Q1771" s="72" t="s">
        <v>11</v>
      </c>
      <c r="R1771" s="49" t="s">
        <v>8</v>
      </c>
      <c r="S1771" s="49" t="s">
        <v>9</v>
      </c>
      <c r="T1771" s="49" t="s">
        <v>10</v>
      </c>
      <c r="U1771" s="72" t="s">
        <v>11</v>
      </c>
    </row>
    <row r="1772" spans="2:21" ht="22.5" customHeight="1">
      <c r="B1772" s="204" t="s">
        <v>358</v>
      </c>
      <c r="C1772" s="72" t="s">
        <v>309</v>
      </c>
      <c r="D1772" s="49" t="s">
        <v>305</v>
      </c>
      <c r="E1772" s="49" t="s">
        <v>7</v>
      </c>
      <c r="F1772" s="49" t="s">
        <v>32</v>
      </c>
      <c r="G1772" s="49" t="s">
        <v>32</v>
      </c>
      <c r="H1772" s="53">
        <v>0.03</v>
      </c>
      <c r="I1772" s="29" t="s">
        <v>319</v>
      </c>
      <c r="J1772" s="49"/>
      <c r="K1772" s="49"/>
      <c r="L1772" s="53">
        <v>0.01</v>
      </c>
      <c r="M1772" s="29" t="s">
        <v>320</v>
      </c>
      <c r="N1772" s="49"/>
      <c r="O1772" s="49"/>
      <c r="P1772" s="53">
        <v>0.01</v>
      </c>
      <c r="Q1772" s="29" t="s">
        <v>321</v>
      </c>
      <c r="R1772" s="49"/>
      <c r="S1772" s="49"/>
      <c r="T1772" s="49"/>
      <c r="U1772" s="29" t="s">
        <v>322</v>
      </c>
    </row>
    <row r="1773" spans="2:21" ht="22.5" customHeight="1">
      <c r="B1773" s="132"/>
      <c r="D1773" s="2" t="s">
        <v>33</v>
      </c>
      <c r="E1773" s="3"/>
      <c r="F1773" s="2" t="s">
        <v>33</v>
      </c>
      <c r="G1773" s="2" t="s">
        <v>33</v>
      </c>
      <c r="H1773" s="2" t="s">
        <v>33</v>
      </c>
      <c r="I1773" s="2" t="s">
        <v>33</v>
      </c>
      <c r="J1773" s="2" t="s">
        <v>33</v>
      </c>
      <c r="K1773" s="2" t="s">
        <v>33</v>
      </c>
      <c r="L1773" s="2" t="s">
        <v>33</v>
      </c>
      <c r="N1773" s="2" t="s">
        <v>33</v>
      </c>
      <c r="O1773" s="2" t="s">
        <v>33</v>
      </c>
      <c r="P1773" s="2" t="s">
        <v>33</v>
      </c>
      <c r="Q1773" s="2" t="s">
        <v>33</v>
      </c>
      <c r="R1773" s="2" t="s">
        <v>33</v>
      </c>
      <c r="S1773" s="2" t="s">
        <v>33</v>
      </c>
      <c r="T1773" s="2" t="s">
        <v>33</v>
      </c>
      <c r="U1773" s="2" t="s">
        <v>33</v>
      </c>
    </row>
    <row r="1774" spans="2:21" ht="22.5" customHeight="1">
      <c r="B1774" s="41">
        <v>1</v>
      </c>
      <c r="C1774" s="2">
        <v>2</v>
      </c>
      <c r="D1774" s="41">
        <v>3</v>
      </c>
      <c r="E1774" s="41">
        <v>4</v>
      </c>
      <c r="F1774" s="41">
        <v>5</v>
      </c>
      <c r="G1774" s="41">
        <v>6</v>
      </c>
      <c r="H1774" s="42">
        <v>7</v>
      </c>
      <c r="I1774" s="41">
        <v>8</v>
      </c>
      <c r="J1774" s="41">
        <v>9</v>
      </c>
      <c r="K1774" s="41">
        <v>10</v>
      </c>
      <c r="L1774" s="42">
        <v>11</v>
      </c>
      <c r="M1774" s="41">
        <v>12</v>
      </c>
      <c r="N1774" s="41">
        <v>13</v>
      </c>
      <c r="O1774" s="41">
        <v>14</v>
      </c>
      <c r="P1774" s="42">
        <v>15</v>
      </c>
      <c r="Q1774" s="41">
        <v>16</v>
      </c>
      <c r="R1774" s="41">
        <v>17</v>
      </c>
      <c r="S1774" s="41">
        <v>18</v>
      </c>
      <c r="T1774" s="41">
        <v>19</v>
      </c>
      <c r="U1774" s="41">
        <v>20</v>
      </c>
    </row>
    <row r="1775" spans="2:14" ht="22.5" customHeight="1">
      <c r="B1775" s="41"/>
      <c r="C1775" s="41"/>
      <c r="D1775" s="41"/>
      <c r="E1775" s="120" t="s">
        <v>23</v>
      </c>
      <c r="N1775" s="125" t="s">
        <v>316</v>
      </c>
    </row>
    <row r="1776" spans="1:21" ht="22.5" customHeight="1">
      <c r="A1776" s="126">
        <v>1</v>
      </c>
      <c r="B1776" s="60" t="s">
        <v>17</v>
      </c>
      <c r="C1776" s="128">
        <v>67</v>
      </c>
      <c r="D1776" s="128">
        <f>C1776*15</f>
        <v>1005</v>
      </c>
      <c r="E1776" s="128">
        <f>SUM(C1776*32)</f>
        <v>2144</v>
      </c>
      <c r="F1776" s="128">
        <f>SUM(C1776*22)</f>
        <v>1474</v>
      </c>
      <c r="G1776" s="128">
        <f>SUM(E1776*8)</f>
        <v>17152</v>
      </c>
      <c r="H1776" s="128" t="s">
        <v>21</v>
      </c>
      <c r="I1776" s="129">
        <f>G1776+F1776+D1776</f>
        <v>19631</v>
      </c>
      <c r="J1776" s="128">
        <f>SUM(C1776*3)</f>
        <v>201</v>
      </c>
      <c r="K1776" s="128">
        <f>SUM(E1776*0.5)</f>
        <v>1072</v>
      </c>
      <c r="L1776" s="128" t="str">
        <f>+L1778</f>
        <v>+</v>
      </c>
      <c r="M1776" s="129">
        <f>SUM(J1776:L1776)</f>
        <v>1273</v>
      </c>
      <c r="N1776" s="128">
        <f>SUM(C1776*3)</f>
        <v>201</v>
      </c>
      <c r="O1776" s="128">
        <f>SUM(E1776*1)</f>
        <v>2144</v>
      </c>
      <c r="P1776" s="128" t="s">
        <v>21</v>
      </c>
      <c r="Q1776" s="129">
        <f>SUM(N1776:P1776)</f>
        <v>2345</v>
      </c>
      <c r="R1776" s="128">
        <f>SUM(C1776*2)</f>
        <v>134</v>
      </c>
      <c r="S1776" s="128">
        <f>SUM(E1776*0.5)</f>
        <v>1072</v>
      </c>
      <c r="T1776" s="128" t="s">
        <v>21</v>
      </c>
      <c r="U1776" s="129">
        <f>SUM(R1776:T1776)</f>
        <v>1206</v>
      </c>
    </row>
    <row r="1777" spans="1:21" ht="22.5" customHeight="1">
      <c r="A1777" s="126">
        <v>2</v>
      </c>
      <c r="B1777" s="60" t="s">
        <v>18</v>
      </c>
      <c r="C1777" s="128">
        <v>37</v>
      </c>
      <c r="D1777" s="128">
        <f>SUM(C1777*15)</f>
        <v>555</v>
      </c>
      <c r="E1777" s="29">
        <f>SUM(C1777*24)</f>
        <v>888</v>
      </c>
      <c r="F1777" s="128">
        <f>SUM(C1777*32.5)</f>
        <v>1202.5</v>
      </c>
      <c r="G1777" s="128">
        <f>SUM(E1777*8)</f>
        <v>7104</v>
      </c>
      <c r="H1777" s="128" t="s">
        <v>21</v>
      </c>
      <c r="I1777" s="129">
        <f>G1777+F1777+D1777</f>
        <v>8861.5</v>
      </c>
      <c r="J1777" s="128">
        <f>SUM(C1777*2.5)</f>
        <v>92.5</v>
      </c>
      <c r="K1777" s="128">
        <f>SUM(E1777*0.5)</f>
        <v>444</v>
      </c>
      <c r="L1777" s="128" t="s">
        <v>21</v>
      </c>
      <c r="M1777" s="129">
        <f>SUM(J1777:L1777)</f>
        <v>536.5</v>
      </c>
      <c r="N1777" s="128">
        <f>SUM(C1777*3)</f>
        <v>111</v>
      </c>
      <c r="O1777" s="128">
        <f>SUM(E1777*1)</f>
        <v>888</v>
      </c>
      <c r="P1777" s="128" t="s">
        <v>21</v>
      </c>
      <c r="Q1777" s="129">
        <f>SUM(N1777:P1777)</f>
        <v>999</v>
      </c>
      <c r="R1777" s="128">
        <f>SUM(C1777*2)</f>
        <v>74</v>
      </c>
      <c r="S1777" s="128">
        <f>SUM(E1777*0.5)</f>
        <v>444</v>
      </c>
      <c r="T1777" s="128" t="s">
        <v>21</v>
      </c>
      <c r="U1777" s="129">
        <f>SUM(R1777:T1777)</f>
        <v>518</v>
      </c>
    </row>
    <row r="1778" spans="1:21" ht="19.5">
      <c r="A1778" s="126">
        <v>3</v>
      </c>
      <c r="B1778" s="60" t="s">
        <v>19</v>
      </c>
      <c r="C1778" s="128">
        <v>45</v>
      </c>
      <c r="D1778" s="128">
        <f>SUM(C1778*15)</f>
        <v>675</v>
      </c>
      <c r="E1778" s="128">
        <f>SUM(C1778*32)</f>
        <v>1440</v>
      </c>
      <c r="F1778" s="128">
        <f>SUM(C1778*22)</f>
        <v>990</v>
      </c>
      <c r="G1778" s="128">
        <f>SUM(E1778*8)</f>
        <v>11520</v>
      </c>
      <c r="H1778" s="128" t="s">
        <v>21</v>
      </c>
      <c r="I1778" s="129">
        <f>G1778+F1778+D1778</f>
        <v>13185</v>
      </c>
      <c r="J1778" s="128">
        <f>SUM(C1778*3)</f>
        <v>135</v>
      </c>
      <c r="K1778" s="128">
        <f>SUM(E1778*0.5)</f>
        <v>720</v>
      </c>
      <c r="L1778" s="128" t="s">
        <v>21</v>
      </c>
      <c r="M1778" s="129">
        <f>SUM(J1778:L1778)</f>
        <v>855</v>
      </c>
      <c r="N1778" s="128">
        <f>SUM(C1778*3)</f>
        <v>135</v>
      </c>
      <c r="O1778" s="128">
        <f>SUM(E1778*1)</f>
        <v>1440</v>
      </c>
      <c r="P1778" s="128" t="s">
        <v>21</v>
      </c>
      <c r="Q1778" s="129">
        <f>SUM(N1778:P1778)</f>
        <v>1575</v>
      </c>
      <c r="R1778" s="128">
        <f>SUM(C1778*2)</f>
        <v>90</v>
      </c>
      <c r="S1778" s="128">
        <f>SUM(E1778*0.5)</f>
        <v>720</v>
      </c>
      <c r="T1778" s="128" t="s">
        <v>21</v>
      </c>
      <c r="U1778" s="129">
        <f>SUM(R1778:T1778)</f>
        <v>810</v>
      </c>
    </row>
    <row r="1779" spans="1:22" ht="19.5">
      <c r="A1779" s="126">
        <v>4</v>
      </c>
      <c r="B1779" s="60" t="s">
        <v>20</v>
      </c>
      <c r="C1779" s="128">
        <v>25</v>
      </c>
      <c r="D1779" s="128">
        <f>SUM(C1779*15)</f>
        <v>375</v>
      </c>
      <c r="E1779" s="128">
        <f>SUM(C1779*24)</f>
        <v>600</v>
      </c>
      <c r="F1779" s="128">
        <f>SUM(C1779*32.5)</f>
        <v>812.5</v>
      </c>
      <c r="G1779" s="128">
        <f>SUM(E1779*8)</f>
        <v>4800</v>
      </c>
      <c r="H1779" s="128" t="s">
        <v>21</v>
      </c>
      <c r="I1779" s="129">
        <f>G1779+F1779+D1779</f>
        <v>5987.5</v>
      </c>
      <c r="J1779" s="128">
        <f>SUM(C1779*2.5)</f>
        <v>62.5</v>
      </c>
      <c r="K1779" s="128">
        <f>SUM(E1779*0.5)</f>
        <v>300</v>
      </c>
      <c r="L1779" s="128" t="s">
        <v>21</v>
      </c>
      <c r="M1779" s="129">
        <f>SUM(J1779:L1779)</f>
        <v>362.5</v>
      </c>
      <c r="N1779" s="128">
        <f>SUM(C1779*3)</f>
        <v>75</v>
      </c>
      <c r="O1779" s="128">
        <f>SUM(E1779*1)</f>
        <v>600</v>
      </c>
      <c r="P1779" s="128" t="s">
        <v>21</v>
      </c>
      <c r="Q1779" s="129">
        <f>SUM(N1779:P1779)</f>
        <v>675</v>
      </c>
      <c r="R1779" s="128">
        <f>SUM(C1779*2)</f>
        <v>50</v>
      </c>
      <c r="S1779" s="128">
        <f>SUM(E1779*0.5)</f>
        <v>300</v>
      </c>
      <c r="T1779" s="128" t="s">
        <v>21</v>
      </c>
      <c r="U1779" s="129">
        <f>SUM(R1779:T1779)</f>
        <v>350</v>
      </c>
      <c r="V1779" s="61"/>
    </row>
    <row r="1780" spans="2:21" ht="19.5">
      <c r="B1780" s="61" t="s">
        <v>28</v>
      </c>
      <c r="C1780" s="61">
        <f>C1779+C1778+C1777+C1776</f>
        <v>174</v>
      </c>
      <c r="D1780" s="8">
        <f>C1780*15</f>
        <v>2610</v>
      </c>
      <c r="E1780" s="8">
        <f>SUM(E1776:E1779)</f>
        <v>5072</v>
      </c>
      <c r="F1780" s="8">
        <f aca="true" t="shared" si="44" ref="F1780:U1780">SUM(F1776:F1779)</f>
        <v>4479</v>
      </c>
      <c r="G1780" s="8">
        <f t="shared" si="44"/>
        <v>40576</v>
      </c>
      <c r="H1780" s="8">
        <f t="shared" si="44"/>
        <v>0</v>
      </c>
      <c r="I1780" s="8">
        <f t="shared" si="44"/>
        <v>47665</v>
      </c>
      <c r="J1780" s="8">
        <f t="shared" si="44"/>
        <v>491</v>
      </c>
      <c r="K1780" s="8">
        <f t="shared" si="44"/>
        <v>2536</v>
      </c>
      <c r="L1780" s="8">
        <f t="shared" si="44"/>
        <v>0</v>
      </c>
      <c r="M1780" s="8">
        <f t="shared" si="44"/>
        <v>3027</v>
      </c>
      <c r="N1780" s="8">
        <f t="shared" si="44"/>
        <v>522</v>
      </c>
      <c r="O1780" s="8">
        <f t="shared" si="44"/>
        <v>5072</v>
      </c>
      <c r="P1780" s="8">
        <f t="shared" si="44"/>
        <v>0</v>
      </c>
      <c r="Q1780" s="8">
        <f t="shared" si="44"/>
        <v>5594</v>
      </c>
      <c r="R1780" s="8">
        <f t="shared" si="44"/>
        <v>348</v>
      </c>
      <c r="S1780" s="8">
        <f t="shared" si="44"/>
        <v>2536</v>
      </c>
      <c r="T1780" s="8">
        <f t="shared" si="44"/>
        <v>0</v>
      </c>
      <c r="U1780" s="8">
        <f t="shared" si="44"/>
        <v>2884</v>
      </c>
    </row>
    <row r="1781" spans="2:14" ht="18.75">
      <c r="B1781" s="41"/>
      <c r="C1781" s="41"/>
      <c r="D1781" s="41"/>
      <c r="E1781" s="120" t="s">
        <v>23</v>
      </c>
      <c r="N1781" s="125" t="s">
        <v>316</v>
      </c>
    </row>
    <row r="1782" spans="1:21" ht="16.5" customHeight="1">
      <c r="A1782" s="320" t="s">
        <v>297</v>
      </c>
      <c r="B1782" s="320"/>
      <c r="C1782" s="320"/>
      <c r="D1782" s="320"/>
      <c r="E1782" s="320"/>
      <c r="F1782" s="320"/>
      <c r="G1782" s="320"/>
      <c r="H1782" s="320"/>
      <c r="I1782" s="320"/>
      <c r="J1782" s="320"/>
      <c r="K1782" s="59"/>
      <c r="L1782" s="276"/>
      <c r="M1782" s="276"/>
      <c r="N1782" s="276"/>
      <c r="O1782" s="276"/>
      <c r="P1782" s="62"/>
      <c r="Q1782" s="62"/>
      <c r="R1782" s="276"/>
      <c r="S1782" s="276"/>
      <c r="T1782" s="276"/>
      <c r="U1782" s="276"/>
    </row>
    <row r="1783" spans="2:21" ht="16.5">
      <c r="B1783" s="82" t="s">
        <v>75</v>
      </c>
      <c r="C1783" s="82"/>
      <c r="D1783" s="82"/>
      <c r="E1783" s="267" t="s">
        <v>266</v>
      </c>
      <c r="F1783" s="267"/>
      <c r="G1783" s="267" t="s">
        <v>270</v>
      </c>
      <c r="H1783" s="285"/>
      <c r="I1783" s="285"/>
      <c r="J1783" s="285"/>
      <c r="K1783" s="285"/>
      <c r="L1783" s="267" t="s">
        <v>215</v>
      </c>
      <c r="M1783" s="267"/>
      <c r="N1783" s="267"/>
      <c r="O1783" s="267"/>
      <c r="P1783" s="136"/>
      <c r="Q1783" s="44"/>
      <c r="R1783" s="267" t="s">
        <v>214</v>
      </c>
      <c r="S1783" s="285"/>
      <c r="T1783" s="285"/>
      <c r="U1783" s="285"/>
    </row>
    <row r="1784" spans="2:21" ht="15.75">
      <c r="B1784" s="62"/>
      <c r="C1784" s="267" t="s">
        <v>36</v>
      </c>
      <c r="D1784" s="267"/>
      <c r="E1784" s="45" t="s">
        <v>267</v>
      </c>
      <c r="F1784" s="44" t="s">
        <v>268</v>
      </c>
      <c r="G1784" s="136"/>
      <c r="H1784" s="136"/>
      <c r="I1784" s="136"/>
      <c r="J1784" s="136"/>
      <c r="K1784" s="136"/>
      <c r="L1784" s="267" t="s">
        <v>216</v>
      </c>
      <c r="M1784" s="267"/>
      <c r="N1784" s="267"/>
      <c r="O1784" s="267"/>
      <c r="P1784" s="136"/>
      <c r="Q1784" s="136"/>
      <c r="R1784" s="136"/>
      <c r="S1784" s="136"/>
      <c r="T1784" s="136"/>
      <c r="U1784" s="136"/>
    </row>
    <row r="1785" spans="2:21" ht="26.25">
      <c r="B1785" s="62"/>
      <c r="C1785" s="45" t="s">
        <v>267</v>
      </c>
      <c r="D1785" s="44" t="s">
        <v>268</v>
      </c>
      <c r="E1785" s="161">
        <v>46</v>
      </c>
      <c r="F1785" s="161">
        <v>16</v>
      </c>
      <c r="G1785" s="136"/>
      <c r="H1785" s="136"/>
      <c r="I1785" s="136"/>
      <c r="J1785" s="136"/>
      <c r="K1785" s="136"/>
      <c r="L1785" s="267" t="s">
        <v>217</v>
      </c>
      <c r="M1785" s="267"/>
      <c r="N1785" s="267"/>
      <c r="O1785" s="267"/>
      <c r="P1785" s="136"/>
      <c r="Q1785" s="136"/>
      <c r="R1785" s="136"/>
      <c r="S1785" s="136"/>
      <c r="T1785" s="136"/>
      <c r="U1785" s="136"/>
    </row>
    <row r="1786" spans="2:21" ht="26.25">
      <c r="B1786" s="44" t="s">
        <v>264</v>
      </c>
      <c r="C1786" s="161">
        <v>80</v>
      </c>
      <c r="D1786" s="161">
        <v>32</v>
      </c>
      <c r="E1786" s="46"/>
      <c r="F1786" s="46"/>
      <c r="G1786" s="46"/>
      <c r="H1786" s="46"/>
      <c r="I1786" s="46"/>
      <c r="J1786" s="46"/>
      <c r="K1786" s="62"/>
      <c r="L1786" s="62"/>
      <c r="M1786" s="62"/>
      <c r="N1786" s="62"/>
      <c r="O1786" s="62"/>
      <c r="P1786" s="46"/>
      <c r="Q1786" s="46"/>
      <c r="R1786" s="46"/>
      <c r="S1786" s="46"/>
      <c r="T1786" s="46"/>
      <c r="U1786" s="46"/>
    </row>
    <row r="1787" spans="2:21" ht="16.5">
      <c r="B1787" s="44" t="s">
        <v>265</v>
      </c>
      <c r="C1787" s="46"/>
      <c r="D1787" s="46"/>
      <c r="E1787" s="65">
        <f>E1785+E1786</f>
        <v>46</v>
      </c>
      <c r="F1787" s="65">
        <f>F1785+F1786</f>
        <v>16</v>
      </c>
      <c r="G1787" s="267" t="s">
        <v>0</v>
      </c>
      <c r="H1787" s="267"/>
      <c r="I1787" s="267"/>
      <c r="J1787" s="267"/>
      <c r="K1787" s="267"/>
      <c r="L1787" s="267"/>
      <c r="M1787" s="267"/>
      <c r="N1787" s="267"/>
      <c r="O1787" s="267"/>
      <c r="P1787" s="267"/>
      <c r="Q1787" s="267"/>
      <c r="R1787" s="267"/>
      <c r="S1787" s="267"/>
      <c r="T1787" s="267"/>
      <c r="U1787" s="267"/>
    </row>
    <row r="1788" spans="2:21" ht="16.5">
      <c r="B1788" s="138" t="s">
        <v>28</v>
      </c>
      <c r="C1788" s="65">
        <v>80</v>
      </c>
      <c r="D1788" s="65">
        <f>D1786+D1787</f>
        <v>32</v>
      </c>
      <c r="E1788" s="65"/>
      <c r="F1788" s="65"/>
      <c r="G1788" s="267"/>
      <c r="H1788" s="267"/>
      <c r="I1788" s="267"/>
      <c r="J1788" s="267"/>
      <c r="K1788" s="267"/>
      <c r="L1788" s="267"/>
      <c r="M1788" s="267"/>
      <c r="N1788" s="267"/>
      <c r="O1788" s="267"/>
      <c r="P1788" s="267"/>
      <c r="Q1788" s="267"/>
      <c r="R1788" s="267"/>
      <c r="S1788" s="267"/>
      <c r="T1788" s="267"/>
      <c r="U1788" s="267"/>
    </row>
    <row r="1789" spans="2:21" ht="16.5">
      <c r="B1789" s="138" t="s">
        <v>109</v>
      </c>
      <c r="C1789" s="65">
        <f>C1788+D1788+E1787+F1787</f>
        <v>174</v>
      </c>
      <c r="D1789" s="65"/>
      <c r="E1789" s="35"/>
      <c r="F1789" s="35"/>
      <c r="G1789" s="267"/>
      <c r="H1789" s="267"/>
      <c r="I1789" s="267"/>
      <c r="J1789" s="267"/>
      <c r="K1789" s="267"/>
      <c r="L1789" s="267"/>
      <c r="M1789" s="267"/>
      <c r="N1789" s="267"/>
      <c r="O1789" s="267"/>
      <c r="P1789" s="267"/>
      <c r="Q1789" s="267"/>
      <c r="R1789" s="267"/>
      <c r="S1789" s="267"/>
      <c r="T1789" s="267"/>
      <c r="U1789" s="267"/>
    </row>
    <row r="1790" spans="2:21" ht="18">
      <c r="B1790" s="142"/>
      <c r="C1790" s="305"/>
      <c r="D1790" s="30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O1790" s="65"/>
      <c r="P1790" s="65"/>
      <c r="Q1790" s="65"/>
      <c r="R1790" s="65"/>
      <c r="S1790" s="65"/>
      <c r="T1790" s="65"/>
      <c r="U1790" s="65"/>
    </row>
    <row r="1791" spans="2:26" ht="16.5">
      <c r="B1791" s="153" t="s">
        <v>245</v>
      </c>
      <c r="C1791" s="65"/>
      <c r="D1791" s="65"/>
      <c r="E1791" s="179"/>
      <c r="F1791" s="179"/>
      <c r="G1791" s="63"/>
      <c r="H1791" s="154"/>
      <c r="I1791" s="154"/>
      <c r="J1791" s="154"/>
      <c r="K1791" s="154"/>
      <c r="L1791" s="154"/>
      <c r="M1791" s="154"/>
      <c r="N1791" s="154"/>
      <c r="O1791" s="154"/>
      <c r="P1791" s="154"/>
      <c r="Q1791" s="154"/>
      <c r="R1791" s="154"/>
      <c r="S1791" s="154"/>
      <c r="T1791" s="154"/>
      <c r="U1791" s="154"/>
      <c r="V1791" s="29"/>
      <c r="W1791" s="29"/>
      <c r="X1791" s="29"/>
      <c r="Y1791" s="29"/>
      <c r="Z1791" s="29"/>
    </row>
    <row r="1792" spans="1:29" ht="12.75">
      <c r="A1792" s="67"/>
      <c r="B1792" s="178" t="s">
        <v>298</v>
      </c>
      <c r="C1792" s="254"/>
      <c r="D1792" s="254"/>
      <c r="E1792" s="255"/>
      <c r="F1792" s="255"/>
      <c r="G1792" s="255"/>
      <c r="H1792" s="255"/>
      <c r="I1792" s="255"/>
      <c r="J1792" s="255"/>
      <c r="K1792" s="255"/>
      <c r="L1792" s="255"/>
      <c r="M1792" s="255"/>
      <c r="N1792" s="255"/>
      <c r="O1792" s="255"/>
      <c r="P1792" s="255"/>
      <c r="Q1792" s="255"/>
      <c r="R1792" s="255"/>
      <c r="S1792" s="255"/>
      <c r="T1792" s="255"/>
      <c r="U1792" s="255"/>
      <c r="V1792" s="67"/>
      <c r="W1792" s="67"/>
      <c r="X1792" s="67"/>
      <c r="Y1792" s="67"/>
      <c r="Z1792" s="67"/>
      <c r="AA1792" s="67"/>
      <c r="AB1792" s="67"/>
      <c r="AC1792" s="67"/>
    </row>
    <row r="1793" spans="1:29" ht="12.75">
      <c r="A1793" s="67"/>
      <c r="B1793" s="255" t="s">
        <v>312</v>
      </c>
      <c r="C1793" s="255"/>
      <c r="D1793" s="255"/>
      <c r="E1793" s="256"/>
      <c r="F1793" s="256"/>
      <c r="G1793" s="256"/>
      <c r="H1793" s="256"/>
      <c r="I1793" s="256"/>
      <c r="J1793" s="256"/>
      <c r="K1793" s="256"/>
      <c r="L1793" s="256"/>
      <c r="M1793" s="256"/>
      <c r="N1793" s="256"/>
      <c r="O1793" s="256"/>
      <c r="P1793" s="256"/>
      <c r="Q1793" s="256"/>
      <c r="R1793" s="256"/>
      <c r="S1793" s="256"/>
      <c r="T1793" s="256"/>
      <c r="U1793" s="256"/>
      <c r="V1793" s="67"/>
      <c r="W1793" s="67"/>
      <c r="X1793" s="67"/>
      <c r="Y1793" s="67"/>
      <c r="Z1793" s="67"/>
      <c r="AA1793" s="67"/>
      <c r="AB1793" s="67"/>
      <c r="AC1793" s="67"/>
    </row>
    <row r="1794" spans="1:29" ht="12.75">
      <c r="A1794" s="67"/>
      <c r="B1794" s="256" t="s">
        <v>311</v>
      </c>
      <c r="C1794" s="256"/>
      <c r="D1794" s="256"/>
      <c r="E1794" s="252"/>
      <c r="F1794" s="252"/>
      <c r="G1794" s="252"/>
      <c r="H1794" s="252"/>
      <c r="I1794" s="252"/>
      <c r="J1794" s="252"/>
      <c r="K1794" s="252"/>
      <c r="L1794" s="252"/>
      <c r="M1794" s="252"/>
      <c r="N1794" s="252"/>
      <c r="O1794" s="252"/>
      <c r="P1794" s="252"/>
      <c r="Q1794" s="67"/>
      <c r="R1794" s="67"/>
      <c r="S1794" s="67"/>
      <c r="T1794" s="67"/>
      <c r="U1794" s="67"/>
      <c r="V1794" s="67"/>
      <c r="W1794" s="67"/>
      <c r="X1794" s="67"/>
      <c r="Y1794" s="67"/>
      <c r="Z1794" s="67"/>
      <c r="AA1794" s="67"/>
      <c r="AB1794" s="67"/>
      <c r="AC1794" s="67"/>
    </row>
    <row r="1795" spans="1:29" ht="13.5">
      <c r="A1795" s="67"/>
      <c r="B1795" s="252" t="s">
        <v>369</v>
      </c>
      <c r="C1795" s="252"/>
      <c r="D1795" s="252"/>
      <c r="E1795" s="253"/>
      <c r="F1795" s="253"/>
      <c r="G1795" s="253"/>
      <c r="H1795" s="253"/>
      <c r="I1795" s="253"/>
      <c r="J1795" s="253"/>
      <c r="K1795" s="253"/>
      <c r="L1795" s="253"/>
      <c r="M1795" s="253"/>
      <c r="N1795" s="253"/>
      <c r="O1795" s="253"/>
      <c r="P1795" s="253"/>
      <c r="Q1795" s="67"/>
      <c r="R1795" s="67"/>
      <c r="S1795" s="67"/>
      <c r="T1795" s="67"/>
      <c r="U1795" s="67"/>
      <c r="V1795" s="67"/>
      <c r="W1795" s="67"/>
      <c r="X1795" s="67"/>
      <c r="Y1795" s="67"/>
      <c r="Z1795" s="67"/>
      <c r="AA1795" s="67"/>
      <c r="AB1795" s="67"/>
      <c r="AC1795" s="67"/>
    </row>
    <row r="1796" spans="1:29" ht="12.75">
      <c r="A1796" s="67"/>
      <c r="B1796" s="253" t="s">
        <v>302</v>
      </c>
      <c r="C1796" s="253"/>
      <c r="D1796" s="253"/>
      <c r="E1796" s="67"/>
      <c r="F1796" s="67"/>
      <c r="G1796" s="67"/>
      <c r="H1796" s="67"/>
      <c r="I1796" s="67"/>
      <c r="J1796" s="67"/>
      <c r="K1796" s="67"/>
      <c r="L1796" s="67"/>
      <c r="M1796" s="67"/>
      <c r="N1796" s="67"/>
      <c r="O1796" s="67"/>
      <c r="P1796" s="67"/>
      <c r="Q1796" s="67"/>
      <c r="R1796" s="67"/>
      <c r="S1796" s="67"/>
      <c r="T1796" s="67"/>
      <c r="U1796" s="67"/>
      <c r="V1796" s="67"/>
      <c r="W1796" s="67"/>
      <c r="X1796" s="67"/>
      <c r="Y1796" s="67"/>
      <c r="Z1796" s="67"/>
      <c r="AA1796" s="67"/>
      <c r="AB1796" s="67"/>
      <c r="AC1796" s="67"/>
    </row>
    <row r="1797" spans="1:29" ht="12.75">
      <c r="A1797" s="67"/>
      <c r="B1797" s="67"/>
      <c r="C1797" s="67"/>
      <c r="D1797" s="67"/>
      <c r="E1797" s="67"/>
      <c r="F1797" s="67"/>
      <c r="G1797" s="67"/>
      <c r="H1797" s="67"/>
      <c r="I1797" s="67"/>
      <c r="J1797" s="67"/>
      <c r="K1797" s="67"/>
      <c r="L1797" s="67"/>
      <c r="M1797" s="67"/>
      <c r="N1797" s="67"/>
      <c r="O1797" s="67"/>
      <c r="P1797" s="67"/>
      <c r="Q1797" s="67"/>
      <c r="R1797" s="67"/>
      <c r="S1797" s="67"/>
      <c r="T1797" s="67"/>
      <c r="U1797" s="67"/>
      <c r="V1797" s="67"/>
      <c r="W1797" s="67"/>
      <c r="X1797" s="67"/>
      <c r="Y1797" s="67"/>
      <c r="Z1797" s="67"/>
      <c r="AA1797" s="67"/>
      <c r="AB1797" s="67"/>
      <c r="AC1797" s="67"/>
    </row>
    <row r="1798" spans="2:26" ht="15">
      <c r="B1798" s="29"/>
      <c r="C1798" s="29"/>
      <c r="D1798" s="29"/>
      <c r="E1798" s="29"/>
      <c r="F1798" s="29"/>
      <c r="G1798" s="29"/>
      <c r="H1798" s="29"/>
      <c r="I1798" s="29"/>
      <c r="J1798" s="29"/>
      <c r="K1798" s="29"/>
      <c r="L1798" s="29"/>
      <c r="M1798" s="29"/>
      <c r="N1798" s="29"/>
      <c r="O1798" s="29"/>
      <c r="P1798" s="29"/>
      <c r="Q1798" s="29"/>
      <c r="R1798" s="29"/>
      <c r="S1798" s="29"/>
      <c r="T1798" s="29"/>
      <c r="U1798" s="29"/>
      <c r="V1798" s="29"/>
      <c r="W1798" s="29"/>
      <c r="X1798" s="29"/>
      <c r="Y1798" s="29"/>
      <c r="Z1798" s="29"/>
    </row>
    <row r="1799" spans="3:10" ht="18">
      <c r="C1799" s="29"/>
      <c r="D1799" s="29"/>
      <c r="J1799" s="247">
        <v>46</v>
      </c>
    </row>
    <row r="1800" spans="2:14" ht="18.75">
      <c r="B1800" s="41"/>
      <c r="C1800" s="41"/>
      <c r="D1800" s="41"/>
      <c r="E1800" s="120" t="s">
        <v>23</v>
      </c>
      <c r="N1800" s="125" t="s">
        <v>316</v>
      </c>
    </row>
    <row r="1801" spans="2:21" ht="23.25">
      <c r="B1801" s="275" t="s">
        <v>153</v>
      </c>
      <c r="C1801" s="284"/>
      <c r="D1801" s="284"/>
      <c r="E1801" s="284"/>
      <c r="F1801" s="284"/>
      <c r="G1801" s="284"/>
      <c r="H1801" s="284"/>
      <c r="I1801" s="284"/>
      <c r="J1801" s="284"/>
      <c r="K1801" s="284"/>
      <c r="L1801" s="284"/>
      <c r="M1801" s="284"/>
      <c r="N1801" s="284"/>
      <c r="O1801" s="284"/>
      <c r="P1801" s="284"/>
      <c r="Q1801" s="284"/>
      <c r="R1801" s="284"/>
      <c r="S1801" s="284"/>
      <c r="T1801" s="284"/>
      <c r="U1801" s="284"/>
    </row>
    <row r="1802" spans="2:21" ht="22.5">
      <c r="B1802" s="283" t="s">
        <v>250</v>
      </c>
      <c r="C1802" s="284"/>
      <c r="D1802" s="284"/>
      <c r="E1802" s="284"/>
      <c r="F1802" s="284"/>
      <c r="G1802" s="284"/>
      <c r="H1802" s="284"/>
      <c r="I1802" s="284"/>
      <c r="J1802" s="284"/>
      <c r="K1802" s="284"/>
      <c r="L1802" s="284"/>
      <c r="M1802" s="284"/>
      <c r="N1802" s="284"/>
      <c r="O1802" s="284"/>
      <c r="P1802" s="284"/>
      <c r="Q1802" s="284"/>
      <c r="R1802" s="284"/>
      <c r="S1802" s="284"/>
      <c r="T1802" s="284"/>
      <c r="U1802" s="284"/>
    </row>
    <row r="1803" spans="2:21" ht="15.75">
      <c r="B1803" s="280" t="s">
        <v>212</v>
      </c>
      <c r="C1803" s="281"/>
      <c r="D1803" s="281"/>
      <c r="E1803" s="281"/>
      <c r="F1803" s="281"/>
      <c r="G1803" s="281"/>
      <c r="H1803" s="281"/>
      <c r="I1803" s="281"/>
      <c r="J1803" s="281"/>
      <c r="K1803" s="281"/>
      <c r="L1803" s="281"/>
      <c r="M1803" s="281"/>
      <c r="N1803" s="281"/>
      <c r="O1803" s="281"/>
      <c r="P1803" s="281"/>
      <c r="Q1803" s="281"/>
      <c r="R1803" s="281"/>
      <c r="S1803" s="281"/>
      <c r="T1803" s="281"/>
      <c r="U1803" s="281"/>
    </row>
    <row r="1804" spans="2:14" ht="18.75">
      <c r="B1804" s="41"/>
      <c r="C1804" s="41"/>
      <c r="D1804" s="41"/>
      <c r="E1804" s="120" t="s">
        <v>23</v>
      </c>
      <c r="N1804" s="125" t="s">
        <v>316</v>
      </c>
    </row>
    <row r="1805" spans="1:21" ht="22.5" customHeight="1">
      <c r="A1805" s="308" t="s">
        <v>258</v>
      </c>
      <c r="B1805" s="308"/>
      <c r="C1805" s="308"/>
      <c r="D1805" s="308"/>
      <c r="E1805" s="308"/>
      <c r="F1805" s="306" t="s">
        <v>353</v>
      </c>
      <c r="G1805" s="306"/>
      <c r="H1805" s="306"/>
      <c r="I1805" s="306"/>
      <c r="J1805" s="306"/>
      <c r="K1805" s="306"/>
      <c r="L1805" s="306"/>
      <c r="M1805" s="306"/>
      <c r="N1805" s="306"/>
      <c r="O1805" s="85"/>
      <c r="P1805" s="85"/>
      <c r="Q1805" s="85"/>
      <c r="R1805" s="85"/>
      <c r="S1805" s="85"/>
      <c r="T1805" s="85"/>
      <c r="U1805" s="85"/>
    </row>
    <row r="1806" spans="2:14" ht="22.5" customHeight="1">
      <c r="B1806" s="41"/>
      <c r="C1806" s="41"/>
      <c r="D1806" s="41"/>
      <c r="E1806" s="120" t="s">
        <v>23</v>
      </c>
      <c r="N1806" s="125" t="s">
        <v>316</v>
      </c>
    </row>
    <row r="1807" spans="2:21" ht="22.5" customHeight="1">
      <c r="B1807" s="72" t="s">
        <v>1</v>
      </c>
      <c r="C1807" s="49" t="s">
        <v>1</v>
      </c>
      <c r="D1807" s="49" t="s">
        <v>30</v>
      </c>
      <c r="E1807" s="49" t="s">
        <v>5</v>
      </c>
      <c r="F1807" s="50" t="s">
        <v>22</v>
      </c>
      <c r="G1807" s="50" t="s">
        <v>13</v>
      </c>
      <c r="H1807" s="50" t="s">
        <v>14</v>
      </c>
      <c r="I1807" s="49" t="s">
        <v>0</v>
      </c>
      <c r="J1807" s="102" t="s">
        <v>12</v>
      </c>
      <c r="K1807" s="102" t="s">
        <v>13</v>
      </c>
      <c r="L1807" s="102" t="s">
        <v>14</v>
      </c>
      <c r="M1807" s="54" t="s">
        <v>0</v>
      </c>
      <c r="N1807" s="102" t="s">
        <v>15</v>
      </c>
      <c r="O1807" s="102" t="s">
        <v>16</v>
      </c>
      <c r="P1807" s="102" t="s">
        <v>14</v>
      </c>
      <c r="Q1807" s="54" t="s">
        <v>0</v>
      </c>
      <c r="R1807" s="102" t="s">
        <v>24</v>
      </c>
      <c r="S1807" s="102" t="s">
        <v>25</v>
      </c>
      <c r="T1807" s="102" t="s">
        <v>14</v>
      </c>
      <c r="U1807" s="49" t="s">
        <v>0</v>
      </c>
    </row>
    <row r="1808" spans="2:21" ht="22.5" customHeight="1">
      <c r="B1808" s="72" t="s">
        <v>4</v>
      </c>
      <c r="C1808" s="49" t="s">
        <v>3</v>
      </c>
      <c r="D1808" s="49" t="s">
        <v>31</v>
      </c>
      <c r="E1808" s="49" t="s">
        <v>6</v>
      </c>
      <c r="F1808" s="49" t="s">
        <v>8</v>
      </c>
      <c r="G1808" s="49" t="s">
        <v>9</v>
      </c>
      <c r="H1808" s="49" t="s">
        <v>10</v>
      </c>
      <c r="I1808" s="72" t="s">
        <v>11</v>
      </c>
      <c r="J1808" s="49" t="s">
        <v>8</v>
      </c>
      <c r="K1808" s="49" t="s">
        <v>9</v>
      </c>
      <c r="L1808" s="49" t="s">
        <v>10</v>
      </c>
      <c r="M1808" s="72" t="s">
        <v>11</v>
      </c>
      <c r="N1808" s="49" t="s">
        <v>8</v>
      </c>
      <c r="O1808" s="49" t="s">
        <v>9</v>
      </c>
      <c r="P1808" s="49" t="s">
        <v>10</v>
      </c>
      <c r="Q1808" s="72" t="s">
        <v>11</v>
      </c>
      <c r="R1808" s="49" t="s">
        <v>8</v>
      </c>
      <c r="S1808" s="49" t="s">
        <v>9</v>
      </c>
      <c r="T1808" s="49" t="s">
        <v>10</v>
      </c>
      <c r="U1808" s="72" t="s">
        <v>11</v>
      </c>
    </row>
    <row r="1809" spans="2:21" ht="22.5" customHeight="1">
      <c r="B1809" s="204" t="s">
        <v>358</v>
      </c>
      <c r="C1809" s="72" t="s">
        <v>309</v>
      </c>
      <c r="D1809" s="49" t="s">
        <v>305</v>
      </c>
      <c r="E1809" s="49" t="s">
        <v>7</v>
      </c>
      <c r="F1809" s="49" t="s">
        <v>32</v>
      </c>
      <c r="G1809" s="49" t="s">
        <v>32</v>
      </c>
      <c r="H1809" s="53">
        <v>0.03</v>
      </c>
      <c r="I1809" s="29" t="s">
        <v>319</v>
      </c>
      <c r="J1809" s="49"/>
      <c r="K1809" s="49"/>
      <c r="L1809" s="53">
        <v>0.01</v>
      </c>
      <c r="M1809" s="29" t="s">
        <v>320</v>
      </c>
      <c r="N1809" s="49"/>
      <c r="O1809" s="49"/>
      <c r="P1809" s="53">
        <v>0.01</v>
      </c>
      <c r="Q1809" s="29" t="s">
        <v>321</v>
      </c>
      <c r="R1809" s="49"/>
      <c r="S1809" s="49"/>
      <c r="T1809" s="49"/>
      <c r="U1809" s="29" t="s">
        <v>322</v>
      </c>
    </row>
    <row r="1810" spans="2:25" ht="22.5" customHeight="1">
      <c r="B1810" s="132"/>
      <c r="D1810" s="2" t="s">
        <v>33</v>
      </c>
      <c r="E1810" s="3"/>
      <c r="F1810" s="2" t="s">
        <v>33</v>
      </c>
      <c r="G1810" s="2" t="s">
        <v>33</v>
      </c>
      <c r="H1810" s="2" t="s">
        <v>33</v>
      </c>
      <c r="I1810" s="2" t="s">
        <v>33</v>
      </c>
      <c r="J1810" s="2" t="s">
        <v>33</v>
      </c>
      <c r="K1810" s="2" t="s">
        <v>33</v>
      </c>
      <c r="L1810" s="2" t="s">
        <v>33</v>
      </c>
      <c r="N1810" s="2" t="s">
        <v>33</v>
      </c>
      <c r="O1810" s="2" t="s">
        <v>33</v>
      </c>
      <c r="P1810" s="2" t="s">
        <v>33</v>
      </c>
      <c r="Q1810" s="2" t="s">
        <v>33</v>
      </c>
      <c r="R1810" s="2" t="s">
        <v>33</v>
      </c>
      <c r="S1810" s="2" t="s">
        <v>33</v>
      </c>
      <c r="T1810" s="2" t="s">
        <v>33</v>
      </c>
      <c r="U1810" s="2" t="s">
        <v>33</v>
      </c>
      <c r="W1810" s="54"/>
      <c r="X1810" s="54"/>
      <c r="Y1810" s="54"/>
    </row>
    <row r="1811" spans="2:25" ht="22.5" customHeight="1">
      <c r="B1811" s="41">
        <v>1</v>
      </c>
      <c r="C1811" s="2">
        <v>2</v>
      </c>
      <c r="D1811" s="41">
        <v>3</v>
      </c>
      <c r="E1811" s="41">
        <v>4</v>
      </c>
      <c r="F1811" s="41">
        <v>5</v>
      </c>
      <c r="G1811" s="41">
        <v>6</v>
      </c>
      <c r="H1811" s="42">
        <v>7</v>
      </c>
      <c r="I1811" s="41">
        <v>8</v>
      </c>
      <c r="J1811" s="41">
        <v>9</v>
      </c>
      <c r="K1811" s="41">
        <v>10</v>
      </c>
      <c r="L1811" s="42">
        <v>11</v>
      </c>
      <c r="M1811" s="41">
        <v>12</v>
      </c>
      <c r="N1811" s="41">
        <v>13</v>
      </c>
      <c r="O1811" s="41">
        <v>14</v>
      </c>
      <c r="P1811" s="42">
        <v>15</v>
      </c>
      <c r="Q1811" s="41">
        <v>16</v>
      </c>
      <c r="R1811" s="41">
        <v>17</v>
      </c>
      <c r="S1811" s="41">
        <v>18</v>
      </c>
      <c r="T1811" s="41">
        <v>19</v>
      </c>
      <c r="U1811" s="41">
        <v>20</v>
      </c>
      <c r="W1811" s="54"/>
      <c r="X1811" s="54"/>
      <c r="Y1811" s="54"/>
    </row>
    <row r="1812" spans="2:14" ht="22.5" customHeight="1">
      <c r="B1812" s="41"/>
      <c r="C1812" s="41"/>
      <c r="D1812" s="41"/>
      <c r="E1812" s="120" t="s">
        <v>23</v>
      </c>
      <c r="N1812" s="125" t="s">
        <v>316</v>
      </c>
    </row>
    <row r="1813" spans="1:21" ht="22.5" customHeight="1">
      <c r="A1813" s="126">
        <v>1</v>
      </c>
      <c r="B1813" s="60" t="s">
        <v>17</v>
      </c>
      <c r="C1813" s="128">
        <v>6</v>
      </c>
      <c r="D1813" s="128">
        <f>C1813*15</f>
        <v>90</v>
      </c>
      <c r="E1813" s="128">
        <f>SUM(C1813*32)</f>
        <v>192</v>
      </c>
      <c r="F1813" s="128">
        <f>SUM(C1813*22)</f>
        <v>132</v>
      </c>
      <c r="G1813" s="128">
        <f>SUM(E1813*8)</f>
        <v>1536</v>
      </c>
      <c r="H1813" s="128" t="s">
        <v>21</v>
      </c>
      <c r="I1813" s="129">
        <f>G1813+F1813+D1813</f>
        <v>1758</v>
      </c>
      <c r="J1813" s="128">
        <f>SUM(C1813*3)</f>
        <v>18</v>
      </c>
      <c r="K1813" s="128">
        <f>SUM(E1813*0.5)</f>
        <v>96</v>
      </c>
      <c r="L1813" s="128" t="str">
        <f>+L1815</f>
        <v>+</v>
      </c>
      <c r="M1813" s="129">
        <f>SUM(J1813:L1813)</f>
        <v>114</v>
      </c>
      <c r="N1813" s="128">
        <f>SUM(C1813*3)</f>
        <v>18</v>
      </c>
      <c r="O1813" s="128">
        <f>SUM(E1813*1)</f>
        <v>192</v>
      </c>
      <c r="P1813" s="128" t="s">
        <v>21</v>
      </c>
      <c r="Q1813" s="129">
        <f>SUM(N1813:P1813)</f>
        <v>210</v>
      </c>
      <c r="R1813" s="128">
        <f>SUM(C1813*2)</f>
        <v>12</v>
      </c>
      <c r="S1813" s="128">
        <f>SUM(E1813*0.5)</f>
        <v>96</v>
      </c>
      <c r="T1813" s="128" t="s">
        <v>21</v>
      </c>
      <c r="U1813" s="129">
        <f>SUM(R1813:T1813)</f>
        <v>108</v>
      </c>
    </row>
    <row r="1814" spans="1:21" ht="22.5" customHeight="1">
      <c r="A1814" s="126">
        <v>2</v>
      </c>
      <c r="B1814" s="60" t="s">
        <v>18</v>
      </c>
      <c r="C1814" s="128">
        <v>3</v>
      </c>
      <c r="D1814" s="128">
        <f>SUM(C1814*15)</f>
        <v>45</v>
      </c>
      <c r="E1814" s="29">
        <f>SUM(C1814*24)</f>
        <v>72</v>
      </c>
      <c r="F1814" s="128">
        <f>SUM(C1814*32.5)</f>
        <v>97.5</v>
      </c>
      <c r="G1814" s="128">
        <f>SUM(E1814*8)</f>
        <v>576</v>
      </c>
      <c r="H1814" s="128" t="s">
        <v>21</v>
      </c>
      <c r="I1814" s="129">
        <f>G1814+F1814+D1814</f>
        <v>718.5</v>
      </c>
      <c r="J1814" s="128">
        <f>SUM(C1814*2.5)</f>
        <v>7.5</v>
      </c>
      <c r="K1814" s="128">
        <f>SUM(E1814*0.5)</f>
        <v>36</v>
      </c>
      <c r="L1814" s="128" t="s">
        <v>21</v>
      </c>
      <c r="M1814" s="129">
        <f>SUM(J1814:L1814)</f>
        <v>43.5</v>
      </c>
      <c r="N1814" s="128">
        <f>SUM(C1814*3)</f>
        <v>9</v>
      </c>
      <c r="O1814" s="128">
        <f>SUM(E1814*1)</f>
        <v>72</v>
      </c>
      <c r="P1814" s="128" t="s">
        <v>21</v>
      </c>
      <c r="Q1814" s="129">
        <f>SUM(N1814:P1814)</f>
        <v>81</v>
      </c>
      <c r="R1814" s="128">
        <f>SUM(C1814*2)</f>
        <v>6</v>
      </c>
      <c r="S1814" s="128">
        <f>SUM(E1814*0.5)</f>
        <v>36</v>
      </c>
      <c r="T1814" s="128" t="s">
        <v>21</v>
      </c>
      <c r="U1814" s="129">
        <f>SUM(R1814:T1814)</f>
        <v>42</v>
      </c>
    </row>
    <row r="1815" spans="1:21" ht="19.5">
      <c r="A1815" s="126">
        <v>3</v>
      </c>
      <c r="B1815" s="60" t="s">
        <v>19</v>
      </c>
      <c r="C1815" s="128">
        <v>4</v>
      </c>
      <c r="D1815" s="128">
        <f>SUM(C1815*15)</f>
        <v>60</v>
      </c>
      <c r="E1815" s="128">
        <f>SUM(C1815*32)</f>
        <v>128</v>
      </c>
      <c r="F1815" s="128">
        <f>SUM(C1815*22)</f>
        <v>88</v>
      </c>
      <c r="G1815" s="128">
        <f>SUM(E1815*8)</f>
        <v>1024</v>
      </c>
      <c r="H1815" s="128" t="s">
        <v>21</v>
      </c>
      <c r="I1815" s="129">
        <f>G1815+F1815+D1815</f>
        <v>1172</v>
      </c>
      <c r="J1815" s="128">
        <f>SUM(C1815*3)</f>
        <v>12</v>
      </c>
      <c r="K1815" s="128">
        <f>SUM(E1815*0.5)</f>
        <v>64</v>
      </c>
      <c r="L1815" s="128" t="s">
        <v>21</v>
      </c>
      <c r="M1815" s="129">
        <f>SUM(J1815:L1815)</f>
        <v>76</v>
      </c>
      <c r="N1815" s="128">
        <f>SUM(C1815*3)</f>
        <v>12</v>
      </c>
      <c r="O1815" s="128">
        <f>SUM(E1815*1)</f>
        <v>128</v>
      </c>
      <c r="P1815" s="128" t="s">
        <v>21</v>
      </c>
      <c r="Q1815" s="129">
        <f>SUM(N1815:P1815)</f>
        <v>140</v>
      </c>
      <c r="R1815" s="128">
        <f>SUM(C1815*2)</f>
        <v>8</v>
      </c>
      <c r="S1815" s="128">
        <f>SUM(E1815*0.5)</f>
        <v>64</v>
      </c>
      <c r="T1815" s="128" t="s">
        <v>21</v>
      </c>
      <c r="U1815" s="129">
        <f>SUM(R1815:T1815)</f>
        <v>72</v>
      </c>
    </row>
    <row r="1816" spans="1:21" ht="19.5">
      <c r="A1816" s="126">
        <v>4</v>
      </c>
      <c r="B1816" s="60" t="s">
        <v>20</v>
      </c>
      <c r="C1816" s="128">
        <v>2</v>
      </c>
      <c r="D1816" s="128">
        <f>SUM(C1816*15)</f>
        <v>30</v>
      </c>
      <c r="E1816" s="128">
        <f>SUM(C1816*24)</f>
        <v>48</v>
      </c>
      <c r="F1816" s="128">
        <f>SUM(C1816*32.5)</f>
        <v>65</v>
      </c>
      <c r="G1816" s="128">
        <f>SUM(E1816*8)</f>
        <v>384</v>
      </c>
      <c r="H1816" s="128" t="s">
        <v>21</v>
      </c>
      <c r="I1816" s="129">
        <f>G1816+F1816+D1816</f>
        <v>479</v>
      </c>
      <c r="J1816" s="128">
        <f>SUM(C1816*2.5)</f>
        <v>5</v>
      </c>
      <c r="K1816" s="128">
        <f>SUM(E1816*0.5)</f>
        <v>24</v>
      </c>
      <c r="L1816" s="128" t="s">
        <v>21</v>
      </c>
      <c r="M1816" s="129">
        <f>SUM(J1816:L1816)</f>
        <v>29</v>
      </c>
      <c r="N1816" s="128">
        <f>SUM(C1816*3)</f>
        <v>6</v>
      </c>
      <c r="O1816" s="128">
        <f>SUM(E1816*1)</f>
        <v>48</v>
      </c>
      <c r="P1816" s="128" t="s">
        <v>21</v>
      </c>
      <c r="Q1816" s="129">
        <f>SUM(N1816:P1816)</f>
        <v>54</v>
      </c>
      <c r="R1816" s="128">
        <f>SUM(C1816*2)</f>
        <v>4</v>
      </c>
      <c r="S1816" s="128">
        <f>SUM(E1816*0.5)</f>
        <v>24</v>
      </c>
      <c r="T1816" s="128" t="s">
        <v>21</v>
      </c>
      <c r="U1816" s="129">
        <f>SUM(R1816:T1816)</f>
        <v>28</v>
      </c>
    </row>
    <row r="1817" spans="2:21" ht="19.5">
      <c r="B1817" s="61" t="s">
        <v>28</v>
      </c>
      <c r="C1817" s="61">
        <f>C1816+C1815+C1814+C1813</f>
        <v>15</v>
      </c>
      <c r="D1817" s="8">
        <f>C1817*15</f>
        <v>225</v>
      </c>
      <c r="E1817" s="8">
        <f>SUM(E1813:E1816)</f>
        <v>440</v>
      </c>
      <c r="F1817" s="8">
        <f>SUM(F1813:F1816)</f>
        <v>382.5</v>
      </c>
      <c r="G1817" s="8">
        <f aca="true" t="shared" si="45" ref="G1817:U1817">SUM(G1813:G1816)</f>
        <v>3520</v>
      </c>
      <c r="H1817" s="8">
        <f t="shared" si="45"/>
        <v>0</v>
      </c>
      <c r="I1817" s="8">
        <f t="shared" si="45"/>
        <v>4127.5</v>
      </c>
      <c r="J1817" s="8">
        <f t="shared" si="45"/>
        <v>42.5</v>
      </c>
      <c r="K1817" s="8">
        <f t="shared" si="45"/>
        <v>220</v>
      </c>
      <c r="L1817" s="8">
        <f t="shared" si="45"/>
        <v>0</v>
      </c>
      <c r="M1817" s="8">
        <f t="shared" si="45"/>
        <v>262.5</v>
      </c>
      <c r="N1817" s="8">
        <f>SUM(N1813:N1816)</f>
        <v>45</v>
      </c>
      <c r="O1817" s="8">
        <f t="shared" si="45"/>
        <v>440</v>
      </c>
      <c r="P1817" s="8">
        <f t="shared" si="45"/>
        <v>0</v>
      </c>
      <c r="Q1817" s="8">
        <f t="shared" si="45"/>
        <v>485</v>
      </c>
      <c r="R1817" s="8">
        <f t="shared" si="45"/>
        <v>30</v>
      </c>
      <c r="S1817" s="8">
        <f t="shared" si="45"/>
        <v>220</v>
      </c>
      <c r="T1817" s="8">
        <f t="shared" si="45"/>
        <v>0</v>
      </c>
      <c r="U1817" s="8">
        <f t="shared" si="45"/>
        <v>250</v>
      </c>
    </row>
    <row r="1818" spans="2:14" ht="18.75">
      <c r="B1818" s="41"/>
      <c r="C1818" s="41"/>
      <c r="D1818" s="41"/>
      <c r="E1818" s="120" t="s">
        <v>23</v>
      </c>
      <c r="N1818" s="125" t="s">
        <v>316</v>
      </c>
    </row>
    <row r="1819" spans="2:21" ht="19.5">
      <c r="B1819" s="199" t="s">
        <v>297</v>
      </c>
      <c r="C1819" s="34"/>
      <c r="D1819" s="34"/>
      <c r="E1819" s="82"/>
      <c r="F1819" s="59"/>
      <c r="G1819" s="59"/>
      <c r="H1819" s="59"/>
      <c r="I1819" s="59"/>
      <c r="J1819" s="59"/>
      <c r="K1819" s="59"/>
      <c r="L1819" s="276"/>
      <c r="M1819" s="276"/>
      <c r="N1819" s="276"/>
      <c r="O1819" s="276"/>
      <c r="P1819" s="62"/>
      <c r="Q1819" s="62"/>
      <c r="R1819" s="276"/>
      <c r="S1819" s="276"/>
      <c r="T1819" s="276"/>
      <c r="U1819" s="276"/>
    </row>
    <row r="1820" spans="2:21" ht="16.5">
      <c r="B1820" s="82" t="s">
        <v>75</v>
      </c>
      <c r="C1820" s="82"/>
      <c r="D1820" s="82"/>
      <c r="E1820" s="267" t="s">
        <v>266</v>
      </c>
      <c r="F1820" s="267"/>
      <c r="G1820" s="267" t="s">
        <v>270</v>
      </c>
      <c r="H1820" s="285"/>
      <c r="I1820" s="285"/>
      <c r="J1820" s="285"/>
      <c r="K1820" s="285"/>
      <c r="L1820" s="267" t="s">
        <v>215</v>
      </c>
      <c r="M1820" s="267"/>
      <c r="N1820" s="267"/>
      <c r="O1820" s="267"/>
      <c r="P1820" s="136"/>
      <c r="Q1820" s="44"/>
      <c r="R1820" s="267" t="s">
        <v>214</v>
      </c>
      <c r="S1820" s="285"/>
      <c r="T1820" s="285"/>
      <c r="U1820" s="285"/>
    </row>
    <row r="1821" spans="2:21" ht="15.75">
      <c r="B1821" s="62"/>
      <c r="C1821" s="267"/>
      <c r="D1821" s="267"/>
      <c r="E1821" s="45" t="s">
        <v>267</v>
      </c>
      <c r="F1821" s="44" t="s">
        <v>268</v>
      </c>
      <c r="G1821" s="136"/>
      <c r="H1821" s="136"/>
      <c r="I1821" s="136"/>
      <c r="J1821" s="136"/>
      <c r="K1821" s="136"/>
      <c r="L1821" s="267" t="s">
        <v>216</v>
      </c>
      <c r="M1821" s="267"/>
      <c r="N1821" s="267"/>
      <c r="O1821" s="267"/>
      <c r="P1821" s="136"/>
      <c r="Q1821" s="136"/>
      <c r="R1821" s="136"/>
      <c r="S1821" s="136"/>
      <c r="T1821" s="136"/>
      <c r="U1821" s="136"/>
    </row>
    <row r="1822" spans="2:21" ht="15.75">
      <c r="B1822" s="62"/>
      <c r="C1822" s="45"/>
      <c r="D1822" s="44" t="s">
        <v>268</v>
      </c>
      <c r="E1822" s="62">
        <v>0</v>
      </c>
      <c r="F1822" s="62">
        <v>0</v>
      </c>
      <c r="G1822" s="136"/>
      <c r="H1822" s="136"/>
      <c r="I1822" s="136"/>
      <c r="J1822" s="136"/>
      <c r="K1822" s="136"/>
      <c r="L1822" s="267" t="s">
        <v>217</v>
      </c>
      <c r="M1822" s="267"/>
      <c r="N1822" s="267"/>
      <c r="O1822" s="267"/>
      <c r="P1822" s="136"/>
      <c r="Q1822" s="136"/>
      <c r="R1822" s="136"/>
      <c r="S1822" s="136"/>
      <c r="T1822" s="136"/>
      <c r="U1822" s="136"/>
    </row>
    <row r="1823" spans="2:21" ht="16.5">
      <c r="B1823" s="44" t="s">
        <v>264</v>
      </c>
      <c r="C1823" s="62"/>
      <c r="D1823" s="62">
        <v>0</v>
      </c>
      <c r="E1823" s="46">
        <v>0</v>
      </c>
      <c r="F1823" s="46"/>
      <c r="G1823" s="136"/>
      <c r="H1823" s="136"/>
      <c r="I1823" s="136"/>
      <c r="J1823" s="136"/>
      <c r="K1823" s="136"/>
      <c r="L1823" s="136"/>
      <c r="M1823" s="136"/>
      <c r="N1823" s="136"/>
      <c r="O1823" s="136"/>
      <c r="P1823" s="136"/>
      <c r="Q1823" s="136"/>
      <c r="R1823" s="136"/>
      <c r="S1823" s="136"/>
      <c r="T1823" s="136"/>
      <c r="U1823" s="136"/>
    </row>
    <row r="1824" spans="2:21" ht="16.5">
      <c r="B1824" s="44" t="s">
        <v>265</v>
      </c>
      <c r="C1824" s="46"/>
      <c r="D1824" s="46">
        <v>1</v>
      </c>
      <c r="E1824" s="65">
        <f>E1822+E1823</f>
        <v>0</v>
      </c>
      <c r="F1824" s="65">
        <f>F1822+F1823</f>
        <v>0</v>
      </c>
      <c r="G1824" s="267" t="s">
        <v>0</v>
      </c>
      <c r="H1824" s="267"/>
      <c r="I1824" s="267"/>
      <c r="J1824" s="267"/>
      <c r="K1824" s="267"/>
      <c r="L1824" s="267"/>
      <c r="M1824" s="267"/>
      <c r="N1824" s="267"/>
      <c r="O1824" s="267"/>
      <c r="P1824" s="267"/>
      <c r="Q1824" s="267"/>
      <c r="R1824" s="267"/>
      <c r="S1824" s="267"/>
      <c r="T1824" s="267"/>
      <c r="U1824" s="267"/>
    </row>
    <row r="1825" spans="2:21" ht="16.5">
      <c r="B1825" s="138" t="s">
        <v>28</v>
      </c>
      <c r="C1825" s="65"/>
      <c r="D1825" s="65">
        <f>D1823+D1824</f>
        <v>1</v>
      </c>
      <c r="E1825" s="65"/>
      <c r="F1825" s="65"/>
      <c r="G1825" s="267"/>
      <c r="H1825" s="267"/>
      <c r="I1825" s="267"/>
      <c r="J1825" s="267"/>
      <c r="K1825" s="267"/>
      <c r="L1825" s="267"/>
      <c r="M1825" s="267"/>
      <c r="N1825" s="267"/>
      <c r="O1825" s="267"/>
      <c r="P1825" s="267"/>
      <c r="Q1825" s="267"/>
      <c r="R1825" s="267"/>
      <c r="S1825" s="267"/>
      <c r="T1825" s="267"/>
      <c r="U1825" s="267"/>
    </row>
    <row r="1826" spans="2:21" ht="16.5">
      <c r="B1826" s="138" t="s">
        <v>109</v>
      </c>
      <c r="C1826" s="65"/>
      <c r="D1826" s="65"/>
      <c r="E1826" s="65"/>
      <c r="F1826" s="65"/>
      <c r="G1826" s="267"/>
      <c r="H1826" s="267"/>
      <c r="I1826" s="267"/>
      <c r="J1826" s="267"/>
      <c r="K1826" s="267"/>
      <c r="L1826" s="267"/>
      <c r="M1826" s="267"/>
      <c r="N1826" s="267"/>
      <c r="O1826" s="267"/>
      <c r="P1826" s="267"/>
      <c r="Q1826" s="267"/>
      <c r="R1826" s="267"/>
      <c r="S1826" s="267"/>
      <c r="T1826" s="267"/>
      <c r="U1826" s="267"/>
    </row>
    <row r="1827" spans="2:21" ht="15.75">
      <c r="B1827" s="44"/>
      <c r="C1827" s="267"/>
      <c r="D1827" s="267"/>
      <c r="E1827" s="179"/>
      <c r="F1827" s="179"/>
      <c r="G1827" s="63"/>
      <c r="H1827" s="154"/>
      <c r="I1827" s="154"/>
      <c r="J1827" s="154"/>
      <c r="K1827" s="154"/>
      <c r="L1827" s="154"/>
      <c r="M1827" s="154"/>
      <c r="N1827" s="154"/>
      <c r="O1827" s="154"/>
      <c r="P1827" s="154"/>
      <c r="Q1827" s="154"/>
      <c r="R1827" s="154"/>
      <c r="S1827" s="154"/>
      <c r="T1827" s="154"/>
      <c r="U1827" s="154"/>
    </row>
    <row r="1828" spans="2:30" ht="12.75">
      <c r="B1828" s="178" t="s">
        <v>298</v>
      </c>
      <c r="C1828" s="254"/>
      <c r="D1828" s="254"/>
      <c r="E1828" s="255"/>
      <c r="F1828" s="255"/>
      <c r="G1828" s="255"/>
      <c r="H1828" s="255"/>
      <c r="I1828" s="255"/>
      <c r="J1828" s="255"/>
      <c r="K1828" s="255"/>
      <c r="L1828" s="255"/>
      <c r="M1828" s="255"/>
      <c r="N1828" s="255"/>
      <c r="O1828" s="255"/>
      <c r="P1828" s="255"/>
      <c r="Q1828" s="255"/>
      <c r="R1828" s="255"/>
      <c r="S1828" s="255"/>
      <c r="T1828" s="255"/>
      <c r="U1828" s="255"/>
      <c r="V1828" s="67"/>
      <c r="W1828" s="67"/>
      <c r="X1828" s="67"/>
      <c r="Y1828" s="67"/>
      <c r="Z1828" s="67"/>
      <c r="AA1828" s="67"/>
      <c r="AB1828" s="67"/>
      <c r="AC1828" s="67"/>
      <c r="AD1828" s="67"/>
    </row>
    <row r="1829" spans="2:30" ht="12.75">
      <c r="B1829" s="255" t="s">
        <v>312</v>
      </c>
      <c r="C1829" s="255"/>
      <c r="D1829" s="255"/>
      <c r="E1829" s="256"/>
      <c r="F1829" s="256"/>
      <c r="G1829" s="256"/>
      <c r="H1829" s="256"/>
      <c r="I1829" s="256"/>
      <c r="J1829" s="256"/>
      <c r="K1829" s="256"/>
      <c r="L1829" s="256"/>
      <c r="M1829" s="256"/>
      <c r="N1829" s="256"/>
      <c r="O1829" s="256"/>
      <c r="P1829" s="256"/>
      <c r="Q1829" s="256"/>
      <c r="R1829" s="256"/>
      <c r="S1829" s="256"/>
      <c r="T1829" s="256"/>
      <c r="U1829" s="256"/>
      <c r="V1829" s="67"/>
      <c r="W1829" s="67"/>
      <c r="X1829" s="67"/>
      <c r="Y1829" s="67"/>
      <c r="Z1829" s="67"/>
      <c r="AA1829" s="67"/>
      <c r="AB1829" s="67"/>
      <c r="AC1829" s="67"/>
      <c r="AD1829" s="67"/>
    </row>
    <row r="1830" spans="2:30" ht="12.75">
      <c r="B1830" s="256" t="s">
        <v>311</v>
      </c>
      <c r="C1830" s="256"/>
      <c r="D1830" s="256"/>
      <c r="E1830" s="252"/>
      <c r="F1830" s="252"/>
      <c r="G1830" s="252"/>
      <c r="H1830" s="252"/>
      <c r="I1830" s="252"/>
      <c r="J1830" s="252"/>
      <c r="K1830" s="252"/>
      <c r="L1830" s="252"/>
      <c r="M1830" s="252"/>
      <c r="N1830" s="252"/>
      <c r="O1830" s="252"/>
      <c r="P1830" s="252"/>
      <c r="Q1830" s="259"/>
      <c r="R1830" s="259"/>
      <c r="S1830" s="259"/>
      <c r="T1830" s="259"/>
      <c r="U1830" s="259"/>
      <c r="V1830" s="67"/>
      <c r="W1830" s="67"/>
      <c r="X1830" s="67"/>
      <c r="Y1830" s="67"/>
      <c r="Z1830" s="67"/>
      <c r="AA1830" s="67"/>
      <c r="AB1830" s="67"/>
      <c r="AC1830" s="67"/>
      <c r="AD1830" s="67"/>
    </row>
    <row r="1831" spans="2:30" ht="13.5">
      <c r="B1831" s="252" t="s">
        <v>369</v>
      </c>
      <c r="C1831" s="252"/>
      <c r="D1831" s="252"/>
      <c r="E1831" s="253"/>
      <c r="F1831" s="253"/>
      <c r="G1831" s="253"/>
      <c r="H1831" s="253"/>
      <c r="I1831" s="253"/>
      <c r="J1831" s="253"/>
      <c r="K1831" s="253"/>
      <c r="L1831" s="253"/>
      <c r="M1831" s="253"/>
      <c r="N1831" s="253"/>
      <c r="O1831" s="253"/>
      <c r="P1831" s="253"/>
      <c r="Q1831" s="259"/>
      <c r="R1831" s="259"/>
      <c r="S1831" s="259"/>
      <c r="T1831" s="259"/>
      <c r="U1831" s="259"/>
      <c r="V1831" s="67"/>
      <c r="W1831" s="67"/>
      <c r="X1831" s="67"/>
      <c r="Y1831" s="67"/>
      <c r="Z1831" s="67"/>
      <c r="AA1831" s="67"/>
      <c r="AB1831" s="67"/>
      <c r="AC1831" s="67"/>
      <c r="AD1831" s="67"/>
    </row>
    <row r="1832" spans="2:30" ht="12.75">
      <c r="B1832" s="253" t="s">
        <v>302</v>
      </c>
      <c r="C1832" s="253"/>
      <c r="D1832" s="253"/>
      <c r="E1832" s="259"/>
      <c r="F1832" s="259"/>
      <c r="G1832" s="259"/>
      <c r="H1832" s="259"/>
      <c r="I1832" s="259"/>
      <c r="J1832" s="259"/>
      <c r="K1832" s="259"/>
      <c r="L1832" s="259"/>
      <c r="M1832" s="259"/>
      <c r="N1832" s="259"/>
      <c r="O1832" s="259"/>
      <c r="P1832" s="259"/>
      <c r="Q1832" s="259"/>
      <c r="R1832" s="259"/>
      <c r="S1832" s="259"/>
      <c r="T1832" s="259"/>
      <c r="U1832" s="259"/>
      <c r="V1832" s="67"/>
      <c r="W1832" s="67"/>
      <c r="X1832" s="67"/>
      <c r="Y1832" s="67"/>
      <c r="Z1832" s="67"/>
      <c r="AA1832" s="67"/>
      <c r="AB1832" s="67"/>
      <c r="AC1832" s="67"/>
      <c r="AD1832" s="67"/>
    </row>
    <row r="1833" spans="2:30" ht="12.75">
      <c r="B1833" s="259"/>
      <c r="C1833" s="259"/>
      <c r="D1833" s="259"/>
      <c r="E1833" s="259"/>
      <c r="F1833" s="259"/>
      <c r="G1833" s="259"/>
      <c r="H1833" s="259"/>
      <c r="I1833" s="259"/>
      <c r="J1833" s="259"/>
      <c r="K1833" s="259"/>
      <c r="L1833" s="259"/>
      <c r="M1833" s="259"/>
      <c r="N1833" s="259"/>
      <c r="O1833" s="259"/>
      <c r="P1833" s="259"/>
      <c r="Q1833" s="259"/>
      <c r="R1833" s="259"/>
      <c r="S1833" s="259"/>
      <c r="T1833" s="259"/>
      <c r="U1833" s="259"/>
      <c r="V1833" s="67"/>
      <c r="W1833" s="67"/>
      <c r="X1833" s="67"/>
      <c r="Y1833" s="67"/>
      <c r="Z1833" s="67"/>
      <c r="AA1833" s="67"/>
      <c r="AB1833" s="67"/>
      <c r="AC1833" s="67"/>
      <c r="AD1833" s="67"/>
    </row>
    <row r="1834" spans="2:30" ht="12.75">
      <c r="B1834" s="259"/>
      <c r="C1834" s="259"/>
      <c r="D1834" s="259"/>
      <c r="E1834" s="259"/>
      <c r="F1834" s="259"/>
      <c r="G1834" s="259"/>
      <c r="H1834" s="259"/>
      <c r="I1834" s="259"/>
      <c r="J1834" s="259"/>
      <c r="K1834" s="259"/>
      <c r="L1834" s="259"/>
      <c r="M1834" s="259"/>
      <c r="N1834" s="259"/>
      <c r="O1834" s="259"/>
      <c r="P1834" s="259"/>
      <c r="Q1834" s="259"/>
      <c r="R1834" s="259"/>
      <c r="S1834" s="259"/>
      <c r="T1834" s="259"/>
      <c r="U1834" s="259"/>
      <c r="V1834" s="67"/>
      <c r="W1834" s="67"/>
      <c r="X1834" s="67"/>
      <c r="Y1834" s="67"/>
      <c r="Z1834" s="67"/>
      <c r="AA1834" s="67"/>
      <c r="AB1834" s="67"/>
      <c r="AC1834" s="67"/>
      <c r="AD1834" s="67"/>
    </row>
    <row r="1835" spans="2:30" ht="12.75">
      <c r="B1835" s="259"/>
      <c r="C1835" s="259"/>
      <c r="D1835" s="259"/>
      <c r="E1835" s="259"/>
      <c r="F1835" s="259"/>
      <c r="G1835" s="259"/>
      <c r="H1835" s="259"/>
      <c r="I1835" s="259"/>
      <c r="J1835" s="259"/>
      <c r="K1835" s="259"/>
      <c r="L1835" s="259"/>
      <c r="M1835" s="259"/>
      <c r="N1835" s="259"/>
      <c r="O1835" s="259"/>
      <c r="P1835" s="259"/>
      <c r="Q1835" s="259"/>
      <c r="R1835" s="259"/>
      <c r="S1835" s="259"/>
      <c r="T1835" s="259"/>
      <c r="U1835" s="259"/>
      <c r="V1835" s="67"/>
      <c r="W1835" s="67"/>
      <c r="X1835" s="67"/>
      <c r="Y1835" s="67"/>
      <c r="Z1835" s="67"/>
      <c r="AA1835" s="67"/>
      <c r="AB1835" s="67"/>
      <c r="AC1835" s="67"/>
      <c r="AD1835" s="67"/>
    </row>
    <row r="1836" spans="3:21" ht="18">
      <c r="C1836" s="39"/>
      <c r="D1836" s="39"/>
      <c r="E1836" s="39"/>
      <c r="F1836" s="39"/>
      <c r="G1836" s="39"/>
      <c r="H1836" s="39"/>
      <c r="I1836" s="39">
        <v>47</v>
      </c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</row>
    <row r="1837" spans="2:21" ht="18">
      <c r="B1837" s="39"/>
      <c r="C1837" s="39"/>
      <c r="D1837" s="39"/>
      <c r="E1837" s="39"/>
      <c r="F1837" s="39"/>
      <c r="G1837" s="39"/>
      <c r="H1837" s="39"/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</row>
    <row r="1838" spans="2:21" ht="21.75" customHeight="1">
      <c r="B1838" s="68"/>
      <c r="C1838" s="68"/>
      <c r="D1838" s="68"/>
      <c r="E1838" s="68"/>
      <c r="F1838" s="68"/>
      <c r="G1838" s="68"/>
      <c r="H1838" s="68"/>
      <c r="I1838" s="68"/>
      <c r="J1838" s="68"/>
      <c r="K1838" s="68"/>
      <c r="L1838" s="68"/>
      <c r="M1838" s="68"/>
      <c r="N1838" s="68"/>
      <c r="O1838" s="68"/>
      <c r="P1838" s="68"/>
      <c r="Q1838" s="68"/>
      <c r="R1838" s="68"/>
      <c r="S1838" s="39"/>
      <c r="T1838" s="39"/>
      <c r="U1838" s="39"/>
    </row>
    <row r="1839" spans="2:21" ht="21.75" customHeight="1">
      <c r="B1839" s="68"/>
      <c r="C1839" s="68"/>
      <c r="D1839" s="68"/>
      <c r="E1839" s="68"/>
      <c r="F1839" s="68"/>
      <c r="G1839" s="68"/>
      <c r="H1839" s="68"/>
      <c r="I1839" s="68"/>
      <c r="J1839" s="68"/>
      <c r="K1839" s="68"/>
      <c r="L1839" s="68"/>
      <c r="M1839" s="68"/>
      <c r="N1839" s="68"/>
      <c r="O1839" s="68"/>
      <c r="P1839" s="68"/>
      <c r="Q1839" s="68"/>
      <c r="R1839" s="68"/>
      <c r="S1839" s="39"/>
      <c r="T1839" s="39"/>
      <c r="U1839" s="39"/>
    </row>
    <row r="1840" spans="2:21" ht="30" customHeight="1">
      <c r="B1840" s="68"/>
      <c r="C1840" s="68"/>
      <c r="D1840" s="68"/>
      <c r="E1840" s="81" t="s">
        <v>116</v>
      </c>
      <c r="F1840" s="68"/>
      <c r="G1840" s="68"/>
      <c r="H1840" s="68"/>
      <c r="I1840" s="68"/>
      <c r="J1840" s="68"/>
      <c r="K1840" s="68"/>
      <c r="L1840" s="68"/>
      <c r="M1840" s="68"/>
      <c r="N1840" s="68"/>
      <c r="O1840" s="68"/>
      <c r="P1840" s="68"/>
      <c r="Q1840" s="68"/>
      <c r="R1840" s="68"/>
      <c r="S1840" s="39"/>
      <c r="T1840" s="39"/>
      <c r="U1840" s="39"/>
    </row>
    <row r="1841" spans="2:21" ht="24.75" customHeight="1">
      <c r="B1841" s="68"/>
      <c r="C1841" s="68"/>
      <c r="D1841" s="68"/>
      <c r="E1841" s="81" t="s">
        <v>116</v>
      </c>
      <c r="F1841" s="68"/>
      <c r="G1841" s="68"/>
      <c r="H1841" s="68"/>
      <c r="I1841" s="68"/>
      <c r="J1841" s="68"/>
      <c r="K1841" s="68"/>
      <c r="L1841" s="68"/>
      <c r="M1841" s="68"/>
      <c r="N1841" s="68"/>
      <c r="O1841" s="68"/>
      <c r="P1841" s="68"/>
      <c r="Q1841" s="68"/>
      <c r="R1841" s="68"/>
      <c r="S1841" s="39"/>
      <c r="T1841" s="39"/>
      <c r="U1841" s="39"/>
    </row>
    <row r="1842" spans="2:21" ht="29.25" customHeight="1">
      <c r="B1842" s="68"/>
      <c r="C1842" s="68"/>
      <c r="D1842" s="68"/>
      <c r="E1842" s="68"/>
      <c r="F1842" s="68"/>
      <c r="G1842" s="81" t="s">
        <v>116</v>
      </c>
      <c r="H1842" s="68"/>
      <c r="I1842" s="68"/>
      <c r="J1842" s="68"/>
      <c r="K1842" s="68"/>
      <c r="L1842" s="68"/>
      <c r="M1842" s="68"/>
      <c r="N1842" s="68"/>
      <c r="O1842" s="68"/>
      <c r="P1842" s="68"/>
      <c r="Q1842" s="68"/>
      <c r="R1842" s="68"/>
      <c r="S1842" s="39"/>
      <c r="T1842" s="39"/>
      <c r="U1842" s="39"/>
    </row>
    <row r="1843" spans="2:21" ht="31.5" customHeight="1">
      <c r="B1843" s="68"/>
      <c r="C1843" s="68"/>
      <c r="D1843" s="68"/>
      <c r="E1843" s="68"/>
      <c r="F1843" s="68"/>
      <c r="G1843" s="68"/>
      <c r="H1843" s="68"/>
      <c r="I1843" s="81" t="s">
        <v>116</v>
      </c>
      <c r="J1843" s="68"/>
      <c r="K1843" s="81" t="s">
        <v>116</v>
      </c>
      <c r="L1843" s="68"/>
      <c r="M1843" s="68"/>
      <c r="N1843" s="68"/>
      <c r="O1843" s="68"/>
      <c r="P1843" s="68"/>
      <c r="Q1843" s="68"/>
      <c r="R1843" s="68"/>
      <c r="S1843" s="39"/>
      <c r="T1843" s="39"/>
      <c r="U1843" s="39"/>
    </row>
    <row r="1844" spans="2:21" ht="24" customHeight="1">
      <c r="B1844" s="68"/>
      <c r="C1844" s="68"/>
      <c r="D1844" s="68"/>
      <c r="E1844" s="68"/>
      <c r="F1844" s="68"/>
      <c r="G1844" s="68"/>
      <c r="H1844" s="68"/>
      <c r="I1844" s="68"/>
      <c r="J1844" s="68"/>
      <c r="K1844" s="68"/>
      <c r="L1844" s="68"/>
      <c r="M1844" s="68"/>
      <c r="N1844" s="68"/>
      <c r="O1844" s="68"/>
      <c r="P1844" s="68"/>
      <c r="Q1844" s="68"/>
      <c r="R1844" s="68"/>
      <c r="S1844" s="39"/>
      <c r="T1844" s="39"/>
      <c r="U1844" s="39"/>
    </row>
    <row r="1845" spans="2:21" ht="27.75" customHeight="1">
      <c r="B1845" s="146" t="s">
        <v>75</v>
      </c>
      <c r="C1845" s="62"/>
      <c r="D1845" s="62"/>
      <c r="E1845" s="68"/>
      <c r="F1845" s="68"/>
      <c r="G1845" s="68"/>
      <c r="H1845" s="68"/>
      <c r="I1845" s="68"/>
      <c r="J1845" s="68"/>
      <c r="K1845" s="68"/>
      <c r="L1845" s="81" t="s">
        <v>116</v>
      </c>
      <c r="M1845" s="68"/>
      <c r="N1845" s="68"/>
      <c r="O1845" s="68"/>
      <c r="P1845" s="68"/>
      <c r="Q1845" s="68"/>
      <c r="R1845" s="68"/>
      <c r="S1845" s="39"/>
      <c r="T1845" s="39"/>
      <c r="U1845" s="39"/>
    </row>
    <row r="1846" spans="2:21" ht="30" customHeight="1">
      <c r="B1846" s="46" t="s">
        <v>34</v>
      </c>
      <c r="C1846" s="46"/>
      <c r="D1846" s="65"/>
      <c r="E1846" s="68"/>
      <c r="F1846" s="68"/>
      <c r="G1846" s="68"/>
      <c r="H1846" s="68"/>
      <c r="I1846" s="68"/>
      <c r="J1846" s="68"/>
      <c r="K1846" s="68"/>
      <c r="L1846" s="68"/>
      <c r="M1846" s="68"/>
      <c r="N1846" s="81" t="s">
        <v>116</v>
      </c>
      <c r="O1846" s="68"/>
      <c r="P1846" s="68"/>
      <c r="Q1846" s="68"/>
      <c r="R1846" s="68"/>
      <c r="S1846" s="39"/>
      <c r="T1846" s="39"/>
      <c r="U1846" s="39"/>
    </row>
    <row r="1847" spans="2:21" ht="32.25" customHeight="1">
      <c r="B1847" s="46" t="s">
        <v>35</v>
      </c>
      <c r="C1847" s="46"/>
      <c r="D1847" s="46"/>
      <c r="E1847" s="68"/>
      <c r="F1847" s="68"/>
      <c r="G1847" s="68"/>
      <c r="H1847" s="68"/>
      <c r="I1847" s="68"/>
      <c r="J1847" s="68"/>
      <c r="K1847" s="68"/>
      <c r="L1847" s="68"/>
      <c r="M1847" s="68"/>
      <c r="N1847" s="68"/>
      <c r="O1847" s="68"/>
      <c r="P1847" s="68"/>
      <c r="Q1847" s="68"/>
      <c r="R1847" s="68"/>
      <c r="S1847" s="39"/>
      <c r="T1847" s="39"/>
      <c r="U1847" s="39"/>
    </row>
    <row r="1848" spans="2:21" ht="32.25" customHeight="1">
      <c r="B1848" s="46" t="s">
        <v>36</v>
      </c>
      <c r="C1848" s="46"/>
      <c r="D1848" s="46"/>
      <c r="E1848" s="68"/>
      <c r="F1848" s="68"/>
      <c r="G1848" s="68"/>
      <c r="H1848" s="68"/>
      <c r="I1848" s="68"/>
      <c r="J1848" s="68"/>
      <c r="K1848" s="68"/>
      <c r="L1848" s="68"/>
      <c r="M1848" s="68"/>
      <c r="N1848" s="68"/>
      <c r="O1848" s="68"/>
      <c r="P1848" s="68"/>
      <c r="Q1848" s="68"/>
      <c r="R1848" s="68"/>
      <c r="S1848" s="39"/>
      <c r="T1848" s="39"/>
      <c r="U1848" s="39"/>
    </row>
    <row r="1849" spans="2:21" ht="26.25" customHeight="1">
      <c r="B1849" s="46" t="s">
        <v>37</v>
      </c>
      <c r="C1849" s="46"/>
      <c r="D1849" s="65"/>
      <c r="E1849" s="68"/>
      <c r="F1849" s="68"/>
      <c r="G1849" s="68"/>
      <c r="H1849" s="68"/>
      <c r="I1849" s="68"/>
      <c r="J1849" s="68"/>
      <c r="K1849" s="68"/>
      <c r="L1849" s="68"/>
      <c r="M1849" s="68"/>
      <c r="N1849" s="68"/>
      <c r="O1849" s="68"/>
      <c r="P1849" s="68"/>
      <c r="Q1849" s="68"/>
      <c r="R1849" s="68"/>
      <c r="S1849" s="39"/>
      <c r="T1849" s="39"/>
      <c r="U1849" s="39"/>
    </row>
    <row r="1850" spans="2:21" ht="39.75" customHeight="1">
      <c r="B1850" s="68"/>
      <c r="C1850" s="68"/>
      <c r="D1850" s="68"/>
      <c r="E1850" s="68"/>
      <c r="F1850" s="68"/>
      <c r="G1850" s="68"/>
      <c r="H1850" s="68"/>
      <c r="I1850" s="68"/>
      <c r="J1850" s="68"/>
      <c r="K1850" s="68"/>
      <c r="L1850" s="68"/>
      <c r="M1850" s="68"/>
      <c r="N1850" s="68"/>
      <c r="O1850" s="68"/>
      <c r="P1850" s="68"/>
      <c r="Q1850" s="68"/>
      <c r="R1850" s="68"/>
      <c r="S1850" s="39"/>
      <c r="T1850" s="39"/>
      <c r="U1850" s="39"/>
    </row>
    <row r="1851" spans="2:21" ht="27.75" customHeight="1">
      <c r="B1851" s="68"/>
      <c r="C1851" s="68"/>
      <c r="D1851" s="68"/>
      <c r="E1851" s="68"/>
      <c r="F1851" s="68"/>
      <c r="G1851" s="68"/>
      <c r="H1851" s="68"/>
      <c r="I1851" s="68"/>
      <c r="J1851" s="68"/>
      <c r="K1851" s="68"/>
      <c r="L1851" s="68"/>
      <c r="M1851" s="68"/>
      <c r="N1851" s="68"/>
      <c r="O1851" s="68"/>
      <c r="P1851" s="68"/>
      <c r="Q1851" s="68"/>
      <c r="R1851" s="68"/>
      <c r="S1851" s="39"/>
      <c r="T1851" s="39"/>
      <c r="U1851" s="39"/>
    </row>
    <row r="1852" spans="2:21" ht="24.75" customHeight="1">
      <c r="B1852" s="68"/>
      <c r="C1852" s="68"/>
      <c r="D1852" s="81" t="s">
        <v>116</v>
      </c>
      <c r="E1852" s="68"/>
      <c r="F1852" s="68"/>
      <c r="G1852" s="68"/>
      <c r="H1852" s="68"/>
      <c r="I1852" s="68"/>
      <c r="J1852" s="68"/>
      <c r="K1852" s="68"/>
      <c r="L1852" s="68"/>
      <c r="M1852" s="68"/>
      <c r="N1852" s="68"/>
      <c r="O1852" s="68"/>
      <c r="P1852" s="68"/>
      <c r="Q1852" s="68"/>
      <c r="R1852" s="68"/>
      <c r="S1852" s="39"/>
      <c r="T1852" s="39"/>
      <c r="U1852" s="39"/>
    </row>
    <row r="1853" spans="2:21" ht="21.75" customHeight="1">
      <c r="B1853" s="68"/>
      <c r="C1853" s="68"/>
      <c r="D1853" s="68"/>
      <c r="E1853" s="68"/>
      <c r="F1853" s="68"/>
      <c r="G1853" s="68"/>
      <c r="H1853" s="68"/>
      <c r="I1853" s="68"/>
      <c r="J1853" s="68"/>
      <c r="K1853" s="68"/>
      <c r="L1853" s="68"/>
      <c r="M1853" s="68"/>
      <c r="N1853" s="68"/>
      <c r="O1853" s="68"/>
      <c r="P1853" s="68"/>
      <c r="Q1853" s="68"/>
      <c r="R1853" s="68"/>
      <c r="S1853" s="39"/>
      <c r="T1853" s="39"/>
      <c r="U1853" s="39"/>
    </row>
    <row r="1854" spans="2:21" ht="42.75" customHeight="1">
      <c r="B1854" s="68"/>
      <c r="C1854" s="81"/>
      <c r="D1854" s="68"/>
      <c r="E1854" s="68"/>
      <c r="F1854" s="68"/>
      <c r="G1854" s="68"/>
      <c r="H1854" s="68"/>
      <c r="I1854" s="68"/>
      <c r="J1854" s="68"/>
      <c r="K1854" s="68"/>
      <c r="L1854" s="68"/>
      <c r="M1854" s="68"/>
      <c r="N1854" s="68"/>
      <c r="O1854" s="68"/>
      <c r="P1854" s="68"/>
      <c r="Q1854" s="68"/>
      <c r="R1854" s="68"/>
      <c r="S1854" s="39"/>
      <c r="T1854" s="39"/>
      <c r="U1854" s="39"/>
    </row>
    <row r="1855" spans="2:21" ht="39.75" customHeight="1">
      <c r="B1855" s="68"/>
      <c r="C1855" s="81"/>
      <c r="D1855" s="68"/>
      <c r="E1855" s="68"/>
      <c r="F1855" s="68"/>
      <c r="G1855" s="68"/>
      <c r="H1855" s="68"/>
      <c r="I1855" s="68"/>
      <c r="J1855" s="68"/>
      <c r="K1855" s="68"/>
      <c r="L1855" s="68"/>
      <c r="M1855" s="68"/>
      <c r="N1855" s="68"/>
      <c r="O1855" s="68"/>
      <c r="P1855" s="68"/>
      <c r="Q1855" s="68"/>
      <c r="R1855" s="68"/>
      <c r="S1855" s="39"/>
      <c r="T1855" s="39"/>
      <c r="U1855" s="39"/>
    </row>
    <row r="1856" spans="2:21" ht="40.5" customHeight="1">
      <c r="B1856" s="68"/>
      <c r="C1856" s="81"/>
      <c r="D1856" s="68"/>
      <c r="E1856" s="68"/>
      <c r="F1856" s="68"/>
      <c r="G1856" s="68"/>
      <c r="H1856" s="68"/>
      <c r="I1856" s="68"/>
      <c r="J1856" s="68"/>
      <c r="K1856" s="68"/>
      <c r="L1856" s="68"/>
      <c r="M1856" s="68"/>
      <c r="N1856" s="68"/>
      <c r="O1856" s="68"/>
      <c r="P1856" s="68"/>
      <c r="Q1856" s="68"/>
      <c r="R1856" s="68"/>
      <c r="S1856" s="39"/>
      <c r="T1856" s="39"/>
      <c r="U1856" s="39"/>
    </row>
    <row r="1857" spans="2:21" ht="42.75" customHeight="1">
      <c r="B1857" s="68"/>
      <c r="C1857" s="81"/>
      <c r="D1857" s="68"/>
      <c r="E1857" s="39"/>
      <c r="F1857" s="39"/>
      <c r="G1857" s="39"/>
      <c r="H1857" s="39"/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</row>
    <row r="1858" spans="2:21" ht="65.25" customHeight="1">
      <c r="B1858" s="39"/>
      <c r="C1858" s="40"/>
      <c r="D1858" s="39"/>
      <c r="E1858" s="39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</row>
    <row r="1859" spans="2:21" ht="54" customHeight="1">
      <c r="B1859" s="39"/>
      <c r="C1859" s="40"/>
      <c r="D1859" s="39"/>
      <c r="E1859" s="39"/>
      <c r="F1859" s="39"/>
      <c r="G1859" s="39"/>
      <c r="H1859" s="39"/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</row>
    <row r="1860" spans="2:21" ht="54" customHeight="1">
      <c r="B1860" s="39"/>
      <c r="C1860" s="40"/>
      <c r="D1860" s="39"/>
      <c r="E1860" s="39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</row>
    <row r="1861" spans="2:14" ht="27" customHeight="1">
      <c r="B1861" s="41"/>
      <c r="C1861" s="41"/>
      <c r="D1861" s="41"/>
      <c r="E1861" s="120" t="s">
        <v>23</v>
      </c>
      <c r="N1861" s="125" t="s">
        <v>316</v>
      </c>
    </row>
    <row r="1862" spans="2:21" ht="24" customHeight="1">
      <c r="B1862" s="275" t="s">
        <v>153</v>
      </c>
      <c r="C1862" s="284"/>
      <c r="D1862" s="284"/>
      <c r="E1862" s="284"/>
      <c r="F1862" s="284"/>
      <c r="G1862" s="284"/>
      <c r="H1862" s="284"/>
      <c r="I1862" s="284"/>
      <c r="J1862" s="284"/>
      <c r="K1862" s="284"/>
      <c r="L1862" s="284"/>
      <c r="M1862" s="284"/>
      <c r="N1862" s="284"/>
      <c r="O1862" s="284"/>
      <c r="P1862" s="284"/>
      <c r="Q1862" s="284"/>
      <c r="R1862" s="284"/>
      <c r="S1862" s="284"/>
      <c r="T1862" s="284"/>
      <c r="U1862" s="284"/>
    </row>
    <row r="1863" spans="2:21" ht="24" customHeight="1">
      <c r="B1863" s="283" t="s">
        <v>250</v>
      </c>
      <c r="C1863" s="284"/>
      <c r="D1863" s="284"/>
      <c r="E1863" s="284"/>
      <c r="F1863" s="284"/>
      <c r="G1863" s="284"/>
      <c r="H1863" s="284"/>
      <c r="I1863" s="284"/>
      <c r="J1863" s="284"/>
      <c r="K1863" s="284"/>
      <c r="L1863" s="284"/>
      <c r="M1863" s="284"/>
      <c r="N1863" s="284"/>
      <c r="O1863" s="284"/>
      <c r="P1863" s="284"/>
      <c r="Q1863" s="284"/>
      <c r="R1863" s="284"/>
      <c r="S1863" s="284"/>
      <c r="T1863" s="284"/>
      <c r="U1863" s="284"/>
    </row>
    <row r="1864" spans="2:21" ht="24" customHeight="1">
      <c r="B1864" s="280" t="s">
        <v>212</v>
      </c>
      <c r="C1864" s="281"/>
      <c r="D1864" s="281"/>
      <c r="E1864" s="281"/>
      <c r="F1864" s="281"/>
      <c r="G1864" s="281"/>
      <c r="H1864" s="281"/>
      <c r="I1864" s="281"/>
      <c r="J1864" s="281"/>
      <c r="K1864" s="281"/>
      <c r="L1864" s="281"/>
      <c r="M1864" s="281"/>
      <c r="N1864" s="281"/>
      <c r="O1864" s="281"/>
      <c r="P1864" s="281"/>
      <c r="Q1864" s="281"/>
      <c r="R1864" s="281"/>
      <c r="S1864" s="281"/>
      <c r="T1864" s="281"/>
      <c r="U1864" s="281"/>
    </row>
    <row r="1865" spans="2:14" ht="24" customHeight="1">
      <c r="B1865" s="41"/>
      <c r="C1865" s="41"/>
      <c r="D1865" s="41"/>
      <c r="E1865" s="120" t="s">
        <v>23</v>
      </c>
      <c r="N1865" s="125" t="s">
        <v>316</v>
      </c>
    </row>
    <row r="1866" spans="1:21" ht="24" customHeight="1">
      <c r="A1866" s="308" t="s">
        <v>194</v>
      </c>
      <c r="B1866" s="308"/>
      <c r="C1866" s="308"/>
      <c r="D1866" s="308"/>
      <c r="E1866" s="308"/>
      <c r="F1866" s="306" t="s">
        <v>353</v>
      </c>
      <c r="G1866" s="306"/>
      <c r="H1866" s="306"/>
      <c r="I1866" s="306"/>
      <c r="J1866" s="306"/>
      <c r="K1866" s="306"/>
      <c r="L1866" s="306"/>
      <c r="M1866" s="306"/>
      <c r="N1866" s="306"/>
      <c r="O1866" s="85"/>
      <c r="P1866" s="85"/>
      <c r="Q1866" s="85"/>
      <c r="R1866" s="85"/>
      <c r="S1866" s="85"/>
      <c r="T1866" s="85"/>
      <c r="U1866" s="85"/>
    </row>
    <row r="1867" spans="2:14" ht="24" customHeight="1">
      <c r="B1867" s="41"/>
      <c r="C1867" s="41"/>
      <c r="D1867" s="41"/>
      <c r="E1867" s="120" t="s">
        <v>23</v>
      </c>
      <c r="N1867" s="125" t="s">
        <v>316</v>
      </c>
    </row>
    <row r="1868" spans="2:21" ht="24" customHeight="1">
      <c r="B1868" s="72" t="s">
        <v>1</v>
      </c>
      <c r="C1868" s="49" t="s">
        <v>1</v>
      </c>
      <c r="D1868" s="49" t="s">
        <v>30</v>
      </c>
      <c r="E1868" s="49" t="s">
        <v>5</v>
      </c>
      <c r="F1868" s="50" t="s">
        <v>22</v>
      </c>
      <c r="G1868" s="50" t="s">
        <v>13</v>
      </c>
      <c r="H1868" s="50" t="s">
        <v>14</v>
      </c>
      <c r="I1868" s="49" t="s">
        <v>0</v>
      </c>
      <c r="J1868" s="50" t="s">
        <v>12</v>
      </c>
      <c r="K1868" s="50" t="s">
        <v>13</v>
      </c>
      <c r="L1868" s="50" t="s">
        <v>14</v>
      </c>
      <c r="M1868" s="49" t="s">
        <v>0</v>
      </c>
      <c r="N1868" s="50" t="s">
        <v>15</v>
      </c>
      <c r="O1868" s="50" t="s">
        <v>16</v>
      </c>
      <c r="P1868" s="50" t="s">
        <v>14</v>
      </c>
      <c r="Q1868" s="49" t="s">
        <v>0</v>
      </c>
      <c r="R1868" s="50" t="s">
        <v>24</v>
      </c>
      <c r="S1868" s="50" t="s">
        <v>25</v>
      </c>
      <c r="T1868" s="50" t="s">
        <v>14</v>
      </c>
      <c r="U1868" s="49" t="s">
        <v>0</v>
      </c>
    </row>
    <row r="1869" spans="2:21" ht="24" customHeight="1">
      <c r="B1869" s="72" t="s">
        <v>4</v>
      </c>
      <c r="C1869" s="49" t="s">
        <v>3</v>
      </c>
      <c r="D1869" s="49" t="s">
        <v>31</v>
      </c>
      <c r="E1869" s="49" t="s">
        <v>6</v>
      </c>
      <c r="F1869" s="49" t="s">
        <v>8</v>
      </c>
      <c r="G1869" s="49" t="s">
        <v>9</v>
      </c>
      <c r="H1869" s="49" t="s">
        <v>10</v>
      </c>
      <c r="I1869" s="41" t="s">
        <v>11</v>
      </c>
      <c r="J1869" s="49" t="s">
        <v>8</v>
      </c>
      <c r="K1869" s="49" t="s">
        <v>9</v>
      </c>
      <c r="L1869" s="49" t="s">
        <v>10</v>
      </c>
      <c r="M1869" s="41" t="s">
        <v>11</v>
      </c>
      <c r="N1869" s="49" t="s">
        <v>8</v>
      </c>
      <c r="O1869" s="49" t="s">
        <v>9</v>
      </c>
      <c r="P1869" s="49" t="s">
        <v>10</v>
      </c>
      <c r="Q1869" s="41" t="s">
        <v>11</v>
      </c>
      <c r="R1869" s="49" t="s">
        <v>8</v>
      </c>
      <c r="S1869" s="49" t="s">
        <v>9</v>
      </c>
      <c r="T1869" s="49" t="s">
        <v>10</v>
      </c>
      <c r="U1869" s="41" t="s">
        <v>11</v>
      </c>
    </row>
    <row r="1870" spans="2:16" ht="24" customHeight="1">
      <c r="B1870" s="204" t="s">
        <v>358</v>
      </c>
      <c r="C1870" s="103" t="s">
        <v>309</v>
      </c>
      <c r="D1870" s="49" t="s">
        <v>305</v>
      </c>
      <c r="E1870" s="49" t="s">
        <v>7</v>
      </c>
      <c r="F1870" s="49" t="s">
        <v>32</v>
      </c>
      <c r="G1870" s="49" t="s">
        <v>32</v>
      </c>
      <c r="H1870" s="7">
        <v>0.03</v>
      </c>
      <c r="L1870" s="7">
        <v>0.01</v>
      </c>
      <c r="P1870" s="7">
        <v>0.01</v>
      </c>
    </row>
    <row r="1871" spans="2:21" ht="24" customHeight="1">
      <c r="B1871" s="132"/>
      <c r="D1871" s="2" t="s">
        <v>33</v>
      </c>
      <c r="E1871" s="3"/>
      <c r="F1871" s="2" t="s">
        <v>33</v>
      </c>
      <c r="G1871" s="2" t="s">
        <v>33</v>
      </c>
      <c r="H1871" s="2" t="s">
        <v>33</v>
      </c>
      <c r="I1871" s="2" t="s">
        <v>33</v>
      </c>
      <c r="J1871" s="2" t="s">
        <v>33</v>
      </c>
      <c r="K1871" s="2" t="s">
        <v>33</v>
      </c>
      <c r="L1871" s="2" t="s">
        <v>33</v>
      </c>
      <c r="N1871" s="2" t="s">
        <v>33</v>
      </c>
      <c r="O1871" s="2" t="s">
        <v>33</v>
      </c>
      <c r="P1871" s="2" t="s">
        <v>33</v>
      </c>
      <c r="Q1871" s="2" t="s">
        <v>33</v>
      </c>
      <c r="R1871" s="2" t="s">
        <v>33</v>
      </c>
      <c r="S1871" s="2" t="s">
        <v>33</v>
      </c>
      <c r="T1871" s="2" t="s">
        <v>33</v>
      </c>
      <c r="U1871" s="2" t="s">
        <v>33</v>
      </c>
    </row>
    <row r="1872" spans="2:21" ht="24" customHeight="1">
      <c r="B1872" s="41">
        <v>1</v>
      </c>
      <c r="C1872" s="41"/>
      <c r="D1872" s="41">
        <v>3</v>
      </c>
      <c r="E1872" s="41">
        <v>4</v>
      </c>
      <c r="F1872" s="41">
        <v>5</v>
      </c>
      <c r="G1872" s="41">
        <v>6</v>
      </c>
      <c r="H1872" s="42">
        <v>7</v>
      </c>
      <c r="I1872" s="41">
        <v>8</v>
      </c>
      <c r="J1872" s="41">
        <v>9</v>
      </c>
      <c r="K1872" s="41">
        <v>10</v>
      </c>
      <c r="L1872" s="42">
        <v>11</v>
      </c>
      <c r="M1872" s="41">
        <v>12</v>
      </c>
      <c r="N1872" s="41">
        <v>13</v>
      </c>
      <c r="O1872" s="41">
        <v>14</v>
      </c>
      <c r="P1872" s="42">
        <v>15</v>
      </c>
      <c r="Q1872" s="41">
        <v>16</v>
      </c>
      <c r="R1872" s="41">
        <v>17</v>
      </c>
      <c r="S1872" s="41">
        <v>18</v>
      </c>
      <c r="T1872" s="41">
        <v>19</v>
      </c>
      <c r="U1872" s="41">
        <v>20</v>
      </c>
    </row>
    <row r="1873" spans="2:14" ht="24" customHeight="1">
      <c r="B1873" s="41"/>
      <c r="E1873" s="120" t="s">
        <v>23</v>
      </c>
      <c r="N1873" s="125" t="s">
        <v>316</v>
      </c>
    </row>
    <row r="1874" spans="1:21" ht="24" customHeight="1">
      <c r="A1874" s="126">
        <v>1</v>
      </c>
      <c r="B1874" s="60" t="s">
        <v>17</v>
      </c>
      <c r="C1874" s="128">
        <v>15</v>
      </c>
      <c r="D1874" s="128">
        <f>C1874*15</f>
        <v>225</v>
      </c>
      <c r="E1874" s="128">
        <f>SUM(C1874*32)</f>
        <v>480</v>
      </c>
      <c r="F1874" s="128">
        <f>SUM(C1874*22)</f>
        <v>330</v>
      </c>
      <c r="G1874" s="128">
        <f>SUM(E1874*8)</f>
        <v>3840</v>
      </c>
      <c r="H1874" s="128" t="s">
        <v>21</v>
      </c>
      <c r="I1874" s="129">
        <f>G1874+F1874+D1874</f>
        <v>4395</v>
      </c>
      <c r="J1874" s="128">
        <f>SUM(C1874*3)</f>
        <v>45</v>
      </c>
      <c r="K1874" s="128">
        <f>SUM(E1874*0.5)</f>
        <v>240</v>
      </c>
      <c r="L1874" s="128" t="str">
        <f>+L1876</f>
        <v>+</v>
      </c>
      <c r="M1874" s="129">
        <f>SUM(J1874:L1874)</f>
        <v>285</v>
      </c>
      <c r="N1874" s="128">
        <f>SUM(C1874*3)</f>
        <v>45</v>
      </c>
      <c r="O1874" s="128">
        <f>SUM(E1874*1)</f>
        <v>480</v>
      </c>
      <c r="P1874" s="128" t="s">
        <v>21</v>
      </c>
      <c r="Q1874" s="129">
        <f>SUM(N1874:P1874)</f>
        <v>525</v>
      </c>
      <c r="R1874" s="128">
        <f>SUM(C1874*2)</f>
        <v>30</v>
      </c>
      <c r="S1874" s="128">
        <f>SUM(E1874*0.5)</f>
        <v>240</v>
      </c>
      <c r="T1874" s="128" t="s">
        <v>21</v>
      </c>
      <c r="U1874" s="129">
        <f>SUM(R1874:T1874)</f>
        <v>270</v>
      </c>
    </row>
    <row r="1875" spans="1:21" ht="24" customHeight="1">
      <c r="A1875" s="126">
        <v>2</v>
      </c>
      <c r="B1875" s="60" t="s">
        <v>18</v>
      </c>
      <c r="C1875" s="128">
        <v>9</v>
      </c>
      <c r="D1875" s="128">
        <f>SUM(C1875*15)</f>
        <v>135</v>
      </c>
      <c r="E1875" s="29">
        <f>SUM(C1875*24)</f>
        <v>216</v>
      </c>
      <c r="F1875" s="128">
        <f>SUM(C1875*32.5)</f>
        <v>292.5</v>
      </c>
      <c r="G1875" s="128">
        <f>SUM(E1875*8)</f>
        <v>1728</v>
      </c>
      <c r="H1875" s="128" t="s">
        <v>21</v>
      </c>
      <c r="I1875" s="129">
        <f>G1875+F1875+D1875</f>
        <v>2155.5</v>
      </c>
      <c r="J1875" s="128">
        <f>SUM(C1875*2.5)</f>
        <v>22.5</v>
      </c>
      <c r="K1875" s="128">
        <f>SUM(E1875*0.5)</f>
        <v>108</v>
      </c>
      <c r="L1875" s="128" t="s">
        <v>21</v>
      </c>
      <c r="M1875" s="129">
        <f>SUM(J1875:L1875)</f>
        <v>130.5</v>
      </c>
      <c r="N1875" s="128">
        <f>SUM(C1875*3)</f>
        <v>27</v>
      </c>
      <c r="O1875" s="128">
        <f>SUM(E1875*1)</f>
        <v>216</v>
      </c>
      <c r="P1875" s="128" t="s">
        <v>21</v>
      </c>
      <c r="Q1875" s="129">
        <f>SUM(N1875:P1875)</f>
        <v>243</v>
      </c>
      <c r="R1875" s="128">
        <f>SUM(C1875*2)</f>
        <v>18</v>
      </c>
      <c r="S1875" s="128">
        <f>SUM(E1875*0.5)</f>
        <v>108</v>
      </c>
      <c r="T1875" s="128" t="s">
        <v>21</v>
      </c>
      <c r="U1875" s="129">
        <f>SUM(R1875:T1875)</f>
        <v>126</v>
      </c>
    </row>
    <row r="1876" spans="1:21" ht="19.5">
      <c r="A1876" s="126">
        <v>3</v>
      </c>
      <c r="B1876" s="60" t="s">
        <v>19</v>
      </c>
      <c r="C1876" s="128">
        <v>10</v>
      </c>
      <c r="D1876" s="128">
        <f>SUM(C1876*15)</f>
        <v>150</v>
      </c>
      <c r="E1876" s="128">
        <f>SUM(C1876*32)</f>
        <v>320</v>
      </c>
      <c r="F1876" s="128">
        <f>SUM(C1876*22)</f>
        <v>220</v>
      </c>
      <c r="G1876" s="128">
        <f>SUM(E1876*8)</f>
        <v>2560</v>
      </c>
      <c r="H1876" s="128" t="s">
        <v>21</v>
      </c>
      <c r="I1876" s="129">
        <f>G1876+F1876+D1876</f>
        <v>2930</v>
      </c>
      <c r="J1876" s="128">
        <f>SUM(C1876*3)</f>
        <v>30</v>
      </c>
      <c r="K1876" s="128">
        <f>SUM(E1876*0.5)</f>
        <v>160</v>
      </c>
      <c r="L1876" s="128" t="s">
        <v>21</v>
      </c>
      <c r="M1876" s="129">
        <f>SUM(J1876:L1876)</f>
        <v>190</v>
      </c>
      <c r="N1876" s="128">
        <f>SUM(C1876*3)</f>
        <v>30</v>
      </c>
      <c r="O1876" s="128">
        <f>SUM(E1876*1)</f>
        <v>320</v>
      </c>
      <c r="P1876" s="128" t="s">
        <v>21</v>
      </c>
      <c r="Q1876" s="129">
        <f>SUM(N1876:P1876)</f>
        <v>350</v>
      </c>
      <c r="R1876" s="128">
        <f>SUM(C1876*2)</f>
        <v>20</v>
      </c>
      <c r="S1876" s="128">
        <f>SUM(E1876*0.5)</f>
        <v>160</v>
      </c>
      <c r="T1876" s="128" t="s">
        <v>21</v>
      </c>
      <c r="U1876" s="129">
        <f>SUM(R1876:T1876)</f>
        <v>180</v>
      </c>
    </row>
    <row r="1877" spans="1:21" ht="19.5">
      <c r="A1877" s="126">
        <v>4</v>
      </c>
      <c r="B1877" s="60" t="s">
        <v>20</v>
      </c>
      <c r="C1877" s="128">
        <v>6</v>
      </c>
      <c r="D1877" s="128">
        <f>SUM(C1877*15)</f>
        <v>90</v>
      </c>
      <c r="E1877" s="128">
        <f>SUM(C1877*24)</f>
        <v>144</v>
      </c>
      <c r="F1877" s="128">
        <f>SUM(C1877*32.5)</f>
        <v>195</v>
      </c>
      <c r="G1877" s="128">
        <f>SUM(E1877*8)</f>
        <v>1152</v>
      </c>
      <c r="H1877" s="128" t="s">
        <v>21</v>
      </c>
      <c r="I1877" s="129">
        <f>G1877+F1877+D1877</f>
        <v>1437</v>
      </c>
      <c r="J1877" s="128">
        <f>SUM(C1877*2.5)</f>
        <v>15</v>
      </c>
      <c r="K1877" s="128">
        <f>SUM(E1877*0.5)</f>
        <v>72</v>
      </c>
      <c r="L1877" s="128" t="s">
        <v>21</v>
      </c>
      <c r="M1877" s="129">
        <f>SUM(J1877:L1877)</f>
        <v>87</v>
      </c>
      <c r="N1877" s="128">
        <f>SUM(C1877*3)</f>
        <v>18</v>
      </c>
      <c r="O1877" s="128">
        <f>SUM(E1877*1)</f>
        <v>144</v>
      </c>
      <c r="P1877" s="128" t="s">
        <v>21</v>
      </c>
      <c r="Q1877" s="129">
        <f>SUM(N1877:P1877)</f>
        <v>162</v>
      </c>
      <c r="R1877" s="128">
        <f>SUM(C1877*2)</f>
        <v>12</v>
      </c>
      <c r="S1877" s="128">
        <f>SUM(E1877*0.5)</f>
        <v>72</v>
      </c>
      <c r="T1877" s="128" t="s">
        <v>21</v>
      </c>
      <c r="U1877" s="129">
        <f>SUM(R1877:T1877)</f>
        <v>84</v>
      </c>
    </row>
    <row r="1878" spans="2:21" ht="19.5">
      <c r="B1878" s="61" t="s">
        <v>28</v>
      </c>
      <c r="C1878" s="61">
        <f>C1877+C1876+C1875+C1874</f>
        <v>40</v>
      </c>
      <c r="D1878" s="8">
        <f>C1878*15</f>
        <v>600</v>
      </c>
      <c r="E1878" s="8">
        <f>SUM(E1874:E1877)</f>
        <v>1160</v>
      </c>
      <c r="F1878" s="8">
        <f>SUM(F1874:F1877)</f>
        <v>1037.5</v>
      </c>
      <c r="G1878" s="8">
        <f aca="true" t="shared" si="46" ref="G1878:M1878">SUM(G1874:G1877)</f>
        <v>9280</v>
      </c>
      <c r="H1878" s="8">
        <f t="shared" si="46"/>
        <v>0</v>
      </c>
      <c r="I1878" s="8">
        <f t="shared" si="46"/>
        <v>10917.5</v>
      </c>
      <c r="J1878" s="8">
        <f t="shared" si="46"/>
        <v>112.5</v>
      </c>
      <c r="K1878" s="8">
        <f t="shared" si="46"/>
        <v>580</v>
      </c>
      <c r="L1878" s="8">
        <f t="shared" si="46"/>
        <v>0</v>
      </c>
      <c r="M1878" s="8">
        <f t="shared" si="46"/>
        <v>692.5</v>
      </c>
      <c r="N1878" s="8">
        <f>SUM(N1874:N1877)</f>
        <v>120</v>
      </c>
      <c r="O1878" s="8">
        <f aca="true" t="shared" si="47" ref="O1878:U1878">SUM(O1874:O1877)</f>
        <v>1160</v>
      </c>
      <c r="P1878" s="8">
        <f t="shared" si="47"/>
        <v>0</v>
      </c>
      <c r="Q1878" s="8">
        <f t="shared" si="47"/>
        <v>1280</v>
      </c>
      <c r="R1878" s="8">
        <f t="shared" si="47"/>
        <v>80</v>
      </c>
      <c r="S1878" s="8">
        <f t="shared" si="47"/>
        <v>580</v>
      </c>
      <c r="T1878" s="8">
        <f t="shared" si="47"/>
        <v>0</v>
      </c>
      <c r="U1878" s="8">
        <f t="shared" si="47"/>
        <v>660</v>
      </c>
    </row>
    <row r="1879" spans="2:14" ht="19.5" customHeight="1">
      <c r="B1879" s="41"/>
      <c r="C1879" s="41"/>
      <c r="D1879" s="41"/>
      <c r="E1879" s="120" t="s">
        <v>23</v>
      </c>
      <c r="N1879" s="125" t="s">
        <v>316</v>
      </c>
    </row>
    <row r="1880" spans="1:21" ht="16.5" customHeight="1">
      <c r="A1880" s="273" t="s">
        <v>297</v>
      </c>
      <c r="B1880" s="273"/>
      <c r="C1880" s="273"/>
      <c r="D1880" s="273"/>
      <c r="E1880" s="273"/>
      <c r="F1880" s="273"/>
      <c r="G1880" s="273"/>
      <c r="H1880" s="273"/>
      <c r="I1880" s="273"/>
      <c r="J1880" s="273"/>
      <c r="K1880" s="59"/>
      <c r="L1880" s="276"/>
      <c r="M1880" s="276"/>
      <c r="N1880" s="276"/>
      <c r="O1880" s="276"/>
      <c r="P1880" s="62"/>
      <c r="Q1880" s="62"/>
      <c r="R1880" s="276"/>
      <c r="S1880" s="276"/>
      <c r="T1880" s="276"/>
      <c r="U1880" s="276"/>
    </row>
    <row r="1881" spans="2:21" ht="16.5">
      <c r="B1881" s="82" t="s">
        <v>75</v>
      </c>
      <c r="C1881" s="82"/>
      <c r="D1881" s="82"/>
      <c r="E1881" s="267" t="s">
        <v>266</v>
      </c>
      <c r="F1881" s="267"/>
      <c r="G1881" s="267" t="s">
        <v>270</v>
      </c>
      <c r="H1881" s="285"/>
      <c r="I1881" s="285"/>
      <c r="J1881" s="285"/>
      <c r="K1881" s="285"/>
      <c r="L1881" s="267" t="s">
        <v>215</v>
      </c>
      <c r="M1881" s="267"/>
      <c r="N1881" s="267"/>
      <c r="O1881" s="267"/>
      <c r="P1881" s="136"/>
      <c r="Q1881" s="44"/>
      <c r="R1881" s="267" t="s">
        <v>214</v>
      </c>
      <c r="S1881" s="285"/>
      <c r="T1881" s="285"/>
      <c r="U1881" s="285"/>
    </row>
    <row r="1882" spans="2:21" ht="15.75">
      <c r="B1882" s="62"/>
      <c r="C1882" s="267"/>
      <c r="D1882" s="267"/>
      <c r="E1882" s="45" t="s">
        <v>267</v>
      </c>
      <c r="F1882" s="44" t="s">
        <v>268</v>
      </c>
      <c r="G1882" s="136"/>
      <c r="H1882" s="136"/>
      <c r="I1882" s="136"/>
      <c r="J1882" s="136"/>
      <c r="K1882" s="136"/>
      <c r="L1882" s="267" t="s">
        <v>216</v>
      </c>
      <c r="M1882" s="267"/>
      <c r="N1882" s="267"/>
      <c r="O1882" s="267"/>
      <c r="P1882" s="136"/>
      <c r="Q1882" s="136"/>
      <c r="R1882" s="136"/>
      <c r="S1882" s="136"/>
      <c r="T1882" s="136"/>
      <c r="U1882" s="136"/>
    </row>
    <row r="1883" spans="2:21" ht="15.75">
      <c r="B1883" s="62"/>
      <c r="C1883" s="45"/>
      <c r="D1883" s="44" t="s">
        <v>268</v>
      </c>
      <c r="E1883" s="62">
        <v>10</v>
      </c>
      <c r="F1883" s="62">
        <v>5</v>
      </c>
      <c r="G1883" s="136"/>
      <c r="H1883" s="136"/>
      <c r="I1883" s="136"/>
      <c r="J1883" s="136"/>
      <c r="K1883" s="136"/>
      <c r="L1883" s="267" t="s">
        <v>217</v>
      </c>
      <c r="M1883" s="267"/>
      <c r="N1883" s="267"/>
      <c r="O1883" s="267"/>
      <c r="P1883" s="136"/>
      <c r="Q1883" s="136"/>
      <c r="R1883" s="136"/>
      <c r="S1883" s="136"/>
      <c r="T1883" s="136"/>
      <c r="U1883" s="136"/>
    </row>
    <row r="1884" spans="2:21" ht="16.5">
      <c r="B1884" s="44" t="s">
        <v>264</v>
      </c>
      <c r="C1884" s="62"/>
      <c r="D1884" s="62">
        <v>5</v>
      </c>
      <c r="E1884" s="46">
        <v>0</v>
      </c>
      <c r="F1884" s="46">
        <v>0</v>
      </c>
      <c r="G1884" s="46"/>
      <c r="H1884" s="46"/>
      <c r="I1884" s="46"/>
      <c r="J1884" s="46"/>
      <c r="K1884" s="62"/>
      <c r="L1884" s="62"/>
      <c r="M1884" s="62"/>
      <c r="N1884" s="62"/>
      <c r="O1884" s="62"/>
      <c r="P1884" s="46"/>
      <c r="Q1884" s="46"/>
      <c r="R1884" s="46"/>
      <c r="S1884" s="46"/>
      <c r="T1884" s="46"/>
      <c r="U1884" s="46"/>
    </row>
    <row r="1885" spans="2:21" ht="16.5">
      <c r="B1885" s="44" t="s">
        <v>265</v>
      </c>
      <c r="C1885" s="46"/>
      <c r="D1885" s="46">
        <v>0</v>
      </c>
      <c r="E1885" s="65">
        <f>E1883+E1884</f>
        <v>10</v>
      </c>
      <c r="F1885" s="65">
        <f>F1883+F1884</f>
        <v>5</v>
      </c>
      <c r="G1885" s="267" t="s">
        <v>0</v>
      </c>
      <c r="H1885" s="267"/>
      <c r="I1885" s="267"/>
      <c r="J1885" s="267"/>
      <c r="K1885" s="267"/>
      <c r="L1885" s="267"/>
      <c r="M1885" s="267"/>
      <c r="N1885" s="267"/>
      <c r="O1885" s="267"/>
      <c r="P1885" s="267"/>
      <c r="Q1885" s="267"/>
      <c r="R1885" s="267"/>
      <c r="S1885" s="267"/>
      <c r="T1885" s="267"/>
      <c r="U1885" s="267"/>
    </row>
    <row r="1886" spans="2:21" ht="16.5">
      <c r="B1886" s="138" t="s">
        <v>28</v>
      </c>
      <c r="C1886" s="65"/>
      <c r="D1886" s="65">
        <f>D1884+D1885</f>
        <v>5</v>
      </c>
      <c r="E1886" s="65"/>
      <c r="F1886" s="65"/>
      <c r="G1886" s="267"/>
      <c r="H1886" s="267"/>
      <c r="I1886" s="267"/>
      <c r="J1886" s="267"/>
      <c r="K1886" s="267"/>
      <c r="L1886" s="267"/>
      <c r="M1886" s="267"/>
      <c r="N1886" s="267"/>
      <c r="O1886" s="267"/>
      <c r="P1886" s="267"/>
      <c r="Q1886" s="267"/>
      <c r="R1886" s="267"/>
      <c r="S1886" s="267"/>
      <c r="T1886" s="267"/>
      <c r="U1886" s="267"/>
    </row>
    <row r="1887" spans="2:21" ht="16.5">
      <c r="B1887" s="138" t="s">
        <v>109</v>
      </c>
      <c r="C1887" s="65"/>
      <c r="D1887" s="65"/>
      <c r="E1887" s="65"/>
      <c r="F1887" s="65"/>
      <c r="G1887" s="267"/>
      <c r="H1887" s="267"/>
      <c r="I1887" s="267"/>
      <c r="J1887" s="267"/>
      <c r="K1887" s="267"/>
      <c r="L1887" s="267"/>
      <c r="M1887" s="267"/>
      <c r="N1887" s="267"/>
      <c r="O1887" s="267"/>
      <c r="P1887" s="267"/>
      <c r="Q1887" s="267"/>
      <c r="R1887" s="267"/>
      <c r="S1887" s="267"/>
      <c r="T1887" s="267"/>
      <c r="U1887" s="267"/>
    </row>
    <row r="1888" spans="2:27" ht="16.5">
      <c r="B1888" s="65" t="s">
        <v>246</v>
      </c>
      <c r="C1888" s="65"/>
      <c r="D1888" s="65"/>
      <c r="E1888" s="179"/>
      <c r="F1888" s="179"/>
      <c r="G1888" s="63"/>
      <c r="H1888" s="154"/>
      <c r="I1888" s="154"/>
      <c r="J1888" s="154"/>
      <c r="K1888" s="154"/>
      <c r="L1888" s="154"/>
      <c r="M1888" s="154"/>
      <c r="N1888" s="154"/>
      <c r="O1888" s="154"/>
      <c r="P1888" s="154"/>
      <c r="Q1888" s="154"/>
      <c r="R1888" s="154"/>
      <c r="S1888" s="154"/>
      <c r="T1888" s="154"/>
      <c r="U1888" s="154"/>
      <c r="V1888" s="29"/>
      <c r="W1888" s="29"/>
      <c r="X1888" s="29"/>
      <c r="Y1888" s="29"/>
      <c r="Z1888" s="29"/>
      <c r="AA1888" s="29"/>
    </row>
    <row r="1889" spans="2:27" ht="15.75">
      <c r="B1889" s="63" t="s">
        <v>298</v>
      </c>
      <c r="C1889" s="179"/>
      <c r="D1889" s="179"/>
      <c r="E1889" s="188"/>
      <c r="F1889" s="188"/>
      <c r="G1889" s="188"/>
      <c r="H1889" s="188"/>
      <c r="I1889" s="188"/>
      <c r="J1889" s="188"/>
      <c r="K1889" s="188"/>
      <c r="L1889" s="188"/>
      <c r="M1889" s="188"/>
      <c r="N1889" s="188"/>
      <c r="O1889" s="188"/>
      <c r="P1889" s="188"/>
      <c r="Q1889" s="188"/>
      <c r="R1889" s="188"/>
      <c r="S1889" s="188"/>
      <c r="T1889" s="188"/>
      <c r="U1889" s="188"/>
      <c r="V1889" s="29"/>
      <c r="W1889" s="29"/>
      <c r="X1889" s="29"/>
      <c r="Y1889" s="29"/>
      <c r="Z1889" s="29"/>
      <c r="AA1889" s="29"/>
    </row>
    <row r="1890" spans="2:27" ht="15.75">
      <c r="B1890" s="188" t="s">
        <v>312</v>
      </c>
      <c r="C1890" s="188"/>
      <c r="D1890" s="188"/>
      <c r="E1890" s="201"/>
      <c r="F1890" s="201"/>
      <c r="G1890" s="201"/>
      <c r="H1890" s="201"/>
      <c r="I1890" s="201"/>
      <c r="J1890" s="201"/>
      <c r="K1890" s="201"/>
      <c r="L1890" s="201"/>
      <c r="M1890" s="201"/>
      <c r="N1890" s="201"/>
      <c r="O1890" s="201"/>
      <c r="P1890" s="201"/>
      <c r="Q1890" s="201"/>
      <c r="R1890" s="201"/>
      <c r="S1890" s="201"/>
      <c r="T1890" s="201"/>
      <c r="U1890" s="201"/>
      <c r="V1890" s="29"/>
      <c r="W1890" s="29"/>
      <c r="X1890" s="29"/>
      <c r="Y1890" s="29"/>
      <c r="Z1890" s="29"/>
      <c r="AA1890" s="29"/>
    </row>
    <row r="1891" spans="2:27" ht="15.75">
      <c r="B1891" s="201" t="s">
        <v>311</v>
      </c>
      <c r="C1891" s="201"/>
      <c r="D1891" s="201"/>
      <c r="E1891" s="36"/>
      <c r="F1891" s="36"/>
      <c r="G1891" s="36"/>
      <c r="H1891" s="36"/>
      <c r="I1891" s="36"/>
      <c r="J1891" s="36"/>
      <c r="K1891" s="36"/>
      <c r="L1891" s="36"/>
      <c r="M1891" s="36"/>
      <c r="N1891" s="36"/>
      <c r="O1891" s="36"/>
      <c r="P1891" s="36"/>
      <c r="Q1891" s="162"/>
      <c r="R1891" s="162"/>
      <c r="S1891" s="162"/>
      <c r="T1891" s="162"/>
      <c r="U1891" s="162"/>
      <c r="V1891" s="29"/>
      <c r="W1891" s="29"/>
      <c r="X1891" s="29"/>
      <c r="Y1891" s="29"/>
      <c r="Z1891" s="29"/>
      <c r="AA1891" s="29"/>
    </row>
    <row r="1892" spans="2:27" ht="16.5">
      <c r="B1892" s="36" t="s">
        <v>269</v>
      </c>
      <c r="C1892" s="36"/>
      <c r="D1892" s="36"/>
      <c r="E1892" s="166"/>
      <c r="F1892" s="166"/>
      <c r="G1892" s="166"/>
      <c r="H1892" s="166"/>
      <c r="I1892" s="166"/>
      <c r="J1892" s="166"/>
      <c r="K1892" s="166"/>
      <c r="L1892" s="166"/>
      <c r="M1892" s="166"/>
      <c r="N1892" s="166"/>
      <c r="O1892" s="166"/>
      <c r="P1892" s="166"/>
      <c r="Q1892" s="162"/>
      <c r="R1892" s="162"/>
      <c r="S1892" s="162"/>
      <c r="T1892" s="162"/>
      <c r="U1892" s="162"/>
      <c r="V1892" s="29"/>
      <c r="W1892" s="29"/>
      <c r="X1892" s="29"/>
      <c r="Y1892" s="29"/>
      <c r="Z1892" s="29"/>
      <c r="AA1892" s="29"/>
    </row>
    <row r="1893" spans="2:27" ht="15.75">
      <c r="B1893" s="166" t="s">
        <v>302</v>
      </c>
      <c r="C1893" s="166"/>
      <c r="D1893" s="166"/>
      <c r="E1893" s="162"/>
      <c r="F1893" s="162"/>
      <c r="G1893" s="162"/>
      <c r="H1893" s="162"/>
      <c r="I1893" s="162"/>
      <c r="J1893" s="162"/>
      <c r="K1893" s="162"/>
      <c r="L1893" s="162"/>
      <c r="M1893" s="162"/>
      <c r="N1893" s="162"/>
      <c r="O1893" s="162"/>
      <c r="P1893" s="162"/>
      <c r="Q1893" s="162"/>
      <c r="R1893" s="162"/>
      <c r="S1893" s="162"/>
      <c r="T1893" s="162"/>
      <c r="U1893" s="162"/>
      <c r="V1893" s="29"/>
      <c r="W1893" s="29"/>
      <c r="X1893" s="29"/>
      <c r="Y1893" s="29"/>
      <c r="Z1893" s="29"/>
      <c r="AA1893" s="29"/>
    </row>
    <row r="1894" spans="2:21" ht="15.75">
      <c r="B1894" s="162"/>
      <c r="C1894" s="162"/>
      <c r="D1894" s="162"/>
      <c r="E1894" s="162"/>
      <c r="F1894" s="162"/>
      <c r="G1894" s="162"/>
      <c r="H1894" s="162"/>
      <c r="I1894" s="162"/>
      <c r="J1894" s="162"/>
      <c r="K1894" s="162"/>
      <c r="L1894" s="162"/>
      <c r="M1894" s="162"/>
      <c r="N1894" s="162"/>
      <c r="O1894" s="162"/>
      <c r="P1894" s="162"/>
      <c r="Q1894" s="162"/>
      <c r="R1894" s="162"/>
      <c r="S1894" s="162"/>
      <c r="T1894" s="162"/>
      <c r="U1894" s="162"/>
    </row>
    <row r="1895" spans="2:21" ht="15.75">
      <c r="B1895" s="162"/>
      <c r="C1895" s="162"/>
      <c r="D1895" s="162"/>
      <c r="E1895" s="162"/>
      <c r="F1895" s="162"/>
      <c r="G1895" s="162"/>
      <c r="H1895" s="162"/>
      <c r="I1895" s="162"/>
      <c r="J1895" s="162"/>
      <c r="K1895" s="162"/>
      <c r="L1895" s="162"/>
      <c r="M1895" s="162"/>
      <c r="N1895" s="162"/>
      <c r="O1895" s="162"/>
      <c r="P1895" s="162"/>
      <c r="Q1895" s="162"/>
      <c r="R1895" s="162"/>
      <c r="S1895" s="162"/>
      <c r="T1895" s="162"/>
      <c r="U1895" s="162"/>
    </row>
    <row r="1896" spans="2:10" ht="20.25">
      <c r="B1896" s="162"/>
      <c r="C1896" s="162"/>
      <c r="D1896" s="162"/>
      <c r="J1896" s="248">
        <v>1</v>
      </c>
    </row>
    <row r="1898" spans="2:14" ht="18.75">
      <c r="B1898" s="41"/>
      <c r="C1898" s="41"/>
      <c r="D1898" s="41"/>
      <c r="E1898" s="120" t="s">
        <v>23</v>
      </c>
      <c r="N1898" s="125" t="s">
        <v>316</v>
      </c>
    </row>
    <row r="1899" spans="2:21" ht="23.25">
      <c r="B1899" s="275" t="s">
        <v>153</v>
      </c>
      <c r="C1899" s="284"/>
      <c r="D1899" s="284"/>
      <c r="E1899" s="284"/>
      <c r="F1899" s="284"/>
      <c r="G1899" s="284"/>
      <c r="H1899" s="284"/>
      <c r="I1899" s="284"/>
      <c r="J1899" s="284"/>
      <c r="K1899" s="284"/>
      <c r="L1899" s="284"/>
      <c r="M1899" s="284"/>
      <c r="N1899" s="284"/>
      <c r="O1899" s="284"/>
      <c r="P1899" s="284"/>
      <c r="Q1899" s="284"/>
      <c r="R1899" s="284"/>
      <c r="S1899" s="284"/>
      <c r="T1899" s="284"/>
      <c r="U1899" s="284"/>
    </row>
    <row r="1900" spans="2:21" ht="22.5">
      <c r="B1900" s="283" t="s">
        <v>250</v>
      </c>
      <c r="C1900" s="284"/>
      <c r="D1900" s="284"/>
      <c r="E1900" s="284"/>
      <c r="F1900" s="284"/>
      <c r="G1900" s="284"/>
      <c r="H1900" s="284"/>
      <c r="I1900" s="284"/>
      <c r="J1900" s="284"/>
      <c r="K1900" s="284"/>
      <c r="L1900" s="284"/>
      <c r="M1900" s="284"/>
      <c r="N1900" s="284"/>
      <c r="O1900" s="284"/>
      <c r="P1900" s="284"/>
      <c r="Q1900" s="284"/>
      <c r="R1900" s="284"/>
      <c r="S1900" s="284"/>
      <c r="T1900" s="284"/>
      <c r="U1900" s="284"/>
    </row>
    <row r="1901" spans="2:21" ht="15.75">
      <c r="B1901" s="280" t="s">
        <v>212</v>
      </c>
      <c r="C1901" s="281"/>
      <c r="D1901" s="281"/>
      <c r="E1901" s="281"/>
      <c r="F1901" s="281"/>
      <c r="G1901" s="281"/>
      <c r="H1901" s="281"/>
      <c r="I1901" s="281"/>
      <c r="J1901" s="281"/>
      <c r="K1901" s="281"/>
      <c r="L1901" s="281"/>
      <c r="M1901" s="281"/>
      <c r="N1901" s="281"/>
      <c r="O1901" s="281"/>
      <c r="P1901" s="281"/>
      <c r="Q1901" s="281"/>
      <c r="R1901" s="281"/>
      <c r="S1901" s="281"/>
      <c r="T1901" s="281"/>
      <c r="U1901" s="281"/>
    </row>
    <row r="1902" spans="2:14" ht="18.75">
      <c r="B1902" s="41"/>
      <c r="C1902" s="41"/>
      <c r="D1902" s="41"/>
      <c r="E1902" s="120" t="s">
        <v>23</v>
      </c>
      <c r="N1902" s="125" t="s">
        <v>316</v>
      </c>
    </row>
    <row r="1903" spans="1:21" ht="24" customHeight="1">
      <c r="A1903" s="308" t="s">
        <v>195</v>
      </c>
      <c r="B1903" s="308"/>
      <c r="C1903" s="308"/>
      <c r="D1903" s="308"/>
      <c r="E1903" s="308"/>
      <c r="F1903" s="306" t="s">
        <v>353</v>
      </c>
      <c r="G1903" s="306"/>
      <c r="H1903" s="306"/>
      <c r="I1903" s="306"/>
      <c r="J1903" s="306"/>
      <c r="K1903" s="306"/>
      <c r="L1903" s="306"/>
      <c r="M1903" s="306"/>
      <c r="N1903" s="306"/>
      <c r="O1903" s="85"/>
      <c r="P1903" s="85"/>
      <c r="Q1903" s="85"/>
      <c r="R1903" s="85"/>
      <c r="S1903" s="85"/>
      <c r="T1903" s="85"/>
      <c r="U1903" s="85"/>
    </row>
    <row r="1904" spans="2:14" ht="24" customHeight="1">
      <c r="B1904" s="41"/>
      <c r="C1904" s="41"/>
      <c r="D1904" s="41"/>
      <c r="E1904" s="120" t="s">
        <v>23</v>
      </c>
      <c r="N1904" s="125" t="s">
        <v>316</v>
      </c>
    </row>
    <row r="1905" spans="2:22" ht="24" customHeight="1">
      <c r="B1905" s="72" t="s">
        <v>1</v>
      </c>
      <c r="C1905" s="49" t="s">
        <v>1</v>
      </c>
      <c r="D1905" s="49" t="s">
        <v>30</v>
      </c>
      <c r="E1905" s="49" t="s">
        <v>5</v>
      </c>
      <c r="F1905" s="50" t="s">
        <v>22</v>
      </c>
      <c r="G1905" s="50" t="s">
        <v>13</v>
      </c>
      <c r="H1905" s="50" t="s">
        <v>14</v>
      </c>
      <c r="I1905" s="49" t="s">
        <v>0</v>
      </c>
      <c r="J1905" s="50" t="s">
        <v>12</v>
      </c>
      <c r="K1905" s="50" t="s">
        <v>13</v>
      </c>
      <c r="L1905" s="50" t="s">
        <v>14</v>
      </c>
      <c r="M1905" s="49" t="s">
        <v>0</v>
      </c>
      <c r="N1905" s="50" t="s">
        <v>15</v>
      </c>
      <c r="O1905" s="50" t="s">
        <v>16</v>
      </c>
      <c r="P1905" s="50" t="s">
        <v>14</v>
      </c>
      <c r="Q1905" s="49" t="s">
        <v>0</v>
      </c>
      <c r="R1905" s="50" t="s">
        <v>24</v>
      </c>
      <c r="S1905" s="50" t="s">
        <v>25</v>
      </c>
      <c r="T1905" s="50" t="s">
        <v>14</v>
      </c>
      <c r="U1905" s="49" t="s">
        <v>0</v>
      </c>
      <c r="V1905" s="54"/>
    </row>
    <row r="1906" spans="2:21" ht="24" customHeight="1">
      <c r="B1906" s="72" t="s">
        <v>4</v>
      </c>
      <c r="C1906" s="49" t="s">
        <v>3</v>
      </c>
      <c r="D1906" s="49" t="s">
        <v>31</v>
      </c>
      <c r="E1906" s="49" t="s">
        <v>6</v>
      </c>
      <c r="F1906" s="49" t="s">
        <v>8</v>
      </c>
      <c r="G1906" s="49" t="s">
        <v>9</v>
      </c>
      <c r="H1906" s="49" t="s">
        <v>10</v>
      </c>
      <c r="I1906" s="41" t="s">
        <v>11</v>
      </c>
      <c r="J1906" s="49" t="s">
        <v>8</v>
      </c>
      <c r="K1906" s="49" t="s">
        <v>9</v>
      </c>
      <c r="L1906" s="49" t="s">
        <v>10</v>
      </c>
      <c r="M1906" s="41" t="s">
        <v>11</v>
      </c>
      <c r="N1906" s="49" t="s">
        <v>8</v>
      </c>
      <c r="O1906" s="49" t="s">
        <v>9</v>
      </c>
      <c r="P1906" s="49" t="s">
        <v>10</v>
      </c>
      <c r="Q1906" s="41" t="s">
        <v>11</v>
      </c>
      <c r="R1906" s="49" t="s">
        <v>8</v>
      </c>
      <c r="S1906" s="49" t="s">
        <v>9</v>
      </c>
      <c r="T1906" s="49" t="s">
        <v>10</v>
      </c>
      <c r="U1906" s="41" t="s">
        <v>11</v>
      </c>
    </row>
    <row r="1907" spans="2:16" ht="24" customHeight="1">
      <c r="B1907" s="204" t="s">
        <v>358</v>
      </c>
      <c r="C1907" s="72" t="s">
        <v>309</v>
      </c>
      <c r="D1907" s="49" t="s">
        <v>305</v>
      </c>
      <c r="E1907" s="49" t="s">
        <v>7</v>
      </c>
      <c r="F1907" s="49" t="s">
        <v>32</v>
      </c>
      <c r="G1907" s="49" t="s">
        <v>32</v>
      </c>
      <c r="H1907" s="7">
        <v>0.03</v>
      </c>
      <c r="L1907" s="7">
        <v>0.01</v>
      </c>
      <c r="P1907" s="7">
        <v>0.01</v>
      </c>
    </row>
    <row r="1908" spans="2:25" ht="24" customHeight="1">
      <c r="B1908" s="132">
        <v>1</v>
      </c>
      <c r="D1908" s="2" t="s">
        <v>33</v>
      </c>
      <c r="E1908" s="3"/>
      <c r="F1908" s="2" t="s">
        <v>33</v>
      </c>
      <c r="G1908" s="2" t="s">
        <v>33</v>
      </c>
      <c r="H1908" s="2" t="s">
        <v>33</v>
      </c>
      <c r="I1908" s="2" t="s">
        <v>33</v>
      </c>
      <c r="J1908" s="2" t="s">
        <v>33</v>
      </c>
      <c r="K1908" s="2" t="s">
        <v>33</v>
      </c>
      <c r="L1908" s="2" t="s">
        <v>33</v>
      </c>
      <c r="N1908" s="2" t="s">
        <v>33</v>
      </c>
      <c r="O1908" s="2" t="s">
        <v>33</v>
      </c>
      <c r="P1908" s="2" t="s">
        <v>33</v>
      </c>
      <c r="Q1908" s="2" t="s">
        <v>33</v>
      </c>
      <c r="R1908" s="2" t="s">
        <v>33</v>
      </c>
      <c r="S1908" s="2" t="s">
        <v>33</v>
      </c>
      <c r="T1908" s="2" t="s">
        <v>33</v>
      </c>
      <c r="U1908" s="2" t="s">
        <v>33</v>
      </c>
      <c r="W1908" s="54"/>
      <c r="X1908" s="54"/>
      <c r="Y1908" s="54"/>
    </row>
    <row r="1909" spans="2:25" ht="24" customHeight="1">
      <c r="B1909" s="41">
        <v>2</v>
      </c>
      <c r="C1909" s="41">
        <v>2</v>
      </c>
      <c r="D1909" s="41">
        <v>3</v>
      </c>
      <c r="E1909" s="41">
        <v>4</v>
      </c>
      <c r="F1909" s="41">
        <v>5</v>
      </c>
      <c r="G1909" s="41">
        <v>6</v>
      </c>
      <c r="H1909" s="42">
        <v>7</v>
      </c>
      <c r="I1909" s="41">
        <v>8</v>
      </c>
      <c r="J1909" s="41">
        <v>9</v>
      </c>
      <c r="K1909" s="41">
        <v>10</v>
      </c>
      <c r="L1909" s="42">
        <v>11</v>
      </c>
      <c r="M1909" s="41">
        <v>12</v>
      </c>
      <c r="N1909" s="41">
        <v>13</v>
      </c>
      <c r="O1909" s="41">
        <v>14</v>
      </c>
      <c r="P1909" s="42">
        <v>15</v>
      </c>
      <c r="Q1909" s="41">
        <v>16</v>
      </c>
      <c r="R1909" s="41">
        <v>17</v>
      </c>
      <c r="S1909" s="41">
        <v>18</v>
      </c>
      <c r="T1909" s="41">
        <v>19</v>
      </c>
      <c r="U1909" s="41">
        <v>20</v>
      </c>
      <c r="W1909" s="54"/>
      <c r="X1909" s="54"/>
      <c r="Y1909" s="54"/>
    </row>
    <row r="1910" spans="1:21" ht="24" customHeight="1">
      <c r="A1910" s="126">
        <v>1</v>
      </c>
      <c r="B1910" s="60" t="s">
        <v>17</v>
      </c>
      <c r="C1910" s="128">
        <v>40</v>
      </c>
      <c r="D1910" s="128">
        <f>C1910*15</f>
        <v>600</v>
      </c>
      <c r="E1910" s="128">
        <f>SUM(C1910*32)</f>
        <v>1280</v>
      </c>
      <c r="F1910" s="128">
        <f>SUM(C1910*22)</f>
        <v>880</v>
      </c>
      <c r="G1910" s="128">
        <f>SUM(E1910*8)</f>
        <v>10240</v>
      </c>
      <c r="H1910" s="128" t="s">
        <v>21</v>
      </c>
      <c r="I1910" s="129">
        <f>G1910+F1910+D1910</f>
        <v>11720</v>
      </c>
      <c r="J1910" s="128">
        <f>SUM(C1910*3)</f>
        <v>120</v>
      </c>
      <c r="K1910" s="128">
        <f>SUM(E1910*0.5)</f>
        <v>640</v>
      </c>
      <c r="L1910" s="128" t="str">
        <f>+L1912</f>
        <v>+</v>
      </c>
      <c r="M1910" s="129">
        <f>SUM(J1910:L1910)</f>
        <v>760</v>
      </c>
      <c r="N1910" s="128">
        <f>SUM(C1910*3)</f>
        <v>120</v>
      </c>
      <c r="O1910" s="128">
        <f>SUM(E1910*1)</f>
        <v>1280</v>
      </c>
      <c r="P1910" s="128" t="s">
        <v>21</v>
      </c>
      <c r="Q1910" s="129">
        <f>SUM(N1910:P1910)</f>
        <v>1400</v>
      </c>
      <c r="R1910" s="128">
        <f>SUM(C1910*2)</f>
        <v>80</v>
      </c>
      <c r="S1910" s="128">
        <f>SUM(E1910*0.5)</f>
        <v>640</v>
      </c>
      <c r="T1910" s="128" t="s">
        <v>21</v>
      </c>
      <c r="U1910" s="129">
        <f>SUM(R1910:T1910)</f>
        <v>720</v>
      </c>
    </row>
    <row r="1911" spans="1:21" ht="24" customHeight="1">
      <c r="A1911" s="126">
        <v>2</v>
      </c>
      <c r="B1911" s="60" t="s">
        <v>18</v>
      </c>
      <c r="C1911" s="128">
        <v>20</v>
      </c>
      <c r="D1911" s="128">
        <f>SUM(C1911*15)</f>
        <v>300</v>
      </c>
      <c r="E1911" s="29">
        <f>SUM(C1911*24)</f>
        <v>480</v>
      </c>
      <c r="F1911" s="128">
        <f>SUM(C1911*32.5)</f>
        <v>650</v>
      </c>
      <c r="G1911" s="128">
        <f>SUM(E1911*8)</f>
        <v>3840</v>
      </c>
      <c r="H1911" s="128" t="s">
        <v>21</v>
      </c>
      <c r="I1911" s="129">
        <f>G1911+F1911+D1911</f>
        <v>4790</v>
      </c>
      <c r="J1911" s="128">
        <f>SUM(C1911*2.5)</f>
        <v>50</v>
      </c>
      <c r="K1911" s="128">
        <f>SUM(E1911*0.5)</f>
        <v>240</v>
      </c>
      <c r="L1911" s="128" t="s">
        <v>21</v>
      </c>
      <c r="M1911" s="129">
        <f>SUM(J1911:L1911)</f>
        <v>290</v>
      </c>
      <c r="N1911" s="128">
        <f>SUM(C1911*3)</f>
        <v>60</v>
      </c>
      <c r="O1911" s="128">
        <f>SUM(E1911*1)</f>
        <v>480</v>
      </c>
      <c r="P1911" s="128" t="s">
        <v>21</v>
      </c>
      <c r="Q1911" s="129">
        <f>SUM(N1911:P1911)</f>
        <v>540</v>
      </c>
      <c r="R1911" s="128">
        <f>SUM(C1911*2)</f>
        <v>40</v>
      </c>
      <c r="S1911" s="128">
        <f>SUM(E1911*0.5)</f>
        <v>240</v>
      </c>
      <c r="T1911" s="128" t="s">
        <v>21</v>
      </c>
      <c r="U1911" s="129">
        <f>SUM(R1911:T1911)</f>
        <v>280</v>
      </c>
    </row>
    <row r="1912" spans="1:21" ht="19.5">
      <c r="A1912" s="126">
        <v>3</v>
      </c>
      <c r="B1912" s="60" t="s">
        <v>19</v>
      </c>
      <c r="C1912" s="128">
        <v>27</v>
      </c>
      <c r="D1912" s="128">
        <f>SUM(C1912*15)</f>
        <v>405</v>
      </c>
      <c r="E1912" s="128">
        <f>SUM(C1912*32)</f>
        <v>864</v>
      </c>
      <c r="F1912" s="128">
        <f>SUM(C1912*22)</f>
        <v>594</v>
      </c>
      <c r="G1912" s="128">
        <f>SUM(E1912*8)</f>
        <v>6912</v>
      </c>
      <c r="H1912" s="128" t="s">
        <v>21</v>
      </c>
      <c r="I1912" s="129">
        <f>G1912+F1912+D1912</f>
        <v>7911</v>
      </c>
      <c r="J1912" s="128">
        <f>SUM(C1912*3)</f>
        <v>81</v>
      </c>
      <c r="K1912" s="128">
        <f>SUM(E1912*0.5)</f>
        <v>432</v>
      </c>
      <c r="L1912" s="128" t="s">
        <v>21</v>
      </c>
      <c r="M1912" s="129">
        <f>SUM(J1912:L1912)</f>
        <v>513</v>
      </c>
      <c r="N1912" s="128">
        <f>SUM(C1912*3)</f>
        <v>81</v>
      </c>
      <c r="O1912" s="128">
        <f>SUM(E1912*1)</f>
        <v>864</v>
      </c>
      <c r="P1912" s="128" t="s">
        <v>21</v>
      </c>
      <c r="Q1912" s="129">
        <f>SUM(N1912:P1912)</f>
        <v>945</v>
      </c>
      <c r="R1912" s="128">
        <f>SUM(C1912*2)</f>
        <v>54</v>
      </c>
      <c r="S1912" s="128">
        <f>SUM(E1912*0.5)</f>
        <v>432</v>
      </c>
      <c r="T1912" s="128" t="s">
        <v>21</v>
      </c>
      <c r="U1912" s="129">
        <f>SUM(R1912:T1912)</f>
        <v>486</v>
      </c>
    </row>
    <row r="1913" spans="1:21" ht="19.5">
      <c r="A1913" s="126">
        <v>4</v>
      </c>
      <c r="B1913" s="60" t="s">
        <v>20</v>
      </c>
      <c r="C1913" s="128">
        <v>13</v>
      </c>
      <c r="D1913" s="128">
        <f>SUM(C1913*15)</f>
        <v>195</v>
      </c>
      <c r="E1913" s="128">
        <f>SUM(C1913*24)</f>
        <v>312</v>
      </c>
      <c r="F1913" s="128">
        <f>SUM(C1913*32.5)</f>
        <v>422.5</v>
      </c>
      <c r="G1913" s="128">
        <f>SUM(E1913*8)</f>
        <v>2496</v>
      </c>
      <c r="H1913" s="128" t="s">
        <v>21</v>
      </c>
      <c r="I1913" s="129">
        <f>G1913+F1913+D1913</f>
        <v>3113.5</v>
      </c>
      <c r="J1913" s="128">
        <f>SUM(C1913*2.5)</f>
        <v>32.5</v>
      </c>
      <c r="K1913" s="128">
        <f>SUM(E1913*0.5)</f>
        <v>156</v>
      </c>
      <c r="L1913" s="128" t="s">
        <v>21</v>
      </c>
      <c r="M1913" s="129">
        <f>SUM(J1913:L1913)</f>
        <v>188.5</v>
      </c>
      <c r="N1913" s="128">
        <f>SUM(C1913*3)</f>
        <v>39</v>
      </c>
      <c r="O1913" s="128">
        <f>SUM(E1913*1)</f>
        <v>312</v>
      </c>
      <c r="P1913" s="128" t="s">
        <v>21</v>
      </c>
      <c r="Q1913" s="129">
        <f>SUM(N1913:P1913)</f>
        <v>351</v>
      </c>
      <c r="R1913" s="128">
        <f>SUM(C1913*2)</f>
        <v>26</v>
      </c>
      <c r="S1913" s="128">
        <f>SUM(E1913*0.5)</f>
        <v>156</v>
      </c>
      <c r="T1913" s="128" t="s">
        <v>21</v>
      </c>
      <c r="U1913" s="129">
        <f>SUM(R1913:T1913)</f>
        <v>182</v>
      </c>
    </row>
    <row r="1914" spans="2:21" ht="19.5">
      <c r="B1914" s="61" t="s">
        <v>28</v>
      </c>
      <c r="C1914" s="61">
        <f>C1913+C1912+C1911+C1910</f>
        <v>100</v>
      </c>
      <c r="D1914" s="8">
        <f>SUM(D1910:D1913)</f>
        <v>1500</v>
      </c>
      <c r="E1914" s="8">
        <f>SUM(E1910:E1913)</f>
        <v>2936</v>
      </c>
      <c r="F1914" s="8">
        <f>SUM(F1910:F1913)</f>
        <v>2546.5</v>
      </c>
      <c r="G1914" s="8">
        <f aca="true" t="shared" si="48" ref="G1914:M1914">SUM(G1910:G1913)</f>
        <v>23488</v>
      </c>
      <c r="H1914" s="8">
        <f t="shared" si="48"/>
        <v>0</v>
      </c>
      <c r="I1914" s="8">
        <f t="shared" si="48"/>
        <v>27534.5</v>
      </c>
      <c r="J1914" s="8">
        <f t="shared" si="48"/>
        <v>283.5</v>
      </c>
      <c r="K1914" s="8">
        <f t="shared" si="48"/>
        <v>1468</v>
      </c>
      <c r="L1914" s="8">
        <f t="shared" si="48"/>
        <v>0</v>
      </c>
      <c r="M1914" s="8">
        <f t="shared" si="48"/>
        <v>1751.5</v>
      </c>
      <c r="N1914" s="8">
        <f>SUM(N1910:N1913)</f>
        <v>300</v>
      </c>
      <c r="O1914" s="8">
        <f aca="true" t="shared" si="49" ref="O1914:U1914">SUM(O1910:O1913)</f>
        <v>2936</v>
      </c>
      <c r="P1914" s="8">
        <f t="shared" si="49"/>
        <v>0</v>
      </c>
      <c r="Q1914" s="8">
        <f t="shared" si="49"/>
        <v>3236</v>
      </c>
      <c r="R1914" s="8">
        <f t="shared" si="49"/>
        <v>200</v>
      </c>
      <c r="S1914" s="8">
        <f t="shared" si="49"/>
        <v>1468</v>
      </c>
      <c r="T1914" s="8">
        <f t="shared" si="49"/>
        <v>0</v>
      </c>
      <c r="U1914" s="8">
        <f t="shared" si="49"/>
        <v>1668</v>
      </c>
    </row>
    <row r="1915" spans="2:14" ht="18.75">
      <c r="B1915" s="41"/>
      <c r="C1915" s="41"/>
      <c r="D1915" s="41"/>
      <c r="E1915" s="120" t="s">
        <v>23</v>
      </c>
      <c r="N1915" s="125" t="s">
        <v>316</v>
      </c>
    </row>
    <row r="1916" spans="1:21" ht="15.75" customHeight="1">
      <c r="A1916" s="273" t="s">
        <v>297</v>
      </c>
      <c r="B1916" s="273"/>
      <c r="C1916" s="273"/>
      <c r="D1916" s="273"/>
      <c r="E1916" s="273"/>
      <c r="F1916" s="273"/>
      <c r="G1916" s="273"/>
      <c r="H1916" s="273"/>
      <c r="I1916" s="273"/>
      <c r="J1916" s="34"/>
      <c r="K1916" s="34"/>
      <c r="L1916" s="34"/>
      <c r="M1916" s="34"/>
      <c r="N1916" s="34"/>
      <c r="O1916" s="34"/>
      <c r="P1916" s="34"/>
      <c r="Q1916" s="34"/>
      <c r="R1916" s="34"/>
      <c r="S1916" s="44" t="s">
        <v>22</v>
      </c>
      <c r="T1916" s="44" t="s">
        <v>213</v>
      </c>
      <c r="U1916" s="133"/>
    </row>
    <row r="1917" spans="2:21" ht="16.5">
      <c r="B1917" s="82" t="s">
        <v>75</v>
      </c>
      <c r="C1917" s="82"/>
      <c r="D1917" s="82"/>
      <c r="E1917" s="267" t="s">
        <v>266</v>
      </c>
      <c r="F1917" s="267"/>
      <c r="G1917" s="267" t="s">
        <v>270</v>
      </c>
      <c r="H1917" s="285"/>
      <c r="I1917" s="285"/>
      <c r="J1917" s="285"/>
      <c r="K1917" s="285"/>
      <c r="L1917" s="267" t="s">
        <v>215</v>
      </c>
      <c r="M1917" s="267"/>
      <c r="N1917" s="267"/>
      <c r="O1917" s="267"/>
      <c r="P1917" s="136"/>
      <c r="Q1917" s="44"/>
      <c r="R1917" s="267" t="s">
        <v>214</v>
      </c>
      <c r="S1917" s="285"/>
      <c r="T1917" s="285"/>
      <c r="U1917" s="285"/>
    </row>
    <row r="1918" spans="2:21" ht="15.75">
      <c r="B1918" s="62"/>
      <c r="C1918" s="267" t="s">
        <v>318</v>
      </c>
      <c r="D1918" s="267"/>
      <c r="E1918" s="45" t="s">
        <v>267</v>
      </c>
      <c r="F1918" s="44" t="s">
        <v>268</v>
      </c>
      <c r="G1918" s="136"/>
      <c r="H1918" s="136"/>
      <c r="I1918" s="136"/>
      <c r="J1918" s="136"/>
      <c r="K1918" s="136"/>
      <c r="L1918" s="267" t="s">
        <v>216</v>
      </c>
      <c r="M1918" s="267"/>
      <c r="N1918" s="267"/>
      <c r="O1918" s="267"/>
      <c r="P1918" s="136"/>
      <c r="Q1918" s="136"/>
      <c r="R1918" s="136"/>
      <c r="S1918" s="136"/>
      <c r="T1918" s="136"/>
      <c r="U1918" s="136"/>
    </row>
    <row r="1919" spans="2:21" ht="15.75">
      <c r="B1919" s="62"/>
      <c r="C1919" s="45" t="s">
        <v>267</v>
      </c>
      <c r="D1919" s="44" t="s">
        <v>268</v>
      </c>
      <c r="E1919" s="62">
        <v>33</v>
      </c>
      <c r="F1919" s="62">
        <v>0</v>
      </c>
      <c r="G1919" s="136"/>
      <c r="H1919" s="136"/>
      <c r="I1919" s="136"/>
      <c r="J1919" s="136"/>
      <c r="K1919" s="136"/>
      <c r="L1919" s="267" t="s">
        <v>217</v>
      </c>
      <c r="M1919" s="267"/>
      <c r="N1919" s="267"/>
      <c r="O1919" s="267"/>
      <c r="P1919" s="136"/>
      <c r="Q1919" s="136"/>
      <c r="R1919" s="136"/>
      <c r="S1919" s="136"/>
      <c r="T1919" s="136"/>
      <c r="U1919" s="136"/>
    </row>
    <row r="1920" spans="2:21" ht="15.75">
      <c r="B1920" s="44" t="s">
        <v>264</v>
      </c>
      <c r="C1920" s="62">
        <v>67</v>
      </c>
      <c r="D1920" s="62">
        <v>0</v>
      </c>
      <c r="E1920" s="62">
        <v>0</v>
      </c>
      <c r="F1920" s="62">
        <v>0</v>
      </c>
      <c r="G1920" s="136"/>
      <c r="H1920" s="136"/>
      <c r="I1920" s="136"/>
      <c r="J1920" s="136"/>
      <c r="K1920" s="136"/>
      <c r="L1920" s="136"/>
      <c r="M1920" s="136"/>
      <c r="N1920" s="136"/>
      <c r="O1920" s="136"/>
      <c r="P1920" s="136"/>
      <c r="Q1920" s="136"/>
      <c r="R1920" s="136"/>
      <c r="S1920" s="136"/>
      <c r="T1920" s="136"/>
      <c r="U1920" s="136"/>
    </row>
    <row r="1921" spans="2:21" ht="16.5">
      <c r="B1921" s="44" t="s">
        <v>265</v>
      </c>
      <c r="C1921" s="62"/>
      <c r="D1921" s="62">
        <v>0</v>
      </c>
      <c r="E1921" s="65">
        <f>E1919+E1920</f>
        <v>33</v>
      </c>
      <c r="F1921" s="65">
        <f>F1919+F1920</f>
        <v>0</v>
      </c>
      <c r="G1921" s="267" t="s">
        <v>0</v>
      </c>
      <c r="H1921" s="267"/>
      <c r="I1921" s="267"/>
      <c r="J1921" s="267"/>
      <c r="K1921" s="267"/>
      <c r="L1921" s="267"/>
      <c r="M1921" s="267"/>
      <c r="N1921" s="267"/>
      <c r="O1921" s="267"/>
      <c r="P1921" s="267"/>
      <c r="Q1921" s="267"/>
      <c r="R1921" s="267"/>
      <c r="S1921" s="267"/>
      <c r="T1921" s="267"/>
      <c r="U1921" s="267"/>
    </row>
    <row r="1922" spans="2:21" ht="16.5">
      <c r="B1922" s="138" t="s">
        <v>28</v>
      </c>
      <c r="C1922" s="65">
        <v>67</v>
      </c>
      <c r="D1922" s="65">
        <f>D1920+D1921</f>
        <v>0</v>
      </c>
      <c r="E1922" s="65"/>
      <c r="F1922" s="65"/>
      <c r="G1922" s="267"/>
      <c r="H1922" s="267"/>
      <c r="I1922" s="267"/>
      <c r="J1922" s="267"/>
      <c r="K1922" s="267"/>
      <c r="L1922" s="267"/>
      <c r="M1922" s="267"/>
      <c r="N1922" s="267"/>
      <c r="O1922" s="267"/>
      <c r="P1922" s="267"/>
      <c r="Q1922" s="267"/>
      <c r="R1922" s="267"/>
      <c r="S1922" s="267"/>
      <c r="T1922" s="267"/>
      <c r="U1922" s="267"/>
    </row>
    <row r="1923" spans="2:21" ht="16.5">
      <c r="B1923" s="138" t="s">
        <v>109</v>
      </c>
      <c r="C1923" s="65">
        <f>C1922+D1922+E1921+F1921</f>
        <v>100</v>
      </c>
      <c r="D1923" s="65"/>
      <c r="E1923" s="65"/>
      <c r="F1923" s="65"/>
      <c r="G1923" s="267"/>
      <c r="H1923" s="267"/>
      <c r="I1923" s="267"/>
      <c r="J1923" s="267"/>
      <c r="K1923" s="267"/>
      <c r="L1923" s="267"/>
      <c r="M1923" s="267"/>
      <c r="N1923" s="267"/>
      <c r="O1923" s="267"/>
      <c r="P1923" s="267"/>
      <c r="Q1923" s="267"/>
      <c r="R1923" s="267"/>
      <c r="S1923" s="267"/>
      <c r="T1923" s="267"/>
      <c r="U1923" s="267"/>
    </row>
    <row r="1924" spans="2:21" ht="16.5">
      <c r="B1924" s="44"/>
      <c r="C1924" s="267"/>
      <c r="D1924" s="267"/>
      <c r="E1924" s="153"/>
      <c r="F1924" s="153"/>
      <c r="G1924" s="65"/>
      <c r="H1924" s="65"/>
      <c r="I1924" s="65"/>
      <c r="J1924" s="65"/>
      <c r="K1924" s="65"/>
      <c r="L1924" s="65"/>
      <c r="M1924" s="65"/>
      <c r="N1924" s="65"/>
      <c r="O1924" s="65"/>
      <c r="P1924" s="65"/>
      <c r="Q1924" s="65"/>
      <c r="R1924" s="65"/>
      <c r="S1924" s="65"/>
      <c r="T1924" s="65"/>
      <c r="U1924" s="65"/>
    </row>
    <row r="1925" spans="1:26" ht="16.5">
      <c r="A1925" s="94"/>
      <c r="B1925" s="153" t="s">
        <v>247</v>
      </c>
      <c r="C1925" s="153"/>
      <c r="D1925" s="153"/>
      <c r="E1925" s="179"/>
      <c r="F1925" s="179"/>
      <c r="G1925" s="63"/>
      <c r="H1925" s="154"/>
      <c r="I1925" s="154"/>
      <c r="J1925" s="154"/>
      <c r="K1925" s="154"/>
      <c r="L1925" s="154"/>
      <c r="M1925" s="154"/>
      <c r="N1925" s="154"/>
      <c r="O1925" s="154"/>
      <c r="P1925" s="154"/>
      <c r="Q1925" s="154"/>
      <c r="R1925" s="154"/>
      <c r="S1925" s="154"/>
      <c r="T1925" s="154"/>
      <c r="U1925" s="154"/>
      <c r="V1925" s="29"/>
      <c r="W1925" s="29"/>
      <c r="X1925" s="29"/>
      <c r="Y1925" s="29"/>
      <c r="Z1925" s="29"/>
    </row>
    <row r="1926" spans="2:26" ht="15.75">
      <c r="B1926" s="63" t="s">
        <v>298</v>
      </c>
      <c r="C1926" s="179"/>
      <c r="D1926" s="179"/>
      <c r="E1926" s="188"/>
      <c r="F1926" s="188"/>
      <c r="G1926" s="188"/>
      <c r="H1926" s="188"/>
      <c r="I1926" s="188"/>
      <c r="J1926" s="188"/>
      <c r="K1926" s="188"/>
      <c r="L1926" s="188"/>
      <c r="M1926" s="188"/>
      <c r="N1926" s="188"/>
      <c r="O1926" s="188"/>
      <c r="P1926" s="188"/>
      <c r="Q1926" s="188"/>
      <c r="R1926" s="188"/>
      <c r="S1926" s="188"/>
      <c r="T1926" s="188"/>
      <c r="U1926" s="188"/>
      <c r="V1926" s="29"/>
      <c r="W1926" s="29"/>
      <c r="X1926" s="29"/>
      <c r="Y1926" s="29"/>
      <c r="Z1926" s="29"/>
    </row>
    <row r="1927" spans="2:26" ht="15.75">
      <c r="B1927" s="188" t="s">
        <v>312</v>
      </c>
      <c r="C1927" s="188"/>
      <c r="D1927" s="188"/>
      <c r="E1927" s="201"/>
      <c r="F1927" s="201"/>
      <c r="G1927" s="201"/>
      <c r="H1927" s="201"/>
      <c r="I1927" s="201"/>
      <c r="J1927" s="201"/>
      <c r="K1927" s="201"/>
      <c r="L1927" s="201"/>
      <c r="M1927" s="201"/>
      <c r="N1927" s="201"/>
      <c r="O1927" s="201"/>
      <c r="P1927" s="201"/>
      <c r="Q1927" s="201"/>
      <c r="R1927" s="201"/>
      <c r="S1927" s="201"/>
      <c r="T1927" s="201"/>
      <c r="U1927" s="201"/>
      <c r="V1927" s="29"/>
      <c r="W1927" s="29"/>
      <c r="X1927" s="29"/>
      <c r="Y1927" s="29"/>
      <c r="Z1927" s="29"/>
    </row>
    <row r="1928" spans="2:26" ht="15.75">
      <c r="B1928" s="201" t="s">
        <v>311</v>
      </c>
      <c r="C1928" s="201"/>
      <c r="D1928" s="201"/>
      <c r="E1928" s="36"/>
      <c r="F1928" s="36"/>
      <c r="G1928" s="36"/>
      <c r="H1928" s="36"/>
      <c r="I1928" s="36"/>
      <c r="J1928" s="36"/>
      <c r="K1928" s="36"/>
      <c r="L1928" s="36"/>
      <c r="M1928" s="36"/>
      <c r="N1928" s="36"/>
      <c r="O1928" s="36"/>
      <c r="P1928" s="36"/>
      <c r="Q1928" s="44"/>
      <c r="R1928" s="44"/>
      <c r="S1928" s="44"/>
      <c r="T1928" s="44"/>
      <c r="U1928" s="44"/>
      <c r="V1928" s="29"/>
      <c r="W1928" s="29"/>
      <c r="X1928" s="29"/>
      <c r="Y1928" s="29"/>
      <c r="Z1928" s="29"/>
    </row>
    <row r="1929" spans="2:26" ht="16.5">
      <c r="B1929" s="36" t="s">
        <v>341</v>
      </c>
      <c r="C1929" s="36"/>
      <c r="D1929" s="36"/>
      <c r="E1929" s="166"/>
      <c r="F1929" s="166"/>
      <c r="G1929" s="166"/>
      <c r="H1929" s="166"/>
      <c r="I1929" s="166"/>
      <c r="J1929" s="166"/>
      <c r="K1929" s="166"/>
      <c r="L1929" s="166"/>
      <c r="M1929" s="166"/>
      <c r="N1929" s="166"/>
      <c r="O1929" s="166"/>
      <c r="P1929" s="166"/>
      <c r="Q1929" s="166"/>
      <c r="R1929" s="44"/>
      <c r="S1929" s="44"/>
      <c r="T1929" s="44"/>
      <c r="U1929" s="44"/>
      <c r="V1929" s="29"/>
      <c r="W1929" s="29"/>
      <c r="X1929" s="29"/>
      <c r="Y1929" s="29"/>
      <c r="Z1929" s="29"/>
    </row>
    <row r="1930" spans="2:26" ht="15.75">
      <c r="B1930" s="166" t="s">
        <v>302</v>
      </c>
      <c r="C1930" s="166"/>
      <c r="D1930" s="166"/>
      <c r="E1930" s="44"/>
      <c r="F1930" s="44"/>
      <c r="G1930" s="44"/>
      <c r="H1930" s="44"/>
      <c r="I1930" s="44"/>
      <c r="J1930" s="44"/>
      <c r="K1930" s="44"/>
      <c r="L1930" s="44"/>
      <c r="M1930" s="44"/>
      <c r="N1930" s="44"/>
      <c r="O1930" s="44"/>
      <c r="P1930" s="44"/>
      <c r="Q1930" s="44"/>
      <c r="R1930" s="44"/>
      <c r="S1930" s="44"/>
      <c r="T1930" s="44"/>
      <c r="U1930" s="44"/>
      <c r="V1930" s="29"/>
      <c r="W1930" s="29"/>
      <c r="X1930" s="29"/>
      <c r="Y1930" s="29"/>
      <c r="Z1930" s="29"/>
    </row>
    <row r="1931" spans="2:21" ht="16.5">
      <c r="B1931" s="44"/>
      <c r="C1931" s="44"/>
      <c r="D1931" s="44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O1931" s="65"/>
      <c r="P1931" s="65"/>
      <c r="Q1931" s="65"/>
      <c r="R1931" s="65"/>
      <c r="S1931" s="65"/>
      <c r="T1931" s="65"/>
      <c r="U1931" s="65"/>
    </row>
    <row r="1932" spans="2:21" ht="16.5"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O1932" s="65"/>
      <c r="P1932" s="65"/>
      <c r="Q1932" s="65"/>
      <c r="R1932" s="65"/>
      <c r="S1932" s="65"/>
      <c r="T1932" s="65"/>
      <c r="U1932" s="65"/>
    </row>
    <row r="1933" spans="2:21" ht="16.5"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O1933" s="65"/>
      <c r="P1933" s="65"/>
      <c r="Q1933" s="65"/>
      <c r="R1933" s="65"/>
      <c r="S1933" s="65"/>
      <c r="T1933" s="65"/>
      <c r="U1933" s="65"/>
    </row>
    <row r="1934" spans="2:21" ht="16.5">
      <c r="B1934" s="65"/>
      <c r="C1934" s="65"/>
      <c r="D1934" s="65"/>
      <c r="E1934" s="65"/>
      <c r="F1934" s="65"/>
      <c r="G1934" s="65"/>
      <c r="H1934" s="65"/>
      <c r="I1934" s="65"/>
      <c r="J1934" s="65">
        <v>2</v>
      </c>
      <c r="K1934" s="65"/>
      <c r="L1934" s="65"/>
      <c r="M1934" s="65"/>
      <c r="N1934" s="65"/>
      <c r="O1934" s="65"/>
      <c r="P1934" s="65"/>
      <c r="Q1934" s="65"/>
      <c r="R1934" s="65"/>
      <c r="S1934" s="65"/>
      <c r="T1934" s="65"/>
      <c r="U1934" s="65"/>
    </row>
    <row r="1935" spans="2:21" ht="16.5"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O1935" s="65"/>
      <c r="P1935" s="65"/>
      <c r="Q1935" s="65"/>
      <c r="R1935" s="65"/>
      <c r="S1935" s="65"/>
      <c r="T1935" s="65"/>
      <c r="U1935" s="65"/>
    </row>
    <row r="1936" spans="2:21" ht="16.5"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O1936" s="65"/>
      <c r="P1936" s="65"/>
      <c r="Q1936" s="65"/>
      <c r="R1936" s="65"/>
      <c r="S1936" s="65"/>
      <c r="T1936" s="65"/>
      <c r="U1936" s="65"/>
    </row>
    <row r="1937" spans="2:21" ht="16.5"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O1937" s="65"/>
      <c r="P1937" s="65"/>
      <c r="Q1937" s="65"/>
      <c r="R1937" s="65"/>
      <c r="S1937" s="65"/>
      <c r="T1937" s="65"/>
      <c r="U1937" s="65"/>
    </row>
    <row r="1938" spans="2:14" ht="18.75">
      <c r="B1938" s="41"/>
      <c r="C1938" s="41"/>
      <c r="D1938" s="41"/>
      <c r="E1938" s="120" t="s">
        <v>23</v>
      </c>
      <c r="N1938" s="125" t="s">
        <v>316</v>
      </c>
    </row>
    <row r="1939" spans="2:21" ht="23.25">
      <c r="B1939" s="275" t="s">
        <v>153</v>
      </c>
      <c r="C1939" s="284"/>
      <c r="D1939" s="284"/>
      <c r="E1939" s="284"/>
      <c r="F1939" s="284"/>
      <c r="G1939" s="284"/>
      <c r="H1939" s="284"/>
      <c r="I1939" s="284"/>
      <c r="J1939" s="284"/>
      <c r="K1939" s="284"/>
      <c r="L1939" s="284"/>
      <c r="M1939" s="284"/>
      <c r="N1939" s="284"/>
      <c r="O1939" s="284"/>
      <c r="P1939" s="284"/>
      <c r="Q1939" s="284"/>
      <c r="R1939" s="284"/>
      <c r="S1939" s="284"/>
      <c r="T1939" s="284"/>
      <c r="U1939" s="284"/>
    </row>
    <row r="1940" spans="2:21" ht="22.5">
      <c r="B1940" s="283" t="s">
        <v>250</v>
      </c>
      <c r="C1940" s="284"/>
      <c r="D1940" s="284"/>
      <c r="E1940" s="284"/>
      <c r="F1940" s="284"/>
      <c r="G1940" s="284"/>
      <c r="H1940" s="284"/>
      <c r="I1940" s="284"/>
      <c r="J1940" s="284"/>
      <c r="K1940" s="284"/>
      <c r="L1940" s="284"/>
      <c r="M1940" s="284"/>
      <c r="N1940" s="284"/>
      <c r="O1940" s="284"/>
      <c r="P1940" s="284"/>
      <c r="Q1940" s="284"/>
      <c r="R1940" s="284"/>
      <c r="S1940" s="284"/>
      <c r="T1940" s="284"/>
      <c r="U1940" s="284"/>
    </row>
    <row r="1941" spans="2:21" ht="15.75">
      <c r="B1941" s="280" t="s">
        <v>212</v>
      </c>
      <c r="C1941" s="281"/>
      <c r="D1941" s="281"/>
      <c r="E1941" s="281"/>
      <c r="F1941" s="281"/>
      <c r="G1941" s="281"/>
      <c r="H1941" s="281"/>
      <c r="I1941" s="281"/>
      <c r="J1941" s="281"/>
      <c r="K1941" s="281"/>
      <c r="L1941" s="281"/>
      <c r="M1941" s="281"/>
      <c r="N1941" s="281"/>
      <c r="O1941" s="281"/>
      <c r="P1941" s="281"/>
      <c r="Q1941" s="281"/>
      <c r="R1941" s="281"/>
      <c r="S1941" s="281"/>
      <c r="T1941" s="281"/>
      <c r="U1941" s="281"/>
    </row>
    <row r="1942" spans="2:14" ht="18.75">
      <c r="B1942" s="41"/>
      <c r="C1942" s="41"/>
      <c r="D1942" s="41"/>
      <c r="E1942" s="120" t="s">
        <v>23</v>
      </c>
      <c r="N1942" s="125" t="s">
        <v>316</v>
      </c>
    </row>
    <row r="1943" spans="1:21" ht="24" customHeight="1">
      <c r="A1943" s="300" t="s">
        <v>196</v>
      </c>
      <c r="B1943" s="300"/>
      <c r="C1943" s="300"/>
      <c r="D1943" s="300"/>
      <c r="E1943" s="300"/>
      <c r="F1943" s="306" t="s">
        <v>353</v>
      </c>
      <c r="G1943" s="306"/>
      <c r="H1943" s="306"/>
      <c r="I1943" s="306"/>
      <c r="J1943" s="306"/>
      <c r="K1943" s="306"/>
      <c r="L1943" s="306"/>
      <c r="M1943" s="306"/>
      <c r="N1943" s="306"/>
      <c r="O1943" s="85"/>
      <c r="P1943" s="85"/>
      <c r="Q1943" s="85"/>
      <c r="R1943" s="85"/>
      <c r="S1943" s="85"/>
      <c r="T1943" s="85"/>
      <c r="U1943" s="85"/>
    </row>
    <row r="1944" spans="2:14" ht="24" customHeight="1">
      <c r="B1944" s="41"/>
      <c r="C1944" s="41"/>
      <c r="D1944" s="41"/>
      <c r="E1944" s="120" t="s">
        <v>23</v>
      </c>
      <c r="N1944" s="125" t="s">
        <v>316</v>
      </c>
    </row>
    <row r="1945" spans="2:22" ht="24" customHeight="1">
      <c r="B1945" s="72" t="s">
        <v>1</v>
      </c>
      <c r="C1945" s="49" t="s">
        <v>1</v>
      </c>
      <c r="D1945" s="49" t="s">
        <v>30</v>
      </c>
      <c r="E1945" s="49" t="s">
        <v>5</v>
      </c>
      <c r="F1945" s="50" t="s">
        <v>22</v>
      </c>
      <c r="G1945" s="50" t="s">
        <v>13</v>
      </c>
      <c r="H1945" s="50" t="s">
        <v>14</v>
      </c>
      <c r="I1945" s="49" t="s">
        <v>0</v>
      </c>
      <c r="J1945" s="50" t="s">
        <v>12</v>
      </c>
      <c r="K1945" s="50" t="s">
        <v>13</v>
      </c>
      <c r="L1945" s="50" t="s">
        <v>14</v>
      </c>
      <c r="M1945" s="49" t="s">
        <v>0</v>
      </c>
      <c r="N1945" s="50" t="s">
        <v>15</v>
      </c>
      <c r="O1945" s="50" t="s">
        <v>16</v>
      </c>
      <c r="P1945" s="50" t="s">
        <v>14</v>
      </c>
      <c r="Q1945" s="49" t="s">
        <v>0</v>
      </c>
      <c r="R1945" s="50" t="s">
        <v>24</v>
      </c>
      <c r="S1945" s="50" t="s">
        <v>25</v>
      </c>
      <c r="T1945" s="50" t="s">
        <v>14</v>
      </c>
      <c r="U1945" s="49" t="s">
        <v>0</v>
      </c>
      <c r="V1945" s="54"/>
    </row>
    <row r="1946" spans="2:21" ht="24" customHeight="1">
      <c r="B1946" s="72" t="s">
        <v>4</v>
      </c>
      <c r="C1946" s="49" t="s">
        <v>3</v>
      </c>
      <c r="D1946" s="49" t="s">
        <v>31</v>
      </c>
      <c r="E1946" s="49" t="s">
        <v>6</v>
      </c>
      <c r="F1946" s="49" t="s">
        <v>8</v>
      </c>
      <c r="G1946" s="49" t="s">
        <v>9</v>
      </c>
      <c r="H1946" s="49" t="s">
        <v>10</v>
      </c>
      <c r="I1946" s="41" t="s">
        <v>11</v>
      </c>
      <c r="J1946" s="49" t="s">
        <v>8</v>
      </c>
      <c r="K1946" s="49" t="s">
        <v>9</v>
      </c>
      <c r="L1946" s="49" t="s">
        <v>10</v>
      </c>
      <c r="M1946" s="41" t="s">
        <v>11</v>
      </c>
      <c r="N1946" s="49" t="s">
        <v>8</v>
      </c>
      <c r="O1946" s="49" t="s">
        <v>9</v>
      </c>
      <c r="P1946" s="49" t="s">
        <v>10</v>
      </c>
      <c r="Q1946" s="41" t="s">
        <v>11</v>
      </c>
      <c r="R1946" s="49" t="s">
        <v>8</v>
      </c>
      <c r="S1946" s="49" t="s">
        <v>9</v>
      </c>
      <c r="T1946" s="49" t="s">
        <v>10</v>
      </c>
      <c r="U1946" s="41" t="s">
        <v>11</v>
      </c>
    </row>
    <row r="1947" spans="2:16" ht="24" customHeight="1">
      <c r="B1947" s="204" t="s">
        <v>358</v>
      </c>
      <c r="C1947" s="103" t="s">
        <v>309</v>
      </c>
      <c r="D1947" s="49" t="s">
        <v>305</v>
      </c>
      <c r="E1947" s="49" t="s">
        <v>7</v>
      </c>
      <c r="F1947" s="49" t="s">
        <v>32</v>
      </c>
      <c r="G1947" s="49" t="s">
        <v>32</v>
      </c>
      <c r="H1947" s="7">
        <v>0.03</v>
      </c>
      <c r="L1947" s="7">
        <v>0.01</v>
      </c>
      <c r="P1947" s="7">
        <v>0.01</v>
      </c>
    </row>
    <row r="1948" spans="2:21" ht="24" customHeight="1">
      <c r="B1948" s="132"/>
      <c r="D1948" s="2" t="s">
        <v>33</v>
      </c>
      <c r="E1948" s="3"/>
      <c r="F1948" s="2" t="s">
        <v>33</v>
      </c>
      <c r="G1948" s="2" t="s">
        <v>33</v>
      </c>
      <c r="H1948" s="2" t="s">
        <v>33</v>
      </c>
      <c r="I1948" s="2" t="s">
        <v>33</v>
      </c>
      <c r="J1948" s="2" t="s">
        <v>33</v>
      </c>
      <c r="K1948" s="2" t="s">
        <v>33</v>
      </c>
      <c r="L1948" s="2" t="s">
        <v>33</v>
      </c>
      <c r="N1948" s="2" t="s">
        <v>33</v>
      </c>
      <c r="O1948" s="2" t="s">
        <v>33</v>
      </c>
      <c r="P1948" s="2" t="s">
        <v>33</v>
      </c>
      <c r="Q1948" s="2" t="s">
        <v>33</v>
      </c>
      <c r="R1948" s="2" t="s">
        <v>33</v>
      </c>
      <c r="S1948" s="2" t="s">
        <v>33</v>
      </c>
      <c r="T1948" s="2" t="s">
        <v>33</v>
      </c>
      <c r="U1948" s="2" t="s">
        <v>33</v>
      </c>
    </row>
    <row r="1949" spans="2:21" ht="24" customHeight="1">
      <c r="B1949" s="132"/>
      <c r="D1949" s="2" t="s">
        <v>33</v>
      </c>
      <c r="E1949" s="41">
        <v>4</v>
      </c>
      <c r="F1949" s="41">
        <v>5</v>
      </c>
      <c r="G1949" s="41">
        <v>6</v>
      </c>
      <c r="H1949" s="42">
        <v>7</v>
      </c>
      <c r="I1949" s="41">
        <v>8</v>
      </c>
      <c r="J1949" s="41">
        <v>9</v>
      </c>
      <c r="K1949" s="41">
        <v>10</v>
      </c>
      <c r="L1949" s="42">
        <v>11</v>
      </c>
      <c r="M1949" s="41">
        <v>12</v>
      </c>
      <c r="N1949" s="41">
        <v>13</v>
      </c>
      <c r="O1949" s="41">
        <v>14</v>
      </c>
      <c r="P1949" s="42">
        <v>15</v>
      </c>
      <c r="Q1949" s="41">
        <v>16</v>
      </c>
      <c r="R1949" s="41">
        <v>17</v>
      </c>
      <c r="S1949" s="41">
        <v>18</v>
      </c>
      <c r="T1949" s="41">
        <v>19</v>
      </c>
      <c r="U1949" s="41">
        <v>20</v>
      </c>
    </row>
    <row r="1950" spans="1:21" ht="24" customHeight="1">
      <c r="A1950" s="126">
        <v>1</v>
      </c>
      <c r="B1950" s="60" t="s">
        <v>17</v>
      </c>
      <c r="C1950" s="128">
        <v>102</v>
      </c>
      <c r="D1950" s="128">
        <f>C1950*15</f>
        <v>1530</v>
      </c>
      <c r="E1950" s="128">
        <f>SUM(C1950*32)</f>
        <v>3264</v>
      </c>
      <c r="F1950" s="128">
        <f>SUM(C1950*22)</f>
        <v>2244</v>
      </c>
      <c r="G1950" s="128">
        <f>SUM(E1950*8)</f>
        <v>26112</v>
      </c>
      <c r="H1950" s="128" t="s">
        <v>21</v>
      </c>
      <c r="I1950" s="129">
        <f>G1950+F1950+D1950</f>
        <v>29886</v>
      </c>
      <c r="J1950" s="128">
        <f>SUM(C1950*3)</f>
        <v>306</v>
      </c>
      <c r="K1950" s="128">
        <f>SUM(E1950*0.5)</f>
        <v>1632</v>
      </c>
      <c r="L1950" s="128" t="str">
        <f>+L1952</f>
        <v>+</v>
      </c>
      <c r="M1950" s="129">
        <f>SUM(J1950:L1950)</f>
        <v>1938</v>
      </c>
      <c r="N1950" s="128">
        <f>SUM(C1950*3)</f>
        <v>306</v>
      </c>
      <c r="O1950" s="128">
        <f>SUM(E1950*1)</f>
        <v>3264</v>
      </c>
      <c r="P1950" s="128" t="s">
        <v>21</v>
      </c>
      <c r="Q1950" s="129">
        <f>SUM(N1950:P1950)</f>
        <v>3570</v>
      </c>
      <c r="R1950" s="128">
        <f>SUM(C1950*2)</f>
        <v>204</v>
      </c>
      <c r="S1950" s="128">
        <f>SUM(E1950*0.5)</f>
        <v>1632</v>
      </c>
      <c r="T1950" s="128" t="s">
        <v>21</v>
      </c>
      <c r="U1950" s="129">
        <f>SUM(R1950:T1950)</f>
        <v>1836</v>
      </c>
    </row>
    <row r="1951" spans="1:21" ht="24" customHeight="1">
      <c r="A1951" s="126">
        <v>2</v>
      </c>
      <c r="B1951" s="60" t="s">
        <v>18</v>
      </c>
      <c r="C1951" s="128">
        <v>52</v>
      </c>
      <c r="D1951" s="128">
        <f>SUM(C1951*15)</f>
        <v>780</v>
      </c>
      <c r="E1951" s="29">
        <f>SUM(C1951*24)</f>
        <v>1248</v>
      </c>
      <c r="F1951" s="128">
        <f>SUM(C1951*32.5)</f>
        <v>1690</v>
      </c>
      <c r="G1951" s="128">
        <f>SUM(E1951*8)</f>
        <v>9984</v>
      </c>
      <c r="H1951" s="128" t="s">
        <v>21</v>
      </c>
      <c r="I1951" s="129">
        <f>G1951+F1951+D1951</f>
        <v>12454</v>
      </c>
      <c r="J1951" s="128">
        <f>SUM(C1951*2.5)</f>
        <v>130</v>
      </c>
      <c r="K1951" s="128">
        <f>SUM(E1951*0.5)</f>
        <v>624</v>
      </c>
      <c r="L1951" s="128" t="s">
        <v>21</v>
      </c>
      <c r="M1951" s="129">
        <f>SUM(J1951:L1951)</f>
        <v>754</v>
      </c>
      <c r="N1951" s="128">
        <f>SUM(C1951*3)</f>
        <v>156</v>
      </c>
      <c r="O1951" s="128">
        <f>SUM(E1951*1)</f>
        <v>1248</v>
      </c>
      <c r="P1951" s="128" t="s">
        <v>21</v>
      </c>
      <c r="Q1951" s="129">
        <f>SUM(N1951:P1951)</f>
        <v>1404</v>
      </c>
      <c r="R1951" s="128">
        <f>SUM(C1951*2)</f>
        <v>104</v>
      </c>
      <c r="S1951" s="128">
        <f>SUM(E1951*0.5)</f>
        <v>624</v>
      </c>
      <c r="T1951" s="128" t="s">
        <v>21</v>
      </c>
      <c r="U1951" s="129">
        <f>SUM(R1951:T1951)</f>
        <v>728</v>
      </c>
    </row>
    <row r="1952" spans="1:21" ht="19.5">
      <c r="A1952" s="126">
        <v>3</v>
      </c>
      <c r="B1952" s="60" t="s">
        <v>19</v>
      </c>
      <c r="C1952" s="128">
        <v>68</v>
      </c>
      <c r="D1952" s="128">
        <f>SUM(C1952*15)</f>
        <v>1020</v>
      </c>
      <c r="E1952" s="128">
        <f>SUM(C1952*32)</f>
        <v>2176</v>
      </c>
      <c r="F1952" s="128">
        <f>SUM(C1952*22)</f>
        <v>1496</v>
      </c>
      <c r="G1952" s="128">
        <f>SUM(E1952*8)</f>
        <v>17408</v>
      </c>
      <c r="H1952" s="128" t="s">
        <v>21</v>
      </c>
      <c r="I1952" s="129">
        <f>G1952+F1952+D1952</f>
        <v>19924</v>
      </c>
      <c r="J1952" s="128">
        <f>SUM(C1952*3)</f>
        <v>204</v>
      </c>
      <c r="K1952" s="128">
        <f>SUM(E1952*0.5)</f>
        <v>1088</v>
      </c>
      <c r="L1952" s="128" t="s">
        <v>21</v>
      </c>
      <c r="M1952" s="129">
        <f>SUM(J1952:L1952)</f>
        <v>1292</v>
      </c>
      <c r="N1952" s="128">
        <f>SUM(C1952*3)</f>
        <v>204</v>
      </c>
      <c r="O1952" s="128">
        <f>SUM(E1952*1)</f>
        <v>2176</v>
      </c>
      <c r="P1952" s="128" t="s">
        <v>21</v>
      </c>
      <c r="Q1952" s="129">
        <f>SUM(N1952:P1952)</f>
        <v>2380</v>
      </c>
      <c r="R1952" s="128">
        <f>SUM(C1952*2)</f>
        <v>136</v>
      </c>
      <c r="S1952" s="128">
        <f>SUM(E1952*0.5)</f>
        <v>1088</v>
      </c>
      <c r="T1952" s="128" t="s">
        <v>21</v>
      </c>
      <c r="U1952" s="129">
        <f>SUM(R1952:T1952)</f>
        <v>1224</v>
      </c>
    </row>
    <row r="1953" spans="1:21" ht="19.5">
      <c r="A1953" s="126">
        <v>4</v>
      </c>
      <c r="B1953" s="60" t="s">
        <v>20</v>
      </c>
      <c r="C1953" s="128">
        <v>34</v>
      </c>
      <c r="D1953" s="128">
        <f>SUM(C1953*15)</f>
        <v>510</v>
      </c>
      <c r="E1953" s="128">
        <f>SUM(C1953*24)</f>
        <v>816</v>
      </c>
      <c r="F1953" s="128">
        <f>SUM(C1953*32.5)</f>
        <v>1105</v>
      </c>
      <c r="G1953" s="128">
        <f>SUM(E1953*8)</f>
        <v>6528</v>
      </c>
      <c r="H1953" s="128" t="s">
        <v>21</v>
      </c>
      <c r="I1953" s="129">
        <f>G1953+F1953+D1953</f>
        <v>8143</v>
      </c>
      <c r="J1953" s="128">
        <f>SUM(C1953*2.5)</f>
        <v>85</v>
      </c>
      <c r="K1953" s="128">
        <f>SUM(E1953*0.5)</f>
        <v>408</v>
      </c>
      <c r="L1953" s="128" t="s">
        <v>21</v>
      </c>
      <c r="M1953" s="129">
        <f>SUM(J1953:L1953)</f>
        <v>493</v>
      </c>
      <c r="N1953" s="128">
        <f>SUM(C1953*3)</f>
        <v>102</v>
      </c>
      <c r="O1953" s="128">
        <f>SUM(E1953*1)</f>
        <v>816</v>
      </c>
      <c r="P1953" s="128" t="s">
        <v>21</v>
      </c>
      <c r="Q1953" s="129">
        <f>SUM(N1953:P1953)</f>
        <v>918</v>
      </c>
      <c r="R1953" s="128">
        <f>SUM(C1953*2)</f>
        <v>68</v>
      </c>
      <c r="S1953" s="128">
        <f>SUM(E1953*0.5)</f>
        <v>408</v>
      </c>
      <c r="T1953" s="128" t="s">
        <v>21</v>
      </c>
      <c r="U1953" s="129">
        <f>SUM(R1953:T1953)</f>
        <v>476</v>
      </c>
    </row>
    <row r="1954" spans="2:21" ht="19.5">
      <c r="B1954" s="61" t="s">
        <v>28</v>
      </c>
      <c r="C1954" s="58">
        <f>C1953+C1952+C1951+C1950</f>
        <v>256</v>
      </c>
      <c r="D1954" s="8">
        <f>C1954*15</f>
        <v>3840</v>
      </c>
      <c r="E1954" s="8">
        <f>SUM(E1950:E1953)</f>
        <v>7504</v>
      </c>
      <c r="F1954" s="8">
        <f>SUM(F1950:F1953)</f>
        <v>6535</v>
      </c>
      <c r="G1954" s="8">
        <f aca="true" t="shared" si="50" ref="G1954:M1954">SUM(G1950:G1953)</f>
        <v>60032</v>
      </c>
      <c r="H1954" s="8">
        <f t="shared" si="50"/>
        <v>0</v>
      </c>
      <c r="I1954" s="8">
        <f t="shared" si="50"/>
        <v>70407</v>
      </c>
      <c r="J1954" s="8">
        <f t="shared" si="50"/>
        <v>725</v>
      </c>
      <c r="K1954" s="8">
        <f t="shared" si="50"/>
        <v>3752</v>
      </c>
      <c r="L1954" s="8">
        <f t="shared" si="50"/>
        <v>0</v>
      </c>
      <c r="M1954" s="8">
        <f t="shared" si="50"/>
        <v>4477</v>
      </c>
      <c r="N1954" s="8">
        <f>SUM(N1950:N1953)</f>
        <v>768</v>
      </c>
      <c r="O1954" s="8">
        <f aca="true" t="shared" si="51" ref="O1954:U1954">SUM(O1950:O1953)</f>
        <v>7504</v>
      </c>
      <c r="P1954" s="8">
        <f t="shared" si="51"/>
        <v>0</v>
      </c>
      <c r="Q1954" s="8">
        <f t="shared" si="51"/>
        <v>8272</v>
      </c>
      <c r="R1954" s="8">
        <f t="shared" si="51"/>
        <v>512</v>
      </c>
      <c r="S1954" s="8">
        <f t="shared" si="51"/>
        <v>3752</v>
      </c>
      <c r="T1954" s="8">
        <f t="shared" si="51"/>
        <v>0</v>
      </c>
      <c r="U1954" s="8">
        <f t="shared" si="51"/>
        <v>4264</v>
      </c>
    </row>
    <row r="1955" spans="2:14" ht="18.75">
      <c r="B1955" s="41"/>
      <c r="C1955" s="41"/>
      <c r="D1955" s="41"/>
      <c r="E1955" s="120" t="s">
        <v>23</v>
      </c>
      <c r="N1955" s="125" t="s">
        <v>316</v>
      </c>
    </row>
    <row r="1956" spans="1:21" ht="16.5" customHeight="1">
      <c r="A1956" s="273" t="s">
        <v>297</v>
      </c>
      <c r="B1956" s="273"/>
      <c r="C1956" s="273"/>
      <c r="D1956" s="273"/>
      <c r="E1956" s="273"/>
      <c r="F1956" s="273"/>
      <c r="G1956" s="273"/>
      <c r="H1956" s="273"/>
      <c r="I1956" s="273"/>
      <c r="J1956" s="273"/>
      <c r="K1956" s="273"/>
      <c r="L1956" s="276"/>
      <c r="M1956" s="276"/>
      <c r="N1956" s="276"/>
      <c r="O1956" s="276"/>
      <c r="P1956" s="62"/>
      <c r="Q1956" s="62"/>
      <c r="R1956" s="276"/>
      <c r="S1956" s="276"/>
      <c r="T1956" s="276"/>
      <c r="U1956" s="276"/>
    </row>
    <row r="1957" spans="2:21" ht="16.5">
      <c r="B1957" s="82" t="s">
        <v>75</v>
      </c>
      <c r="C1957" s="82"/>
      <c r="D1957" s="82"/>
      <c r="E1957" s="267" t="s">
        <v>266</v>
      </c>
      <c r="F1957" s="267"/>
      <c r="G1957" s="267" t="s">
        <v>270</v>
      </c>
      <c r="H1957" s="285"/>
      <c r="I1957" s="285"/>
      <c r="J1957" s="285"/>
      <c r="K1957" s="285"/>
      <c r="L1957" s="267" t="s">
        <v>215</v>
      </c>
      <c r="M1957" s="267"/>
      <c r="N1957" s="267"/>
      <c r="O1957" s="267"/>
      <c r="P1957" s="136"/>
      <c r="Q1957" s="44"/>
      <c r="R1957" s="267" t="s">
        <v>214</v>
      </c>
      <c r="S1957" s="285"/>
      <c r="T1957" s="285"/>
      <c r="U1957" s="285"/>
    </row>
    <row r="1958" spans="2:21" ht="15.75">
      <c r="B1958" s="62"/>
      <c r="C1958" s="267" t="s">
        <v>36</v>
      </c>
      <c r="D1958" s="267"/>
      <c r="E1958" s="45" t="s">
        <v>267</v>
      </c>
      <c r="F1958" s="44" t="s">
        <v>268</v>
      </c>
      <c r="G1958" s="136"/>
      <c r="H1958" s="136"/>
      <c r="I1958" s="136"/>
      <c r="J1958" s="136"/>
      <c r="K1958" s="136"/>
      <c r="L1958" s="267" t="s">
        <v>216</v>
      </c>
      <c r="M1958" s="267"/>
      <c r="N1958" s="267"/>
      <c r="O1958" s="267"/>
      <c r="P1958" s="136"/>
      <c r="Q1958" s="136"/>
      <c r="R1958" s="136"/>
      <c r="S1958" s="136"/>
      <c r="T1958" s="136"/>
      <c r="U1958" s="136"/>
    </row>
    <row r="1959" spans="2:21" ht="15.75">
      <c r="B1959" s="62"/>
      <c r="C1959" s="45" t="s">
        <v>267</v>
      </c>
      <c r="D1959" s="44" t="s">
        <v>268</v>
      </c>
      <c r="E1959" s="62">
        <v>75</v>
      </c>
      <c r="F1959" s="62">
        <v>11</v>
      </c>
      <c r="G1959" s="136"/>
      <c r="H1959" s="136"/>
      <c r="I1959" s="136"/>
      <c r="J1959" s="136"/>
      <c r="K1959" s="136"/>
      <c r="L1959" s="267" t="s">
        <v>217</v>
      </c>
      <c r="M1959" s="267"/>
      <c r="N1959" s="267"/>
      <c r="O1959" s="267"/>
      <c r="P1959" s="136"/>
      <c r="Q1959" s="136"/>
      <c r="R1959" s="136"/>
      <c r="S1959" s="136"/>
      <c r="T1959" s="136"/>
      <c r="U1959" s="136"/>
    </row>
    <row r="1960" spans="2:21" ht="16.5">
      <c r="B1960" s="44" t="s">
        <v>264</v>
      </c>
      <c r="C1960" s="62">
        <v>125</v>
      </c>
      <c r="D1960" s="62">
        <v>45</v>
      </c>
      <c r="E1960" s="62">
        <v>0</v>
      </c>
      <c r="F1960" s="62">
        <v>0</v>
      </c>
      <c r="G1960" s="46"/>
      <c r="H1960" s="46"/>
      <c r="I1960" s="46"/>
      <c r="J1960" s="46"/>
      <c r="K1960" s="62"/>
      <c r="L1960" s="62"/>
      <c r="M1960" s="62"/>
      <c r="N1960" s="62"/>
      <c r="O1960" s="62"/>
      <c r="P1960" s="46"/>
      <c r="Q1960" s="46"/>
      <c r="R1960" s="46"/>
      <c r="S1960" s="46"/>
      <c r="T1960" s="46"/>
      <c r="U1960" s="46"/>
    </row>
    <row r="1961" spans="2:21" ht="16.5">
      <c r="B1961" s="44" t="s">
        <v>265</v>
      </c>
      <c r="C1961" s="62"/>
      <c r="D1961" s="62">
        <v>0</v>
      </c>
      <c r="E1961" s="65">
        <f>E1959+E1960</f>
        <v>75</v>
      </c>
      <c r="F1961" s="65">
        <f>F1959+F1960</f>
        <v>11</v>
      </c>
      <c r="G1961" s="267" t="s">
        <v>0</v>
      </c>
      <c r="H1961" s="267"/>
      <c r="I1961" s="267"/>
      <c r="J1961" s="267"/>
      <c r="K1961" s="267"/>
      <c r="L1961" s="267"/>
      <c r="M1961" s="267"/>
      <c r="N1961" s="267"/>
      <c r="O1961" s="267"/>
      <c r="P1961" s="267"/>
      <c r="Q1961" s="267"/>
      <c r="R1961" s="267"/>
      <c r="S1961" s="267"/>
      <c r="T1961" s="267"/>
      <c r="U1961" s="267"/>
    </row>
    <row r="1962" spans="2:21" ht="16.5">
      <c r="B1962" s="138" t="s">
        <v>28</v>
      </c>
      <c r="C1962" s="65">
        <v>125</v>
      </c>
      <c r="D1962" s="65">
        <f>D1960+D1961</f>
        <v>45</v>
      </c>
      <c r="E1962" s="35"/>
      <c r="F1962" s="35"/>
      <c r="G1962" s="267"/>
      <c r="H1962" s="267"/>
      <c r="I1962" s="267"/>
      <c r="J1962" s="267"/>
      <c r="K1962" s="267"/>
      <c r="L1962" s="267"/>
      <c r="M1962" s="267"/>
      <c r="N1962" s="267"/>
      <c r="O1962" s="267"/>
      <c r="P1962" s="267"/>
      <c r="Q1962" s="267"/>
      <c r="R1962" s="267"/>
      <c r="S1962" s="267"/>
      <c r="T1962" s="267"/>
      <c r="U1962" s="267"/>
    </row>
    <row r="1963" spans="2:21" ht="16.5">
      <c r="B1963" s="138" t="s">
        <v>109</v>
      </c>
      <c r="C1963" s="35">
        <f>C1962+D1962+E1961+F1961</f>
        <v>256</v>
      </c>
      <c r="D1963" s="35"/>
      <c r="E1963" s="35"/>
      <c r="F1963" s="35"/>
      <c r="G1963" s="267"/>
      <c r="H1963" s="267"/>
      <c r="I1963" s="267"/>
      <c r="J1963" s="267"/>
      <c r="K1963" s="267"/>
      <c r="L1963" s="267"/>
      <c r="M1963" s="267"/>
      <c r="N1963" s="267"/>
      <c r="O1963" s="267"/>
      <c r="P1963" s="267"/>
      <c r="Q1963" s="267"/>
      <c r="R1963" s="267"/>
      <c r="S1963" s="267"/>
      <c r="T1963" s="267"/>
      <c r="U1963" s="267"/>
    </row>
    <row r="1964" spans="2:21" ht="18">
      <c r="B1964" s="142"/>
      <c r="C1964" s="305"/>
      <c r="D1964" s="305"/>
      <c r="E1964" s="153"/>
      <c r="F1964" s="153"/>
      <c r="G1964" s="153"/>
      <c r="H1964" s="153"/>
      <c r="I1964" s="65"/>
      <c r="J1964" s="65"/>
      <c r="K1964" s="65"/>
      <c r="L1964" s="65"/>
      <c r="M1964" s="65"/>
      <c r="N1964" s="65"/>
      <c r="O1964" s="65"/>
      <c r="P1964" s="65"/>
      <c r="Q1964" s="65"/>
      <c r="R1964" s="65"/>
      <c r="S1964" s="65"/>
      <c r="T1964" s="65"/>
      <c r="U1964" s="65"/>
    </row>
    <row r="1965" spans="1:28" ht="16.5">
      <c r="A1965" s="94"/>
      <c r="B1965" s="153" t="s">
        <v>282</v>
      </c>
      <c r="C1965" s="153"/>
      <c r="D1965" s="153"/>
      <c r="E1965" s="179"/>
      <c r="F1965" s="179"/>
      <c r="G1965" s="63"/>
      <c r="H1965" s="154"/>
      <c r="I1965" s="154"/>
      <c r="J1965" s="154"/>
      <c r="K1965" s="154"/>
      <c r="L1965" s="154"/>
      <c r="M1965" s="154"/>
      <c r="N1965" s="154"/>
      <c r="O1965" s="154"/>
      <c r="P1965" s="154"/>
      <c r="Q1965" s="154"/>
      <c r="R1965" s="154"/>
      <c r="S1965" s="154"/>
      <c r="T1965" s="154"/>
      <c r="U1965" s="154"/>
      <c r="V1965" s="29"/>
      <c r="W1965" s="29"/>
      <c r="X1965" s="29"/>
      <c r="Y1965" s="29"/>
      <c r="Z1965" s="29"/>
      <c r="AA1965" s="29"/>
      <c r="AB1965" s="29"/>
    </row>
    <row r="1966" spans="2:28" ht="15.75">
      <c r="B1966" s="63" t="s">
        <v>298</v>
      </c>
      <c r="C1966" s="179"/>
      <c r="D1966" s="179"/>
      <c r="E1966" s="166"/>
      <c r="F1966" s="166"/>
      <c r="G1966" s="166"/>
      <c r="H1966" s="166"/>
      <c r="I1966" s="166"/>
      <c r="J1966" s="166"/>
      <c r="K1966" s="166"/>
      <c r="L1966" s="166"/>
      <c r="M1966" s="166"/>
      <c r="N1966" s="166"/>
      <c r="O1966" s="166"/>
      <c r="P1966" s="166"/>
      <c r="Q1966" s="166"/>
      <c r="R1966" s="166"/>
      <c r="S1966" s="166"/>
      <c r="T1966" s="166"/>
      <c r="U1966" s="166"/>
      <c r="V1966" s="29"/>
      <c r="W1966" s="29"/>
      <c r="X1966" s="29"/>
      <c r="Y1966" s="29"/>
      <c r="Z1966" s="29"/>
      <c r="AA1966" s="29"/>
      <c r="AB1966" s="29"/>
    </row>
    <row r="1967" spans="2:28" ht="15.75">
      <c r="B1967" s="166" t="s">
        <v>312</v>
      </c>
      <c r="C1967" s="166"/>
      <c r="D1967" s="166"/>
      <c r="E1967" s="167"/>
      <c r="F1967" s="167"/>
      <c r="G1967" s="167"/>
      <c r="H1967" s="167"/>
      <c r="I1967" s="167"/>
      <c r="J1967" s="167"/>
      <c r="K1967" s="167"/>
      <c r="L1967" s="167"/>
      <c r="M1967" s="167"/>
      <c r="N1967" s="167"/>
      <c r="O1967" s="167"/>
      <c r="P1967" s="167"/>
      <c r="Q1967" s="167"/>
      <c r="R1967" s="167"/>
      <c r="S1967" s="167"/>
      <c r="T1967" s="167"/>
      <c r="U1967" s="167"/>
      <c r="V1967" s="29"/>
      <c r="W1967" s="29"/>
      <c r="X1967" s="29"/>
      <c r="Y1967" s="29"/>
      <c r="Z1967" s="29"/>
      <c r="AA1967" s="29"/>
      <c r="AB1967" s="29"/>
    </row>
    <row r="1968" spans="2:28" ht="16.5">
      <c r="B1968" s="167" t="s">
        <v>311</v>
      </c>
      <c r="C1968" s="167"/>
      <c r="D1968" s="16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142"/>
      <c r="R1968" s="142"/>
      <c r="S1968" s="142"/>
      <c r="T1968" s="142"/>
      <c r="U1968" s="142"/>
      <c r="V1968" s="29"/>
      <c r="W1968" s="29"/>
      <c r="X1968" s="29"/>
      <c r="Y1968" s="29"/>
      <c r="Z1968" s="29"/>
      <c r="AA1968" s="29"/>
      <c r="AB1968" s="29"/>
    </row>
    <row r="1969" spans="2:28" ht="16.5">
      <c r="B1969" s="36" t="s">
        <v>269</v>
      </c>
      <c r="C1969" s="37"/>
      <c r="D1969" s="37"/>
      <c r="E1969" s="187"/>
      <c r="F1969" s="187"/>
      <c r="G1969" s="187"/>
      <c r="H1969" s="187"/>
      <c r="I1969" s="187"/>
      <c r="J1969" s="187"/>
      <c r="K1969" s="187"/>
      <c r="L1969" s="187"/>
      <c r="M1969" s="187"/>
      <c r="N1969" s="187"/>
      <c r="O1969" s="187"/>
      <c r="P1969" s="187"/>
      <c r="Q1969" s="142"/>
      <c r="R1969" s="142"/>
      <c r="S1969" s="142"/>
      <c r="T1969" s="142"/>
      <c r="U1969" s="142"/>
      <c r="V1969" s="29"/>
      <c r="W1969" s="29"/>
      <c r="X1969" s="29"/>
      <c r="Y1969" s="29"/>
      <c r="Z1969" s="29"/>
      <c r="AA1969" s="29"/>
      <c r="AB1969" s="29"/>
    </row>
    <row r="1970" spans="2:28" ht="16.5">
      <c r="B1970" s="166" t="s">
        <v>302</v>
      </c>
      <c r="C1970" s="187"/>
      <c r="D1970" s="187"/>
      <c r="E1970" s="142"/>
      <c r="F1970" s="142"/>
      <c r="G1970" s="142"/>
      <c r="H1970" s="142"/>
      <c r="I1970" s="142"/>
      <c r="J1970" s="142"/>
      <c r="K1970" s="142"/>
      <c r="L1970" s="142"/>
      <c r="M1970" s="142"/>
      <c r="N1970" s="142"/>
      <c r="O1970" s="142"/>
      <c r="P1970" s="142"/>
      <c r="Q1970" s="142"/>
      <c r="R1970" s="142"/>
      <c r="S1970" s="142"/>
      <c r="T1970" s="142"/>
      <c r="U1970" s="142"/>
      <c r="V1970" s="29"/>
      <c r="W1970" s="29"/>
      <c r="X1970" s="29"/>
      <c r="Y1970" s="29"/>
      <c r="Z1970" s="29"/>
      <c r="AA1970" s="29"/>
      <c r="AB1970" s="29"/>
    </row>
    <row r="1971" spans="2:21" ht="17.25">
      <c r="B1971" s="198"/>
      <c r="C1971" s="142"/>
      <c r="D1971" s="142"/>
      <c r="E1971" s="139"/>
      <c r="F1971" s="139"/>
      <c r="G1971" s="139"/>
      <c r="H1971" s="139"/>
      <c r="I1971" s="139"/>
      <c r="J1971" s="139"/>
      <c r="K1971" s="139"/>
      <c r="L1971" s="139"/>
      <c r="M1971" s="139"/>
      <c r="N1971" s="139"/>
      <c r="O1971" s="139"/>
      <c r="P1971" s="139"/>
      <c r="Q1971" s="139"/>
      <c r="R1971" s="139"/>
      <c r="S1971" s="139"/>
      <c r="T1971" s="139"/>
      <c r="U1971" s="139"/>
    </row>
    <row r="1972" spans="2:21" ht="18">
      <c r="B1972" s="39"/>
      <c r="C1972" s="139"/>
      <c r="D1972" s="139"/>
      <c r="E1972" s="139"/>
      <c r="F1972" s="139"/>
      <c r="G1972" s="139"/>
      <c r="H1972" s="139"/>
      <c r="I1972" s="139"/>
      <c r="J1972" s="139"/>
      <c r="K1972" s="139"/>
      <c r="L1972" s="139"/>
      <c r="M1972" s="139"/>
      <c r="N1972" s="139"/>
      <c r="O1972" s="139"/>
      <c r="P1972" s="139"/>
      <c r="Q1972" s="139"/>
      <c r="R1972" s="139"/>
      <c r="S1972" s="139"/>
      <c r="T1972" s="139"/>
      <c r="U1972" s="139"/>
    </row>
    <row r="1973" spans="3:21" ht="18">
      <c r="C1973" s="139"/>
      <c r="D1973" s="139"/>
      <c r="E1973" s="139"/>
      <c r="F1973" s="139"/>
      <c r="G1973" s="139"/>
      <c r="H1973" s="139"/>
      <c r="I1973" s="39">
        <v>3</v>
      </c>
      <c r="J1973" s="139"/>
      <c r="K1973" s="139"/>
      <c r="L1973" s="139"/>
      <c r="M1973" s="139"/>
      <c r="N1973" s="139"/>
      <c r="O1973" s="139"/>
      <c r="P1973" s="139"/>
      <c r="Q1973" s="139"/>
      <c r="R1973" s="139"/>
      <c r="S1973" s="139"/>
      <c r="T1973" s="139"/>
      <c r="U1973" s="139"/>
    </row>
    <row r="1974" spans="3:21" ht="18">
      <c r="C1974" s="139"/>
      <c r="D1974" s="139"/>
      <c r="E1974" s="139"/>
      <c r="F1974" s="139"/>
      <c r="G1974" s="139"/>
      <c r="H1974" s="139"/>
      <c r="I1974" s="39"/>
      <c r="J1974" s="139"/>
      <c r="K1974" s="139"/>
      <c r="L1974" s="139"/>
      <c r="M1974" s="139"/>
      <c r="N1974" s="139"/>
      <c r="O1974" s="139"/>
      <c r="P1974" s="139"/>
      <c r="Q1974" s="139"/>
      <c r="R1974" s="139"/>
      <c r="S1974" s="139"/>
      <c r="T1974" s="139"/>
      <c r="U1974" s="139"/>
    </row>
    <row r="1975" spans="2:14" ht="18.75">
      <c r="B1975" s="41"/>
      <c r="C1975" s="41"/>
      <c r="D1975" s="41"/>
      <c r="E1975" s="120" t="s">
        <v>23</v>
      </c>
      <c r="N1975" s="125" t="s">
        <v>316</v>
      </c>
    </row>
    <row r="1976" spans="2:21" ht="23.25">
      <c r="B1976" s="275" t="s">
        <v>153</v>
      </c>
      <c r="C1976" s="284"/>
      <c r="D1976" s="284"/>
      <c r="E1976" s="284"/>
      <c r="F1976" s="284"/>
      <c r="G1976" s="284"/>
      <c r="H1976" s="284"/>
      <c r="I1976" s="284"/>
      <c r="J1976" s="284"/>
      <c r="K1976" s="284"/>
      <c r="L1976" s="284"/>
      <c r="M1976" s="284"/>
      <c r="N1976" s="284"/>
      <c r="O1976" s="284"/>
      <c r="P1976" s="284"/>
      <c r="Q1976" s="284"/>
      <c r="R1976" s="284"/>
      <c r="S1976" s="284"/>
      <c r="T1976" s="284"/>
      <c r="U1976" s="284"/>
    </row>
    <row r="1977" spans="2:21" ht="24" customHeight="1">
      <c r="B1977" s="283" t="s">
        <v>250</v>
      </c>
      <c r="C1977" s="284"/>
      <c r="D1977" s="284"/>
      <c r="E1977" s="284"/>
      <c r="F1977" s="284"/>
      <c r="G1977" s="284"/>
      <c r="H1977" s="284"/>
      <c r="I1977" s="284"/>
      <c r="J1977" s="284"/>
      <c r="K1977" s="284"/>
      <c r="L1977" s="284"/>
      <c r="M1977" s="284"/>
      <c r="N1977" s="284"/>
      <c r="O1977" s="284"/>
      <c r="P1977" s="284"/>
      <c r="Q1977" s="284"/>
      <c r="R1977" s="284"/>
      <c r="S1977" s="284"/>
      <c r="T1977" s="284"/>
      <c r="U1977" s="284"/>
    </row>
    <row r="1978" spans="2:21" ht="24" customHeight="1">
      <c r="B1978" s="280" t="s">
        <v>212</v>
      </c>
      <c r="C1978" s="281"/>
      <c r="D1978" s="281"/>
      <c r="E1978" s="281"/>
      <c r="F1978" s="281"/>
      <c r="G1978" s="281"/>
      <c r="H1978" s="281"/>
      <c r="I1978" s="281"/>
      <c r="J1978" s="281"/>
      <c r="K1978" s="281"/>
      <c r="L1978" s="281"/>
      <c r="M1978" s="281"/>
      <c r="N1978" s="281"/>
      <c r="O1978" s="281"/>
      <c r="P1978" s="281"/>
      <c r="Q1978" s="281"/>
      <c r="R1978" s="281"/>
      <c r="S1978" s="281"/>
      <c r="T1978" s="281"/>
      <c r="U1978" s="281"/>
    </row>
    <row r="1979" spans="2:14" ht="24" customHeight="1">
      <c r="B1979" s="41"/>
      <c r="C1979" s="41"/>
      <c r="D1979" s="41"/>
      <c r="E1979" s="120" t="s">
        <v>23</v>
      </c>
      <c r="N1979" s="125" t="s">
        <v>316</v>
      </c>
    </row>
    <row r="1980" spans="1:22" ht="24" customHeight="1">
      <c r="A1980" s="308" t="s">
        <v>367</v>
      </c>
      <c r="B1980" s="308"/>
      <c r="C1980" s="308"/>
      <c r="D1980" s="308"/>
      <c r="E1980" s="308"/>
      <c r="F1980" s="208" t="s">
        <v>353</v>
      </c>
      <c r="G1980" s="208"/>
      <c r="H1980" s="208"/>
      <c r="I1980" s="208"/>
      <c r="J1980" s="208"/>
      <c r="K1980" s="208"/>
      <c r="L1980" s="208"/>
      <c r="M1980" s="208"/>
      <c r="N1980" s="208"/>
      <c r="O1980" s="208"/>
      <c r="Q1980" s="120"/>
      <c r="V1980" s="54"/>
    </row>
    <row r="1981" spans="2:22" ht="24" customHeight="1">
      <c r="B1981" s="93"/>
      <c r="C1981" s="96"/>
      <c r="D1981" s="96"/>
      <c r="E1981" s="94"/>
      <c r="F1981" s="94"/>
      <c r="G1981" s="94"/>
      <c r="H1981" s="94"/>
      <c r="I1981" s="94"/>
      <c r="J1981" s="94"/>
      <c r="Q1981" s="120"/>
      <c r="V1981" s="54"/>
    </row>
    <row r="1982" spans="2:22" ht="24" customHeight="1">
      <c r="B1982" s="72" t="s">
        <v>1</v>
      </c>
      <c r="C1982" s="49" t="s">
        <v>1</v>
      </c>
      <c r="D1982" s="49" t="s">
        <v>30</v>
      </c>
      <c r="E1982" s="49" t="s">
        <v>5</v>
      </c>
      <c r="F1982" s="50" t="s">
        <v>22</v>
      </c>
      <c r="G1982" s="50" t="s">
        <v>13</v>
      </c>
      <c r="H1982" s="50" t="s">
        <v>14</v>
      </c>
      <c r="I1982" s="49" t="s">
        <v>0</v>
      </c>
      <c r="J1982" s="50" t="s">
        <v>12</v>
      </c>
      <c r="K1982" s="50" t="s">
        <v>13</v>
      </c>
      <c r="L1982" s="50" t="s">
        <v>14</v>
      </c>
      <c r="M1982" s="49" t="s">
        <v>0</v>
      </c>
      <c r="N1982" s="50" t="s">
        <v>15</v>
      </c>
      <c r="O1982" s="50" t="s">
        <v>16</v>
      </c>
      <c r="P1982" s="50" t="s">
        <v>14</v>
      </c>
      <c r="Q1982" s="49" t="s">
        <v>0</v>
      </c>
      <c r="R1982" s="50" t="s">
        <v>24</v>
      </c>
      <c r="S1982" s="50" t="s">
        <v>25</v>
      </c>
      <c r="T1982" s="50" t="s">
        <v>14</v>
      </c>
      <c r="U1982" s="49" t="s">
        <v>0</v>
      </c>
      <c r="V1982" s="54"/>
    </row>
    <row r="1983" spans="2:21" ht="24" customHeight="1">
      <c r="B1983" s="72" t="s">
        <v>4</v>
      </c>
      <c r="C1983" s="49" t="s">
        <v>3</v>
      </c>
      <c r="D1983" s="49" t="s">
        <v>31</v>
      </c>
      <c r="E1983" s="49" t="s">
        <v>6</v>
      </c>
      <c r="F1983" s="49" t="s">
        <v>8</v>
      </c>
      <c r="G1983" s="49" t="s">
        <v>9</v>
      </c>
      <c r="H1983" s="49" t="s">
        <v>10</v>
      </c>
      <c r="I1983" s="41" t="s">
        <v>11</v>
      </c>
      <c r="J1983" s="49" t="s">
        <v>8</v>
      </c>
      <c r="K1983" s="49" t="s">
        <v>9</v>
      </c>
      <c r="L1983" s="49" t="s">
        <v>10</v>
      </c>
      <c r="M1983" s="41" t="s">
        <v>11</v>
      </c>
      <c r="N1983" s="49" t="s">
        <v>8</v>
      </c>
      <c r="O1983" s="49" t="s">
        <v>9</v>
      </c>
      <c r="P1983" s="49" t="s">
        <v>10</v>
      </c>
      <c r="Q1983" s="41" t="s">
        <v>11</v>
      </c>
      <c r="R1983" s="49" t="s">
        <v>8</v>
      </c>
      <c r="S1983" s="49" t="s">
        <v>9</v>
      </c>
      <c r="T1983" s="49" t="s">
        <v>10</v>
      </c>
      <c r="U1983" s="41" t="s">
        <v>11</v>
      </c>
    </row>
    <row r="1984" spans="2:16" ht="24" customHeight="1">
      <c r="B1984" s="204" t="s">
        <v>358</v>
      </c>
      <c r="C1984" s="103" t="s">
        <v>309</v>
      </c>
      <c r="D1984" s="49" t="s">
        <v>305</v>
      </c>
      <c r="E1984" s="49" t="s">
        <v>7</v>
      </c>
      <c r="F1984" s="49" t="s">
        <v>32</v>
      </c>
      <c r="G1984" s="49" t="s">
        <v>32</v>
      </c>
      <c r="H1984" s="7">
        <v>0.03</v>
      </c>
      <c r="L1984" s="7">
        <v>0.01</v>
      </c>
      <c r="P1984" s="7">
        <v>0.01</v>
      </c>
    </row>
    <row r="1985" spans="2:21" ht="24" customHeight="1">
      <c r="B1985" s="132"/>
      <c r="D1985" s="2" t="s">
        <v>33</v>
      </c>
      <c r="E1985" s="3"/>
      <c r="F1985" s="2" t="s">
        <v>33</v>
      </c>
      <c r="G1985" s="2" t="s">
        <v>33</v>
      </c>
      <c r="H1985" s="2" t="s">
        <v>33</v>
      </c>
      <c r="I1985" s="2" t="s">
        <v>33</v>
      </c>
      <c r="J1985" s="2" t="s">
        <v>33</v>
      </c>
      <c r="K1985" s="2" t="s">
        <v>33</v>
      </c>
      <c r="L1985" s="2" t="s">
        <v>33</v>
      </c>
      <c r="N1985" s="2" t="s">
        <v>33</v>
      </c>
      <c r="O1985" s="2" t="s">
        <v>33</v>
      </c>
      <c r="P1985" s="2" t="s">
        <v>33</v>
      </c>
      <c r="Q1985" s="2" t="s">
        <v>33</v>
      </c>
      <c r="R1985" s="2" t="s">
        <v>33</v>
      </c>
      <c r="S1985" s="2" t="s">
        <v>33</v>
      </c>
      <c r="T1985" s="2" t="s">
        <v>33</v>
      </c>
      <c r="U1985" s="2" t="s">
        <v>33</v>
      </c>
    </row>
    <row r="1986" spans="2:21" ht="24" customHeight="1">
      <c r="B1986" s="132"/>
      <c r="D1986" s="2" t="s">
        <v>33</v>
      </c>
      <c r="E1986" s="41">
        <v>4</v>
      </c>
      <c r="F1986" s="41">
        <v>5</v>
      </c>
      <c r="G1986" s="41">
        <v>6</v>
      </c>
      <c r="H1986" s="42">
        <v>7</v>
      </c>
      <c r="I1986" s="41">
        <v>8</v>
      </c>
      <c r="J1986" s="41">
        <v>9</v>
      </c>
      <c r="K1986" s="41">
        <v>10</v>
      </c>
      <c r="L1986" s="42">
        <v>11</v>
      </c>
      <c r="M1986" s="41">
        <v>12</v>
      </c>
      <c r="N1986" s="41">
        <v>13</v>
      </c>
      <c r="O1986" s="41">
        <v>14</v>
      </c>
      <c r="P1986" s="42">
        <v>15</v>
      </c>
      <c r="Q1986" s="41">
        <v>16</v>
      </c>
      <c r="R1986" s="41">
        <v>17</v>
      </c>
      <c r="S1986" s="41">
        <v>18</v>
      </c>
      <c r="T1986" s="41">
        <v>19</v>
      </c>
      <c r="U1986" s="41">
        <v>20</v>
      </c>
    </row>
    <row r="1987" spans="2:14" ht="24" customHeight="1">
      <c r="B1987" s="41"/>
      <c r="C1987" s="41"/>
      <c r="D1987" s="41"/>
      <c r="E1987" s="120" t="s">
        <v>23</v>
      </c>
      <c r="N1987" s="125" t="s">
        <v>316</v>
      </c>
    </row>
    <row r="1988" spans="1:21" ht="24" customHeight="1">
      <c r="A1988" s="126">
        <v>1</v>
      </c>
      <c r="B1988" s="60" t="s">
        <v>17</v>
      </c>
      <c r="C1988" s="128">
        <v>40</v>
      </c>
      <c r="D1988" s="128">
        <f>C1988*15</f>
        <v>600</v>
      </c>
      <c r="E1988" s="128">
        <f>SUM(C1988*32)</f>
        <v>1280</v>
      </c>
      <c r="F1988" s="128">
        <f>SUM(C1988*22)</f>
        <v>880</v>
      </c>
      <c r="G1988" s="128">
        <f>SUM(E1988*8)</f>
        <v>10240</v>
      </c>
      <c r="H1988" s="128" t="s">
        <v>21</v>
      </c>
      <c r="I1988" s="129">
        <f>G1988+F1988+D1988</f>
        <v>11720</v>
      </c>
      <c r="J1988" s="128">
        <f>SUM(C1988*3)</f>
        <v>120</v>
      </c>
      <c r="K1988" s="128">
        <f>SUM(E1988*0.5)</f>
        <v>640</v>
      </c>
      <c r="L1988" s="128" t="str">
        <f>+L1990</f>
        <v>+</v>
      </c>
      <c r="M1988" s="129">
        <f>SUM(J1988:L1988)</f>
        <v>760</v>
      </c>
      <c r="N1988" s="128">
        <f>SUM(C1988*3)</f>
        <v>120</v>
      </c>
      <c r="O1988" s="128">
        <f>SUM(E1988*1)</f>
        <v>1280</v>
      </c>
      <c r="P1988" s="128" t="s">
        <v>21</v>
      </c>
      <c r="Q1988" s="129">
        <f>SUM(N1988:P1988)</f>
        <v>1400</v>
      </c>
      <c r="R1988" s="128">
        <f>SUM(C1988*2)</f>
        <v>80</v>
      </c>
      <c r="S1988" s="128">
        <f>SUM(E1988*0.5)</f>
        <v>640</v>
      </c>
      <c r="T1988" s="128" t="s">
        <v>21</v>
      </c>
      <c r="U1988" s="129">
        <f>SUM(R1988:T1988)</f>
        <v>720</v>
      </c>
    </row>
    <row r="1989" spans="1:21" ht="24" customHeight="1">
      <c r="A1989" s="126">
        <v>2</v>
      </c>
      <c r="B1989" s="60" t="s">
        <v>18</v>
      </c>
      <c r="C1989" s="128">
        <v>22</v>
      </c>
      <c r="D1989" s="128">
        <f>SUM(C1989*15)</f>
        <v>330</v>
      </c>
      <c r="E1989" s="29">
        <f>SUM(C1989*24)</f>
        <v>528</v>
      </c>
      <c r="F1989" s="128">
        <f>SUM(C1989*32.5)</f>
        <v>715</v>
      </c>
      <c r="G1989" s="128">
        <f>SUM(E1989*8)</f>
        <v>4224</v>
      </c>
      <c r="H1989" s="128" t="s">
        <v>21</v>
      </c>
      <c r="I1989" s="129">
        <f>G1989+F1989+D1989</f>
        <v>5269</v>
      </c>
      <c r="J1989" s="128">
        <f>SUM(C1989*2.5)</f>
        <v>55</v>
      </c>
      <c r="K1989" s="128">
        <f>SUM(E1989*0.5)</f>
        <v>264</v>
      </c>
      <c r="L1989" s="128" t="s">
        <v>21</v>
      </c>
      <c r="M1989" s="129">
        <f>SUM(J1989:L1989)</f>
        <v>319</v>
      </c>
      <c r="N1989" s="128">
        <f>SUM(C1989*3)</f>
        <v>66</v>
      </c>
      <c r="O1989" s="128">
        <f>SUM(E1989*1)</f>
        <v>528</v>
      </c>
      <c r="P1989" s="128" t="s">
        <v>21</v>
      </c>
      <c r="Q1989" s="129">
        <f>SUM(N1989:P1989)</f>
        <v>594</v>
      </c>
      <c r="R1989" s="128">
        <f>SUM(C1989*2)</f>
        <v>44</v>
      </c>
      <c r="S1989" s="128">
        <f>SUM(E1989*0.5)</f>
        <v>264</v>
      </c>
      <c r="T1989" s="128" t="s">
        <v>21</v>
      </c>
      <c r="U1989" s="129">
        <f>SUM(R1989:T1989)</f>
        <v>308</v>
      </c>
    </row>
    <row r="1990" spans="1:21" ht="19.5">
      <c r="A1990" s="126">
        <v>3</v>
      </c>
      <c r="B1990" s="60" t="s">
        <v>19</v>
      </c>
      <c r="C1990" s="128">
        <v>26</v>
      </c>
      <c r="D1990" s="128">
        <f>SUM(C1990*15)</f>
        <v>390</v>
      </c>
      <c r="E1990" s="128">
        <f>SUM(C1990*32)</f>
        <v>832</v>
      </c>
      <c r="F1990" s="128">
        <f>SUM(C1990*22)</f>
        <v>572</v>
      </c>
      <c r="G1990" s="128">
        <f>SUM(E1990*8)</f>
        <v>6656</v>
      </c>
      <c r="H1990" s="128" t="s">
        <v>21</v>
      </c>
      <c r="I1990" s="129">
        <f>G1990+F1990+D1990</f>
        <v>7618</v>
      </c>
      <c r="J1990" s="128">
        <f>SUM(C1990*3)</f>
        <v>78</v>
      </c>
      <c r="K1990" s="128">
        <f>SUM(E1990*0.5)</f>
        <v>416</v>
      </c>
      <c r="L1990" s="128" t="s">
        <v>21</v>
      </c>
      <c r="M1990" s="129">
        <f>SUM(J1990:L1990)</f>
        <v>494</v>
      </c>
      <c r="N1990" s="128">
        <f>SUM(C1990*3)</f>
        <v>78</v>
      </c>
      <c r="O1990" s="128">
        <f>SUM(E1990*1)</f>
        <v>832</v>
      </c>
      <c r="P1990" s="128" t="s">
        <v>21</v>
      </c>
      <c r="Q1990" s="129">
        <f>SUM(N1990:P1990)</f>
        <v>910</v>
      </c>
      <c r="R1990" s="128">
        <f>SUM(C1990*2)</f>
        <v>52</v>
      </c>
      <c r="S1990" s="128">
        <f>SUM(E1990*0.5)</f>
        <v>416</v>
      </c>
      <c r="T1990" s="128" t="s">
        <v>21</v>
      </c>
      <c r="U1990" s="129">
        <f>SUM(R1990:T1990)</f>
        <v>468</v>
      </c>
    </row>
    <row r="1991" spans="1:21" ht="19.5">
      <c r="A1991" s="126">
        <v>4</v>
      </c>
      <c r="B1991" s="60" t="s">
        <v>20</v>
      </c>
      <c r="C1991" s="128">
        <v>15</v>
      </c>
      <c r="D1991" s="128">
        <f>SUM(C1991*15)</f>
        <v>225</v>
      </c>
      <c r="E1991" s="128">
        <f>SUM(C1991*24)</f>
        <v>360</v>
      </c>
      <c r="F1991" s="128">
        <f>SUM(C1991*32.5)</f>
        <v>487.5</v>
      </c>
      <c r="G1991" s="128">
        <f>SUM(E1991*8)</f>
        <v>2880</v>
      </c>
      <c r="H1991" s="128" t="s">
        <v>21</v>
      </c>
      <c r="I1991" s="129">
        <f>G1991+F1991+D1991</f>
        <v>3592.5</v>
      </c>
      <c r="J1991" s="128">
        <f>SUM(C1991*2.5)</f>
        <v>37.5</v>
      </c>
      <c r="K1991" s="128">
        <f>SUM(E1991*0.5)</f>
        <v>180</v>
      </c>
      <c r="L1991" s="128" t="s">
        <v>21</v>
      </c>
      <c r="M1991" s="129">
        <f>SUM(J1991:L1991)</f>
        <v>217.5</v>
      </c>
      <c r="N1991" s="128">
        <f>SUM(C1991*3)</f>
        <v>45</v>
      </c>
      <c r="O1991" s="128">
        <f>SUM(E1991*1)</f>
        <v>360</v>
      </c>
      <c r="P1991" s="128" t="s">
        <v>21</v>
      </c>
      <c r="Q1991" s="129">
        <f>SUM(N1991:P1991)</f>
        <v>405</v>
      </c>
      <c r="R1991" s="128">
        <f>SUM(C1991*2)</f>
        <v>30</v>
      </c>
      <c r="S1991" s="128">
        <f>SUM(E1991*0.5)</f>
        <v>180</v>
      </c>
      <c r="T1991" s="128" t="s">
        <v>21</v>
      </c>
      <c r="U1991" s="129">
        <f>SUM(R1991:T1991)</f>
        <v>210</v>
      </c>
    </row>
    <row r="1992" spans="2:21" ht="19.5">
      <c r="B1992" s="61" t="s">
        <v>28</v>
      </c>
      <c r="C1992" s="58">
        <f>C1991+C1990+C1989+C1988</f>
        <v>103</v>
      </c>
      <c r="D1992" s="8">
        <f>C1992*15</f>
        <v>1545</v>
      </c>
      <c r="E1992" s="8">
        <f>SUM(E1988:E1991)</f>
        <v>3000</v>
      </c>
      <c r="F1992" s="8">
        <f>SUM(F1988:F1991)</f>
        <v>2654.5</v>
      </c>
      <c r="G1992" s="8">
        <f aca="true" t="shared" si="52" ref="G1992:M1992">SUM(G1988:G1991)</f>
        <v>24000</v>
      </c>
      <c r="H1992" s="8">
        <f t="shared" si="52"/>
        <v>0</v>
      </c>
      <c r="I1992" s="8">
        <f t="shared" si="52"/>
        <v>28199.5</v>
      </c>
      <c r="J1992" s="8">
        <f t="shared" si="52"/>
        <v>290.5</v>
      </c>
      <c r="K1992" s="8">
        <f t="shared" si="52"/>
        <v>1500</v>
      </c>
      <c r="L1992" s="8">
        <f t="shared" si="52"/>
        <v>0</v>
      </c>
      <c r="M1992" s="8">
        <f t="shared" si="52"/>
        <v>1790.5</v>
      </c>
      <c r="N1992" s="8">
        <f>SUM(N1988:N1991)</f>
        <v>309</v>
      </c>
      <c r="O1992" s="8">
        <f aca="true" t="shared" si="53" ref="O1992:U1992">SUM(O1988:O1991)</f>
        <v>3000</v>
      </c>
      <c r="P1992" s="8">
        <f t="shared" si="53"/>
        <v>0</v>
      </c>
      <c r="Q1992" s="8">
        <f t="shared" si="53"/>
        <v>3309</v>
      </c>
      <c r="R1992" s="8">
        <f t="shared" si="53"/>
        <v>206</v>
      </c>
      <c r="S1992" s="8">
        <f t="shared" si="53"/>
        <v>1500</v>
      </c>
      <c r="T1992" s="8">
        <f t="shared" si="53"/>
        <v>0</v>
      </c>
      <c r="U1992" s="8">
        <f t="shared" si="53"/>
        <v>1706</v>
      </c>
    </row>
    <row r="1993" spans="2:14" ht="18.75">
      <c r="B1993" s="41"/>
      <c r="C1993" s="41"/>
      <c r="D1993" s="41"/>
      <c r="E1993" s="120" t="s">
        <v>23</v>
      </c>
      <c r="N1993" s="125" t="s">
        <v>316</v>
      </c>
    </row>
    <row r="1994" spans="2:21" ht="19.5">
      <c r="B1994" s="61"/>
      <c r="C1994" s="58"/>
      <c r="D1994" s="8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O1994" s="34"/>
      <c r="P1994" s="34"/>
      <c r="Q1994" s="34"/>
      <c r="R1994" s="34"/>
      <c r="S1994" s="44" t="s">
        <v>22</v>
      </c>
      <c r="T1994" s="44" t="s">
        <v>213</v>
      </c>
      <c r="U1994" s="133"/>
    </row>
    <row r="1995" spans="1:21" ht="16.5" customHeight="1">
      <c r="A1995" s="273" t="s">
        <v>297</v>
      </c>
      <c r="B1995" s="273"/>
      <c r="C1995" s="273"/>
      <c r="D1995" s="273"/>
      <c r="E1995" s="273"/>
      <c r="F1995" s="273"/>
      <c r="G1995" s="273"/>
      <c r="H1995" s="273"/>
      <c r="I1995" s="273"/>
      <c r="J1995" s="273"/>
      <c r="K1995" s="273"/>
      <c r="L1995" s="276"/>
      <c r="M1995" s="276"/>
      <c r="N1995" s="276"/>
      <c r="O1995" s="276"/>
      <c r="P1995" s="62"/>
      <c r="Q1995" s="62"/>
      <c r="R1995" s="276"/>
      <c r="S1995" s="276"/>
      <c r="T1995" s="276"/>
      <c r="U1995" s="276"/>
    </row>
    <row r="1996" spans="2:21" ht="16.5">
      <c r="B1996" s="82" t="s">
        <v>75</v>
      </c>
      <c r="C1996" s="82"/>
      <c r="D1996" s="82"/>
      <c r="E1996" s="267" t="s">
        <v>266</v>
      </c>
      <c r="F1996" s="267"/>
      <c r="G1996" s="267" t="s">
        <v>270</v>
      </c>
      <c r="H1996" s="285"/>
      <c r="I1996" s="285"/>
      <c r="J1996" s="285"/>
      <c r="K1996" s="285"/>
      <c r="L1996" s="267" t="s">
        <v>215</v>
      </c>
      <c r="M1996" s="267"/>
      <c r="N1996" s="267"/>
      <c r="O1996" s="267"/>
      <c r="P1996" s="136"/>
      <c r="Q1996" s="44"/>
      <c r="R1996" s="267" t="s">
        <v>214</v>
      </c>
      <c r="S1996" s="285"/>
      <c r="T1996" s="285"/>
      <c r="U1996" s="285"/>
    </row>
    <row r="1997" spans="2:21" ht="15.75">
      <c r="B1997" s="62"/>
      <c r="C1997" s="267" t="s">
        <v>318</v>
      </c>
      <c r="D1997" s="267"/>
      <c r="E1997" s="45" t="s">
        <v>267</v>
      </c>
      <c r="F1997" s="44" t="s">
        <v>268</v>
      </c>
      <c r="G1997" s="136"/>
      <c r="H1997" s="136"/>
      <c r="I1997" s="136"/>
      <c r="J1997" s="136"/>
      <c r="K1997" s="136"/>
      <c r="L1997" s="267" t="s">
        <v>216</v>
      </c>
      <c r="M1997" s="267"/>
      <c r="N1997" s="267"/>
      <c r="O1997" s="267"/>
      <c r="P1997" s="136"/>
      <c r="Q1997" s="136"/>
      <c r="R1997" s="136"/>
      <c r="S1997" s="136"/>
      <c r="T1997" s="136"/>
      <c r="U1997" s="136"/>
    </row>
    <row r="1998" spans="2:21" ht="15.75">
      <c r="B1998" s="62"/>
      <c r="C1998" s="45" t="s">
        <v>267</v>
      </c>
      <c r="D1998" s="44" t="s">
        <v>268</v>
      </c>
      <c r="E1998" s="62">
        <v>26</v>
      </c>
      <c r="F1998" s="62">
        <v>10</v>
      </c>
      <c r="G1998" s="136"/>
      <c r="H1998" s="136"/>
      <c r="I1998" s="136"/>
      <c r="J1998" s="136"/>
      <c r="K1998" s="136"/>
      <c r="L1998" s="267" t="s">
        <v>217</v>
      </c>
      <c r="M1998" s="267"/>
      <c r="N1998" s="267"/>
      <c r="O1998" s="267"/>
      <c r="P1998" s="136"/>
      <c r="Q1998" s="136"/>
      <c r="R1998" s="136"/>
      <c r="S1998" s="136"/>
      <c r="T1998" s="136"/>
      <c r="U1998" s="136"/>
    </row>
    <row r="1999" spans="2:21" ht="16.5">
      <c r="B1999" s="44" t="s">
        <v>264</v>
      </c>
      <c r="C1999" s="62">
        <v>49</v>
      </c>
      <c r="D1999" s="62">
        <v>18</v>
      </c>
      <c r="E1999" s="62"/>
      <c r="F1999" s="62"/>
      <c r="G1999" s="46"/>
      <c r="H1999" s="46"/>
      <c r="I1999" s="46"/>
      <c r="J1999" s="46"/>
      <c r="K1999" s="62"/>
      <c r="L1999" s="62"/>
      <c r="M1999" s="62"/>
      <c r="N1999" s="62"/>
      <c r="O1999" s="62"/>
      <c r="P1999" s="46"/>
      <c r="Q1999" s="46"/>
      <c r="R1999" s="46"/>
      <c r="S1999" s="46"/>
      <c r="T1999" s="46"/>
      <c r="U1999" s="46"/>
    </row>
    <row r="2000" spans="2:21" ht="16.5">
      <c r="B2000" s="44" t="s">
        <v>265</v>
      </c>
      <c r="C2000" s="62"/>
      <c r="D2000" s="62"/>
      <c r="E2000" s="65">
        <f>E1998+E1999</f>
        <v>26</v>
      </c>
      <c r="F2000" s="65">
        <f>F1998+F1999</f>
        <v>10</v>
      </c>
      <c r="G2000" s="267" t="s">
        <v>0</v>
      </c>
      <c r="H2000" s="267"/>
      <c r="I2000" s="267"/>
      <c r="J2000" s="267"/>
      <c r="K2000" s="267"/>
      <c r="L2000" s="267"/>
      <c r="M2000" s="267"/>
      <c r="N2000" s="267"/>
      <c r="O2000" s="267"/>
      <c r="P2000" s="267"/>
      <c r="Q2000" s="267"/>
      <c r="R2000" s="267"/>
      <c r="S2000" s="267"/>
      <c r="T2000" s="267"/>
      <c r="U2000" s="267"/>
    </row>
    <row r="2001" spans="2:21" ht="16.5">
      <c r="B2001" s="138" t="s">
        <v>28</v>
      </c>
      <c r="C2001" s="65">
        <v>49</v>
      </c>
      <c r="D2001" s="65">
        <f>D1999+D2000</f>
        <v>18</v>
      </c>
      <c r="E2001" s="65"/>
      <c r="F2001" s="65"/>
      <c r="G2001" s="267"/>
      <c r="H2001" s="267"/>
      <c r="I2001" s="267"/>
      <c r="J2001" s="267"/>
      <c r="K2001" s="267"/>
      <c r="L2001" s="267"/>
      <c r="M2001" s="267"/>
      <c r="N2001" s="267"/>
      <c r="O2001" s="267"/>
      <c r="P2001" s="267"/>
      <c r="Q2001" s="267"/>
      <c r="R2001" s="267"/>
      <c r="S2001" s="267"/>
      <c r="T2001" s="267"/>
      <c r="U2001" s="267"/>
    </row>
    <row r="2002" spans="2:21" ht="16.5">
      <c r="B2002" s="138" t="s">
        <v>109</v>
      </c>
      <c r="C2002" s="65">
        <f>C2001+D2001+E2000+F2000</f>
        <v>103</v>
      </c>
      <c r="D2002" s="65"/>
      <c r="E2002" s="65"/>
      <c r="F2002" s="65"/>
      <c r="G2002" s="267"/>
      <c r="H2002" s="267"/>
      <c r="I2002" s="267"/>
      <c r="J2002" s="267"/>
      <c r="K2002" s="267"/>
      <c r="L2002" s="267"/>
      <c r="M2002" s="267"/>
      <c r="N2002" s="267"/>
      <c r="O2002" s="267"/>
      <c r="P2002" s="267"/>
      <c r="Q2002" s="267"/>
      <c r="R2002" s="267"/>
      <c r="S2002" s="267"/>
      <c r="T2002" s="267"/>
      <c r="U2002" s="267"/>
    </row>
    <row r="2003" spans="1:21" ht="16.5">
      <c r="A2003" s="94"/>
      <c r="B2003" s="153" t="s">
        <v>283</v>
      </c>
      <c r="C2003" s="153"/>
      <c r="D2003" s="153"/>
      <c r="E2003" s="179"/>
      <c r="F2003" s="179"/>
      <c r="G2003" s="63"/>
      <c r="H2003" s="154"/>
      <c r="I2003" s="154"/>
      <c r="J2003" s="154"/>
      <c r="K2003" s="154"/>
      <c r="L2003" s="154"/>
      <c r="M2003" s="154"/>
      <c r="N2003" s="154"/>
      <c r="O2003" s="154"/>
      <c r="P2003" s="154"/>
      <c r="Q2003" s="154"/>
      <c r="R2003" s="154"/>
      <c r="S2003" s="154"/>
      <c r="T2003" s="154"/>
      <c r="U2003" s="154"/>
    </row>
    <row r="2004" spans="2:21" ht="15.75">
      <c r="B2004" s="63" t="s">
        <v>298</v>
      </c>
      <c r="C2004" s="179"/>
      <c r="D2004" s="179"/>
      <c r="E2004" s="188"/>
      <c r="F2004" s="188"/>
      <c r="G2004" s="188"/>
      <c r="H2004" s="188"/>
      <c r="I2004" s="188"/>
      <c r="J2004" s="188"/>
      <c r="K2004" s="188"/>
      <c r="L2004" s="188"/>
      <c r="M2004" s="188"/>
      <c r="N2004" s="188"/>
      <c r="O2004" s="188"/>
      <c r="P2004" s="188"/>
      <c r="Q2004" s="188"/>
      <c r="R2004" s="188"/>
      <c r="S2004" s="188"/>
      <c r="T2004" s="188"/>
      <c r="U2004" s="188"/>
    </row>
    <row r="2005" spans="2:21" ht="15.75">
      <c r="B2005" s="188" t="s">
        <v>312</v>
      </c>
      <c r="C2005" s="188"/>
      <c r="D2005" s="188"/>
      <c r="E2005" s="201"/>
      <c r="F2005" s="201"/>
      <c r="G2005" s="201"/>
      <c r="H2005" s="201"/>
      <c r="I2005" s="201"/>
      <c r="J2005" s="201"/>
      <c r="K2005" s="201"/>
      <c r="L2005" s="201"/>
      <c r="M2005" s="201"/>
      <c r="N2005" s="201"/>
      <c r="O2005" s="201"/>
      <c r="P2005" s="201"/>
      <c r="Q2005" s="201"/>
      <c r="R2005" s="201"/>
      <c r="S2005" s="201"/>
      <c r="T2005" s="201"/>
      <c r="U2005" s="201"/>
    </row>
    <row r="2006" spans="2:21" ht="15.75">
      <c r="B2006" s="201" t="s">
        <v>311</v>
      </c>
      <c r="C2006" s="201"/>
      <c r="D2006" s="201"/>
      <c r="E2006" s="36"/>
      <c r="F2006" s="36"/>
      <c r="G2006" s="36"/>
      <c r="H2006" s="36"/>
      <c r="I2006" s="36"/>
      <c r="J2006" s="36"/>
      <c r="K2006" s="36"/>
      <c r="L2006" s="36"/>
      <c r="M2006" s="36"/>
      <c r="N2006" s="36"/>
      <c r="O2006" s="36"/>
      <c r="P2006" s="36"/>
      <c r="Q2006" s="29"/>
      <c r="R2006" s="29"/>
      <c r="S2006" s="29"/>
      <c r="T2006" s="29"/>
      <c r="U2006" s="29"/>
    </row>
    <row r="2007" spans="2:21" ht="16.5">
      <c r="B2007" s="36" t="s">
        <v>269</v>
      </c>
      <c r="C2007" s="36"/>
      <c r="D2007" s="36"/>
      <c r="E2007" s="166"/>
      <c r="F2007" s="166"/>
      <c r="G2007" s="166"/>
      <c r="H2007" s="166"/>
      <c r="I2007" s="166"/>
      <c r="J2007" s="166"/>
      <c r="K2007" s="166"/>
      <c r="L2007" s="166"/>
      <c r="M2007" s="166"/>
      <c r="N2007" s="166"/>
      <c r="O2007" s="166"/>
      <c r="P2007" s="166"/>
      <c r="Q2007" s="29"/>
      <c r="R2007" s="29"/>
      <c r="S2007" s="29"/>
      <c r="T2007" s="29"/>
      <c r="U2007" s="29"/>
    </row>
    <row r="2008" spans="2:4" ht="15.75">
      <c r="B2008" s="166" t="s">
        <v>302</v>
      </c>
      <c r="C2008" s="166"/>
      <c r="D2008" s="166"/>
    </row>
    <row r="2010" ht="18">
      <c r="I2010" s="39">
        <v>4</v>
      </c>
    </row>
    <row r="2012" ht="18">
      <c r="I2012" s="39"/>
    </row>
    <row r="2013" spans="2:14" ht="18.75">
      <c r="B2013" s="41"/>
      <c r="C2013" s="41"/>
      <c r="D2013" s="41"/>
      <c r="E2013" s="120" t="s">
        <v>23</v>
      </c>
      <c r="N2013" s="125" t="s">
        <v>316</v>
      </c>
    </row>
    <row r="2014" spans="2:21" ht="23.25">
      <c r="B2014" s="275" t="s">
        <v>153</v>
      </c>
      <c r="C2014" s="284"/>
      <c r="D2014" s="284"/>
      <c r="E2014" s="284"/>
      <c r="F2014" s="284"/>
      <c r="G2014" s="284"/>
      <c r="H2014" s="284"/>
      <c r="I2014" s="284"/>
      <c r="J2014" s="284"/>
      <c r="K2014" s="284"/>
      <c r="L2014" s="284"/>
      <c r="M2014" s="284"/>
      <c r="N2014" s="284"/>
      <c r="O2014" s="284"/>
      <c r="P2014" s="284"/>
      <c r="Q2014" s="284"/>
      <c r="R2014" s="284"/>
      <c r="S2014" s="284"/>
      <c r="T2014" s="284"/>
      <c r="U2014" s="284"/>
    </row>
    <row r="2015" spans="2:21" ht="22.5">
      <c r="B2015" s="283" t="s">
        <v>250</v>
      </c>
      <c r="C2015" s="284"/>
      <c r="D2015" s="284"/>
      <c r="E2015" s="284"/>
      <c r="F2015" s="284"/>
      <c r="G2015" s="284"/>
      <c r="H2015" s="284"/>
      <c r="I2015" s="284"/>
      <c r="J2015" s="284"/>
      <c r="K2015" s="284"/>
      <c r="L2015" s="284"/>
      <c r="M2015" s="284"/>
      <c r="N2015" s="284"/>
      <c r="O2015" s="284"/>
      <c r="P2015" s="284"/>
      <c r="Q2015" s="284"/>
      <c r="R2015" s="284"/>
      <c r="S2015" s="284"/>
      <c r="T2015" s="284"/>
      <c r="U2015" s="284"/>
    </row>
    <row r="2016" spans="2:21" ht="15.75">
      <c r="B2016" s="280" t="s">
        <v>212</v>
      </c>
      <c r="C2016" s="281"/>
      <c r="D2016" s="281"/>
      <c r="E2016" s="281"/>
      <c r="F2016" s="281"/>
      <c r="G2016" s="281"/>
      <c r="H2016" s="281"/>
      <c r="I2016" s="281"/>
      <c r="J2016" s="281"/>
      <c r="K2016" s="281"/>
      <c r="L2016" s="281"/>
      <c r="M2016" s="281"/>
      <c r="N2016" s="281"/>
      <c r="O2016" s="281"/>
      <c r="P2016" s="281"/>
      <c r="Q2016" s="281"/>
      <c r="R2016" s="281"/>
      <c r="S2016" s="281"/>
      <c r="T2016" s="281"/>
      <c r="U2016" s="281"/>
    </row>
    <row r="2017" spans="1:21" ht="24" customHeight="1">
      <c r="A2017" s="308" t="s">
        <v>197</v>
      </c>
      <c r="B2017" s="308"/>
      <c r="C2017" s="308"/>
      <c r="D2017" s="308"/>
      <c r="E2017" s="308"/>
      <c r="F2017" s="306" t="s">
        <v>353</v>
      </c>
      <c r="G2017" s="306"/>
      <c r="H2017" s="306"/>
      <c r="I2017" s="306"/>
      <c r="J2017" s="306"/>
      <c r="K2017" s="306"/>
      <c r="L2017" s="306"/>
      <c r="M2017" s="306"/>
      <c r="N2017" s="306"/>
      <c r="O2017" s="85"/>
      <c r="P2017" s="85"/>
      <c r="Q2017" s="85"/>
      <c r="R2017" s="85"/>
      <c r="S2017" s="85"/>
      <c r="T2017" s="85"/>
      <c r="U2017" s="85"/>
    </row>
    <row r="2018" spans="2:14" ht="24" customHeight="1">
      <c r="B2018" s="41"/>
      <c r="C2018" s="41"/>
      <c r="D2018" s="41"/>
      <c r="E2018" s="120" t="s">
        <v>23</v>
      </c>
      <c r="N2018" s="125" t="s">
        <v>316</v>
      </c>
    </row>
    <row r="2019" spans="2:22" ht="24" customHeight="1">
      <c r="B2019" s="72" t="s">
        <v>1</v>
      </c>
      <c r="C2019" s="49" t="s">
        <v>1</v>
      </c>
      <c r="D2019" s="49" t="s">
        <v>30</v>
      </c>
      <c r="E2019" s="49" t="s">
        <v>5</v>
      </c>
      <c r="F2019" s="50" t="s">
        <v>22</v>
      </c>
      <c r="G2019" s="50" t="s">
        <v>13</v>
      </c>
      <c r="H2019" s="50" t="s">
        <v>14</v>
      </c>
      <c r="I2019" s="49" t="s">
        <v>0</v>
      </c>
      <c r="J2019" s="50" t="s">
        <v>12</v>
      </c>
      <c r="K2019" s="50" t="s">
        <v>13</v>
      </c>
      <c r="L2019" s="50" t="s">
        <v>14</v>
      </c>
      <c r="M2019" s="49" t="s">
        <v>0</v>
      </c>
      <c r="N2019" s="50" t="s">
        <v>15</v>
      </c>
      <c r="O2019" s="50" t="s">
        <v>16</v>
      </c>
      <c r="P2019" s="50" t="s">
        <v>14</v>
      </c>
      <c r="Q2019" s="49" t="s">
        <v>0</v>
      </c>
      <c r="R2019" s="50" t="s">
        <v>24</v>
      </c>
      <c r="S2019" s="50" t="s">
        <v>25</v>
      </c>
      <c r="T2019" s="50" t="s">
        <v>14</v>
      </c>
      <c r="U2019" s="49" t="s">
        <v>0</v>
      </c>
      <c r="V2019" s="54"/>
    </row>
    <row r="2020" spans="2:22" ht="24" customHeight="1">
      <c r="B2020" s="72" t="s">
        <v>4</v>
      </c>
      <c r="C2020" s="49" t="s">
        <v>3</v>
      </c>
      <c r="D2020" s="49" t="s">
        <v>31</v>
      </c>
      <c r="E2020" s="49" t="s">
        <v>6</v>
      </c>
      <c r="F2020" s="49" t="s">
        <v>8</v>
      </c>
      <c r="G2020" s="49" t="s">
        <v>9</v>
      </c>
      <c r="H2020" s="49" t="s">
        <v>10</v>
      </c>
      <c r="I2020" s="41" t="s">
        <v>11</v>
      </c>
      <c r="J2020" s="49" t="s">
        <v>8</v>
      </c>
      <c r="K2020" s="49" t="s">
        <v>9</v>
      </c>
      <c r="L2020" s="49" t="s">
        <v>10</v>
      </c>
      <c r="M2020" s="41" t="s">
        <v>11</v>
      </c>
      <c r="N2020" s="49" t="s">
        <v>8</v>
      </c>
      <c r="O2020" s="49" t="s">
        <v>9</v>
      </c>
      <c r="P2020" s="49" t="s">
        <v>10</v>
      </c>
      <c r="Q2020" s="41" t="s">
        <v>11</v>
      </c>
      <c r="R2020" s="49" t="s">
        <v>8</v>
      </c>
      <c r="S2020" s="49" t="s">
        <v>9</v>
      </c>
      <c r="T2020" s="49" t="s">
        <v>10</v>
      </c>
      <c r="U2020" s="41" t="s">
        <v>11</v>
      </c>
      <c r="V2020" s="54"/>
    </row>
    <row r="2021" spans="2:21" ht="24" customHeight="1">
      <c r="B2021" s="204" t="s">
        <v>358</v>
      </c>
      <c r="C2021" s="103" t="s">
        <v>309</v>
      </c>
      <c r="D2021" s="49" t="s">
        <v>305</v>
      </c>
      <c r="E2021" s="49" t="s">
        <v>7</v>
      </c>
      <c r="F2021" s="49" t="s">
        <v>32</v>
      </c>
      <c r="G2021" s="49" t="s">
        <v>32</v>
      </c>
      <c r="H2021" s="64">
        <v>0.03</v>
      </c>
      <c r="I2021" s="54"/>
      <c r="J2021" s="54"/>
      <c r="K2021" s="54"/>
      <c r="L2021" s="53">
        <v>0.01</v>
      </c>
      <c r="M2021" s="54"/>
      <c r="N2021" s="54"/>
      <c r="O2021" s="54"/>
      <c r="P2021" s="53">
        <v>0.01</v>
      </c>
      <c r="Q2021" s="54"/>
      <c r="R2021" s="54"/>
      <c r="S2021" s="54"/>
      <c r="T2021" s="54"/>
      <c r="U2021" s="54"/>
    </row>
    <row r="2022" spans="2:21" ht="24" customHeight="1">
      <c r="B2022" s="132"/>
      <c r="D2022" s="2" t="s">
        <v>33</v>
      </c>
      <c r="E2022" s="3"/>
      <c r="F2022" s="2" t="s">
        <v>33</v>
      </c>
      <c r="G2022" s="2" t="s">
        <v>33</v>
      </c>
      <c r="H2022" s="2" t="s">
        <v>33</v>
      </c>
      <c r="I2022" s="2" t="s">
        <v>33</v>
      </c>
      <c r="J2022" s="2" t="s">
        <v>33</v>
      </c>
      <c r="K2022" s="2" t="s">
        <v>33</v>
      </c>
      <c r="L2022" s="2" t="s">
        <v>33</v>
      </c>
      <c r="N2022" s="2" t="s">
        <v>33</v>
      </c>
      <c r="O2022" s="2" t="s">
        <v>33</v>
      </c>
      <c r="P2022" s="2" t="s">
        <v>33</v>
      </c>
      <c r="Q2022" s="2" t="s">
        <v>33</v>
      </c>
      <c r="R2022" s="2" t="s">
        <v>33</v>
      </c>
      <c r="S2022" s="2" t="s">
        <v>33</v>
      </c>
      <c r="T2022" s="2" t="s">
        <v>33</v>
      </c>
      <c r="U2022" s="2" t="s">
        <v>33</v>
      </c>
    </row>
    <row r="2023" spans="2:21" ht="24" customHeight="1">
      <c r="B2023" s="132"/>
      <c r="D2023" s="2" t="s">
        <v>33</v>
      </c>
      <c r="E2023" s="41">
        <v>4</v>
      </c>
      <c r="F2023" s="41">
        <v>5</v>
      </c>
      <c r="G2023" s="41">
        <v>6</v>
      </c>
      <c r="H2023" s="42">
        <v>7</v>
      </c>
      <c r="I2023" s="41">
        <v>8</v>
      </c>
      <c r="J2023" s="41">
        <v>9</v>
      </c>
      <c r="K2023" s="41">
        <v>10</v>
      </c>
      <c r="L2023" s="42">
        <v>11</v>
      </c>
      <c r="M2023" s="41">
        <v>12</v>
      </c>
      <c r="N2023" s="41">
        <v>13</v>
      </c>
      <c r="O2023" s="41">
        <v>14</v>
      </c>
      <c r="P2023" s="42">
        <v>15</v>
      </c>
      <c r="Q2023" s="41">
        <v>16</v>
      </c>
      <c r="R2023" s="41">
        <v>17</v>
      </c>
      <c r="S2023" s="41">
        <v>18</v>
      </c>
      <c r="T2023" s="41">
        <v>19</v>
      </c>
      <c r="U2023" s="41">
        <v>20</v>
      </c>
    </row>
    <row r="2024" spans="2:14" ht="24" customHeight="1">
      <c r="B2024" s="41"/>
      <c r="C2024" s="41"/>
      <c r="D2024" s="41"/>
      <c r="E2024" s="120" t="s">
        <v>23</v>
      </c>
      <c r="N2024" s="125" t="s">
        <v>316</v>
      </c>
    </row>
    <row r="2025" spans="1:21" ht="24" customHeight="1">
      <c r="A2025" s="126">
        <v>1</v>
      </c>
      <c r="B2025" s="60" t="s">
        <v>17</v>
      </c>
      <c r="C2025" s="128">
        <v>52</v>
      </c>
      <c r="D2025" s="128">
        <f>C2025*15</f>
        <v>780</v>
      </c>
      <c r="E2025" s="128">
        <f>SUM(C2025*32)</f>
        <v>1664</v>
      </c>
      <c r="F2025" s="128">
        <f>SUM(C2025*22)</f>
        <v>1144</v>
      </c>
      <c r="G2025" s="128">
        <f>SUM(E2025*8)</f>
        <v>13312</v>
      </c>
      <c r="H2025" s="128" t="s">
        <v>21</v>
      </c>
      <c r="I2025" s="129">
        <f>G2025+F2025+D2025</f>
        <v>15236</v>
      </c>
      <c r="J2025" s="128">
        <f>SUM(C2025*3)</f>
        <v>156</v>
      </c>
      <c r="K2025" s="128">
        <f>SUM(E2025*0.5)</f>
        <v>832</v>
      </c>
      <c r="L2025" s="128" t="str">
        <f>+L2027</f>
        <v>+</v>
      </c>
      <c r="M2025" s="129">
        <f>SUM(J2025:L2025)</f>
        <v>988</v>
      </c>
      <c r="N2025" s="128">
        <f>SUM(C2025*3)</f>
        <v>156</v>
      </c>
      <c r="O2025" s="128">
        <f>SUM(E2025*1)</f>
        <v>1664</v>
      </c>
      <c r="P2025" s="128" t="s">
        <v>21</v>
      </c>
      <c r="Q2025" s="129">
        <f>SUM(N2025:P2025)</f>
        <v>1820</v>
      </c>
      <c r="R2025" s="128">
        <f>SUM(C2025*2)</f>
        <v>104</v>
      </c>
      <c r="S2025" s="128">
        <f>SUM(E2025*0.5)</f>
        <v>832</v>
      </c>
      <c r="T2025" s="128" t="s">
        <v>21</v>
      </c>
      <c r="U2025" s="129">
        <f>SUM(R2025:T2025)</f>
        <v>936</v>
      </c>
    </row>
    <row r="2026" spans="1:21" ht="24" customHeight="1">
      <c r="A2026" s="126">
        <v>2</v>
      </c>
      <c r="B2026" s="60" t="s">
        <v>18</v>
      </c>
      <c r="C2026" s="128">
        <v>29</v>
      </c>
      <c r="D2026" s="128">
        <f>SUM(C2026*15)</f>
        <v>435</v>
      </c>
      <c r="E2026" s="29">
        <f>SUM(C2026*24)</f>
        <v>696</v>
      </c>
      <c r="F2026" s="128">
        <f>SUM(C2026*32.5)</f>
        <v>942.5</v>
      </c>
      <c r="G2026" s="128">
        <f>SUM(E2026*8)</f>
        <v>5568</v>
      </c>
      <c r="H2026" s="128" t="s">
        <v>21</v>
      </c>
      <c r="I2026" s="129">
        <f>G2026+F2026+D2026</f>
        <v>6945.5</v>
      </c>
      <c r="J2026" s="128">
        <f>SUM(C2026*2.5)</f>
        <v>72.5</v>
      </c>
      <c r="K2026" s="128">
        <f>SUM(E2026*0.5)</f>
        <v>348</v>
      </c>
      <c r="L2026" s="128" t="s">
        <v>21</v>
      </c>
      <c r="M2026" s="129">
        <f>SUM(J2026:L2026)</f>
        <v>420.5</v>
      </c>
      <c r="N2026" s="128">
        <f>SUM(C2026*3)</f>
        <v>87</v>
      </c>
      <c r="O2026" s="128">
        <f>SUM(E2026*1)</f>
        <v>696</v>
      </c>
      <c r="P2026" s="128" t="s">
        <v>21</v>
      </c>
      <c r="Q2026" s="129">
        <f>SUM(N2026:P2026)</f>
        <v>783</v>
      </c>
      <c r="R2026" s="128">
        <f>SUM(C2026*2)</f>
        <v>58</v>
      </c>
      <c r="S2026" s="128">
        <f>SUM(E2026*0.5)</f>
        <v>348</v>
      </c>
      <c r="T2026" s="128" t="s">
        <v>21</v>
      </c>
      <c r="U2026" s="129">
        <f>SUM(R2026:T2026)</f>
        <v>406</v>
      </c>
    </row>
    <row r="2027" spans="1:21" ht="19.5">
      <c r="A2027" s="126">
        <v>3</v>
      </c>
      <c r="B2027" s="60" t="s">
        <v>19</v>
      </c>
      <c r="C2027" s="128">
        <v>34</v>
      </c>
      <c r="D2027" s="128">
        <f>SUM(C2027*15)</f>
        <v>510</v>
      </c>
      <c r="E2027" s="128">
        <f>SUM(C2027*32)</f>
        <v>1088</v>
      </c>
      <c r="F2027" s="128">
        <f>SUM(C2027*22)</f>
        <v>748</v>
      </c>
      <c r="G2027" s="128">
        <f>SUM(E2027*8)</f>
        <v>8704</v>
      </c>
      <c r="H2027" s="128" t="s">
        <v>21</v>
      </c>
      <c r="I2027" s="129">
        <f>G2027+F2027+D2027</f>
        <v>9962</v>
      </c>
      <c r="J2027" s="128">
        <f>SUM(C2027*3)</f>
        <v>102</v>
      </c>
      <c r="K2027" s="128">
        <f>SUM(E2027*0.5)</f>
        <v>544</v>
      </c>
      <c r="L2027" s="128" t="s">
        <v>21</v>
      </c>
      <c r="M2027" s="129">
        <f>SUM(J2027:L2027)</f>
        <v>646</v>
      </c>
      <c r="N2027" s="128">
        <f>SUM(C2027*3)</f>
        <v>102</v>
      </c>
      <c r="O2027" s="128">
        <f>SUM(E2027*1)</f>
        <v>1088</v>
      </c>
      <c r="P2027" s="128" t="s">
        <v>21</v>
      </c>
      <c r="Q2027" s="129">
        <f>SUM(N2027:P2027)</f>
        <v>1190</v>
      </c>
      <c r="R2027" s="128">
        <f>SUM(C2027*2)</f>
        <v>68</v>
      </c>
      <c r="S2027" s="128">
        <f>SUM(E2027*0.5)</f>
        <v>544</v>
      </c>
      <c r="T2027" s="128" t="s">
        <v>21</v>
      </c>
      <c r="U2027" s="129">
        <f>SUM(R2027:T2027)</f>
        <v>612</v>
      </c>
    </row>
    <row r="2028" spans="1:21" ht="19.5">
      <c r="A2028" s="126">
        <v>4</v>
      </c>
      <c r="B2028" s="60" t="s">
        <v>20</v>
      </c>
      <c r="C2028" s="128">
        <v>21</v>
      </c>
      <c r="D2028" s="128">
        <f>SUM(C2028*15)</f>
        <v>315</v>
      </c>
      <c r="E2028" s="128">
        <f>SUM(C2028*24)</f>
        <v>504</v>
      </c>
      <c r="F2028" s="128">
        <f>SUM(C2028*32.5)</f>
        <v>682.5</v>
      </c>
      <c r="G2028" s="128">
        <f>SUM(E2028*8)</f>
        <v>4032</v>
      </c>
      <c r="H2028" s="128" t="s">
        <v>21</v>
      </c>
      <c r="I2028" s="129">
        <f>G2028+F2028+D2028</f>
        <v>5029.5</v>
      </c>
      <c r="J2028" s="128">
        <f>SUM(C2028*2.5)</f>
        <v>52.5</v>
      </c>
      <c r="K2028" s="128">
        <f>SUM(E2028*0.5)</f>
        <v>252</v>
      </c>
      <c r="L2028" s="128" t="s">
        <v>21</v>
      </c>
      <c r="M2028" s="129">
        <f>SUM(J2028:L2028)</f>
        <v>304.5</v>
      </c>
      <c r="N2028" s="128">
        <f>SUM(C2028*3)</f>
        <v>63</v>
      </c>
      <c r="O2028" s="128">
        <f>SUM(E2028*1)</f>
        <v>504</v>
      </c>
      <c r="P2028" s="128" t="s">
        <v>21</v>
      </c>
      <c r="Q2028" s="129">
        <f>SUM(N2028:P2028)</f>
        <v>567</v>
      </c>
      <c r="R2028" s="128">
        <f>SUM(C2028*2)</f>
        <v>42</v>
      </c>
      <c r="S2028" s="128">
        <f>SUM(E2028*0.5)</f>
        <v>252</v>
      </c>
      <c r="T2028" s="128" t="s">
        <v>21</v>
      </c>
      <c r="U2028" s="129">
        <f>SUM(R2028:T2028)</f>
        <v>294</v>
      </c>
    </row>
    <row r="2029" spans="2:21" ht="19.5">
      <c r="B2029" s="61" t="s">
        <v>28</v>
      </c>
      <c r="C2029" s="58">
        <f>C2028+C2027+C2026+C2025</f>
        <v>136</v>
      </c>
      <c r="D2029" s="8">
        <f>C2029*15</f>
        <v>2040</v>
      </c>
      <c r="E2029" s="8">
        <f>SUM(E2025:E2028)</f>
        <v>3952</v>
      </c>
      <c r="F2029" s="8">
        <f>SUM(F2025:F2028)</f>
        <v>3517</v>
      </c>
      <c r="G2029" s="8">
        <f aca="true" t="shared" si="54" ref="G2029:M2029">SUM(G2025:G2028)</f>
        <v>31616</v>
      </c>
      <c r="H2029" s="8">
        <f t="shared" si="54"/>
        <v>0</v>
      </c>
      <c r="I2029" s="8">
        <f t="shared" si="54"/>
        <v>37173</v>
      </c>
      <c r="J2029" s="8">
        <f t="shared" si="54"/>
        <v>383</v>
      </c>
      <c r="K2029" s="8">
        <f t="shared" si="54"/>
        <v>1976</v>
      </c>
      <c r="L2029" s="8">
        <f t="shared" si="54"/>
        <v>0</v>
      </c>
      <c r="M2029" s="8">
        <f t="shared" si="54"/>
        <v>2359</v>
      </c>
      <c r="N2029" s="8">
        <f>SUM(N2025:N2028)</f>
        <v>408</v>
      </c>
      <c r="O2029" s="8">
        <f aca="true" t="shared" si="55" ref="O2029:U2029">SUM(O2025:O2028)</f>
        <v>3952</v>
      </c>
      <c r="P2029" s="8">
        <f t="shared" si="55"/>
        <v>0</v>
      </c>
      <c r="Q2029" s="8">
        <f t="shared" si="55"/>
        <v>4360</v>
      </c>
      <c r="R2029" s="8">
        <f t="shared" si="55"/>
        <v>272</v>
      </c>
      <c r="S2029" s="8">
        <f t="shared" si="55"/>
        <v>1976</v>
      </c>
      <c r="T2029" s="8">
        <f t="shared" si="55"/>
        <v>0</v>
      </c>
      <c r="U2029" s="8">
        <f t="shared" si="55"/>
        <v>2248</v>
      </c>
    </row>
    <row r="2030" spans="2:14" ht="18.75">
      <c r="B2030" s="41"/>
      <c r="C2030" s="41"/>
      <c r="D2030" s="41"/>
      <c r="E2030" s="120" t="s">
        <v>23</v>
      </c>
      <c r="N2030" s="125" t="s">
        <v>316</v>
      </c>
    </row>
    <row r="2031" spans="1:21" ht="16.5" customHeight="1">
      <c r="A2031" s="273" t="s">
        <v>297</v>
      </c>
      <c r="B2031" s="273"/>
      <c r="C2031" s="273"/>
      <c r="D2031" s="273"/>
      <c r="E2031" s="273"/>
      <c r="F2031" s="273"/>
      <c r="G2031" s="273"/>
      <c r="H2031" s="273"/>
      <c r="I2031" s="273"/>
      <c r="J2031" s="273"/>
      <c r="K2031" s="273"/>
      <c r="L2031" s="276"/>
      <c r="M2031" s="276"/>
      <c r="N2031" s="276"/>
      <c r="O2031" s="276"/>
      <c r="P2031" s="62"/>
      <c r="Q2031" s="62"/>
      <c r="R2031" s="276"/>
      <c r="S2031" s="276"/>
      <c r="T2031" s="276"/>
      <c r="U2031" s="276"/>
    </row>
    <row r="2032" spans="2:21" ht="16.5">
      <c r="B2032" s="82" t="s">
        <v>75</v>
      </c>
      <c r="C2032" s="82"/>
      <c r="D2032" s="82"/>
      <c r="E2032" s="267" t="s">
        <v>266</v>
      </c>
      <c r="F2032" s="267"/>
      <c r="G2032" s="267" t="s">
        <v>270</v>
      </c>
      <c r="H2032" s="285"/>
      <c r="I2032" s="285"/>
      <c r="J2032" s="285"/>
      <c r="K2032" s="285"/>
      <c r="L2032" s="267" t="s">
        <v>215</v>
      </c>
      <c r="M2032" s="267"/>
      <c r="N2032" s="267"/>
      <c r="O2032" s="267"/>
      <c r="P2032" s="136"/>
      <c r="Q2032" s="44"/>
      <c r="R2032" s="267" t="s">
        <v>214</v>
      </c>
      <c r="S2032" s="285"/>
      <c r="T2032" s="285"/>
      <c r="U2032" s="285"/>
    </row>
    <row r="2033" spans="2:21" ht="15.75">
      <c r="B2033" s="62"/>
      <c r="C2033" s="267" t="s">
        <v>318</v>
      </c>
      <c r="D2033" s="267"/>
      <c r="E2033" s="45" t="s">
        <v>267</v>
      </c>
      <c r="F2033" s="44" t="s">
        <v>268</v>
      </c>
      <c r="G2033" s="136"/>
      <c r="H2033" s="136"/>
      <c r="I2033" s="136"/>
      <c r="J2033" s="136"/>
      <c r="K2033" s="136"/>
      <c r="L2033" s="267" t="s">
        <v>216</v>
      </c>
      <c r="M2033" s="267"/>
      <c r="N2033" s="267"/>
      <c r="O2033" s="267"/>
      <c r="P2033" s="136"/>
      <c r="Q2033" s="136"/>
      <c r="R2033" s="136"/>
      <c r="S2033" s="136"/>
      <c r="T2033" s="136"/>
      <c r="U2033" s="136"/>
    </row>
    <row r="2034" spans="2:21" ht="15.75">
      <c r="B2034" s="62"/>
      <c r="C2034" s="45" t="s">
        <v>267</v>
      </c>
      <c r="D2034" s="44" t="s">
        <v>268</v>
      </c>
      <c r="E2034" s="62">
        <v>39</v>
      </c>
      <c r="F2034" s="62">
        <v>9</v>
      </c>
      <c r="G2034" s="136"/>
      <c r="H2034" s="136"/>
      <c r="I2034" s="136"/>
      <c r="J2034" s="136"/>
      <c r="K2034" s="136"/>
      <c r="L2034" s="267" t="s">
        <v>217</v>
      </c>
      <c r="M2034" s="267"/>
      <c r="N2034" s="267"/>
      <c r="O2034" s="267"/>
      <c r="P2034" s="136"/>
      <c r="Q2034" s="136"/>
      <c r="R2034" s="136"/>
      <c r="S2034" s="136"/>
      <c r="T2034" s="136"/>
      <c r="U2034" s="136"/>
    </row>
    <row r="2035" spans="2:21" ht="16.5">
      <c r="B2035" s="44" t="s">
        <v>264</v>
      </c>
      <c r="C2035" s="62">
        <v>69</v>
      </c>
      <c r="D2035" s="62">
        <v>19</v>
      </c>
      <c r="E2035" s="62">
        <v>0</v>
      </c>
      <c r="F2035" s="62">
        <v>0</v>
      </c>
      <c r="G2035" s="46"/>
      <c r="H2035" s="46"/>
      <c r="I2035" s="46"/>
      <c r="J2035" s="46"/>
      <c r="K2035" s="62"/>
      <c r="L2035" s="62"/>
      <c r="M2035" s="62"/>
      <c r="N2035" s="62"/>
      <c r="O2035" s="62"/>
      <c r="P2035" s="46"/>
      <c r="Q2035" s="46"/>
      <c r="R2035" s="46"/>
      <c r="S2035" s="46"/>
      <c r="T2035" s="46"/>
      <c r="U2035" s="46"/>
    </row>
    <row r="2036" spans="2:21" ht="16.5">
      <c r="B2036" s="44" t="s">
        <v>265</v>
      </c>
      <c r="C2036" s="62"/>
      <c r="D2036" s="62">
        <v>0</v>
      </c>
      <c r="E2036" s="35">
        <f>E2034+E2035</f>
        <v>39</v>
      </c>
      <c r="F2036" s="35">
        <f>F2034+F2035</f>
        <v>9</v>
      </c>
      <c r="G2036" s="267" t="s">
        <v>0</v>
      </c>
      <c r="H2036" s="267"/>
      <c r="I2036" s="267"/>
      <c r="J2036" s="267"/>
      <c r="K2036" s="267"/>
      <c r="L2036" s="267"/>
      <c r="M2036" s="267"/>
      <c r="N2036" s="267"/>
      <c r="O2036" s="267"/>
      <c r="P2036" s="267"/>
      <c r="Q2036" s="267"/>
      <c r="R2036" s="267"/>
      <c r="S2036" s="267"/>
      <c r="T2036" s="267"/>
      <c r="U2036" s="267"/>
    </row>
    <row r="2037" spans="2:21" ht="16.5">
      <c r="B2037" s="138" t="s">
        <v>28</v>
      </c>
      <c r="C2037" s="35">
        <v>69</v>
      </c>
      <c r="D2037" s="35">
        <f>D2035+D2036</f>
        <v>19</v>
      </c>
      <c r="E2037" s="35"/>
      <c r="F2037" s="35"/>
      <c r="G2037" s="267"/>
      <c r="H2037" s="267"/>
      <c r="I2037" s="267"/>
      <c r="J2037" s="267"/>
      <c r="K2037" s="267"/>
      <c r="L2037" s="267"/>
      <c r="M2037" s="267"/>
      <c r="N2037" s="267"/>
      <c r="O2037" s="267"/>
      <c r="P2037" s="267"/>
      <c r="Q2037" s="267"/>
      <c r="R2037" s="267"/>
      <c r="S2037" s="267"/>
      <c r="T2037" s="267"/>
      <c r="U2037" s="267"/>
    </row>
    <row r="2038" spans="2:21" ht="16.5">
      <c r="B2038" s="138" t="s">
        <v>109</v>
      </c>
      <c r="C2038" s="35">
        <f>C2037+D2037+E2036+F2036</f>
        <v>136</v>
      </c>
      <c r="D2038" s="35"/>
      <c r="E2038" s="35"/>
      <c r="F2038" s="35"/>
      <c r="G2038" s="267"/>
      <c r="H2038" s="267"/>
      <c r="I2038" s="267"/>
      <c r="J2038" s="267"/>
      <c r="K2038" s="267"/>
      <c r="L2038" s="267"/>
      <c r="M2038" s="267"/>
      <c r="N2038" s="267"/>
      <c r="O2038" s="267"/>
      <c r="P2038" s="267"/>
      <c r="Q2038" s="267"/>
      <c r="R2038" s="267"/>
      <c r="S2038" s="267"/>
      <c r="T2038" s="267"/>
      <c r="U2038" s="267"/>
    </row>
    <row r="2039" spans="2:21" ht="18">
      <c r="B2039" s="142"/>
      <c r="C2039" s="305"/>
      <c r="D2039" s="30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O2039" s="65"/>
      <c r="P2039" s="65"/>
      <c r="Q2039" s="65"/>
      <c r="R2039" s="65"/>
      <c r="S2039" s="65"/>
      <c r="T2039" s="65"/>
      <c r="U2039" s="65"/>
    </row>
    <row r="2040" spans="2:21" ht="16.5">
      <c r="B2040" s="153" t="s">
        <v>284</v>
      </c>
      <c r="C2040" s="65"/>
      <c r="D2040" s="65"/>
      <c r="E2040" s="179"/>
      <c r="F2040" s="179"/>
      <c r="G2040" s="63"/>
      <c r="H2040" s="154"/>
      <c r="I2040" s="154"/>
      <c r="J2040" s="154"/>
      <c r="K2040" s="154"/>
      <c r="L2040" s="154"/>
      <c r="M2040" s="154"/>
      <c r="N2040" s="154"/>
      <c r="O2040" s="154"/>
      <c r="P2040" s="154"/>
      <c r="Q2040" s="154"/>
      <c r="R2040" s="154"/>
      <c r="S2040" s="154"/>
      <c r="T2040" s="154"/>
      <c r="U2040" s="154"/>
    </row>
    <row r="2041" spans="2:21" ht="15.75">
      <c r="B2041" s="63" t="s">
        <v>298</v>
      </c>
      <c r="C2041" s="179"/>
      <c r="D2041" s="179"/>
      <c r="E2041" s="188"/>
      <c r="F2041" s="188"/>
      <c r="G2041" s="188"/>
      <c r="H2041" s="188"/>
      <c r="I2041" s="188"/>
      <c r="J2041" s="188"/>
      <c r="K2041" s="188"/>
      <c r="L2041" s="188"/>
      <c r="M2041" s="188"/>
      <c r="N2041" s="188"/>
      <c r="O2041" s="188"/>
      <c r="P2041" s="188"/>
      <c r="Q2041" s="188"/>
      <c r="R2041" s="188"/>
      <c r="S2041" s="188"/>
      <c r="T2041" s="188"/>
      <c r="U2041" s="188"/>
    </row>
    <row r="2042" spans="2:21" ht="15.75">
      <c r="B2042" s="188" t="s">
        <v>312</v>
      </c>
      <c r="C2042" s="188"/>
      <c r="D2042" s="188"/>
      <c r="E2042" s="201"/>
      <c r="F2042" s="201"/>
      <c r="G2042" s="201"/>
      <c r="H2042" s="201"/>
      <c r="I2042" s="201"/>
      <c r="J2042" s="201"/>
      <c r="K2042" s="201"/>
      <c r="L2042" s="201"/>
      <c r="M2042" s="201"/>
      <c r="N2042" s="201"/>
      <c r="O2042" s="201"/>
      <c r="P2042" s="201"/>
      <c r="Q2042" s="201"/>
      <c r="R2042" s="201"/>
      <c r="S2042" s="201"/>
      <c r="T2042" s="201"/>
      <c r="U2042" s="201"/>
    </row>
    <row r="2043" spans="2:21" ht="16.5">
      <c r="B2043" s="201" t="s">
        <v>311</v>
      </c>
      <c r="C2043" s="201"/>
      <c r="D2043" s="201"/>
      <c r="E2043" s="36"/>
      <c r="F2043" s="36"/>
      <c r="G2043" s="36"/>
      <c r="H2043" s="36"/>
      <c r="I2043" s="36"/>
      <c r="J2043" s="36"/>
      <c r="K2043" s="36"/>
      <c r="L2043" s="36"/>
      <c r="M2043" s="36"/>
      <c r="N2043" s="36"/>
      <c r="O2043" s="36"/>
      <c r="P2043" s="36"/>
      <c r="Q2043" s="142"/>
      <c r="R2043" s="142"/>
      <c r="S2043" s="142"/>
      <c r="T2043" s="142"/>
      <c r="U2043" s="142"/>
    </row>
    <row r="2044" spans="2:21" ht="16.5">
      <c r="B2044" s="36" t="s">
        <v>269</v>
      </c>
      <c r="C2044" s="36"/>
      <c r="D2044" s="36"/>
      <c r="E2044" s="166"/>
      <c r="F2044" s="166"/>
      <c r="G2044" s="166"/>
      <c r="H2044" s="166"/>
      <c r="I2044" s="166"/>
      <c r="J2044" s="166"/>
      <c r="K2044" s="166"/>
      <c r="L2044" s="166"/>
      <c r="M2044" s="166"/>
      <c r="N2044" s="166"/>
      <c r="O2044" s="166"/>
      <c r="P2044" s="166"/>
      <c r="Q2044" s="142"/>
      <c r="R2044" s="142"/>
      <c r="S2044" s="142"/>
      <c r="T2044" s="142"/>
      <c r="U2044" s="142"/>
    </row>
    <row r="2045" spans="2:21" ht="16.5">
      <c r="B2045" s="166" t="s">
        <v>302</v>
      </c>
      <c r="C2045" s="166"/>
      <c r="D2045" s="166"/>
      <c r="E2045" s="142"/>
      <c r="F2045" s="142"/>
      <c r="G2045" s="142"/>
      <c r="H2045" s="142"/>
      <c r="I2045" s="142"/>
      <c r="J2045" s="142"/>
      <c r="K2045" s="142"/>
      <c r="L2045" s="142"/>
      <c r="M2045" s="142"/>
      <c r="N2045" s="142"/>
      <c r="O2045" s="142"/>
      <c r="P2045" s="142"/>
      <c r="Q2045" s="142"/>
      <c r="R2045" s="142"/>
      <c r="S2045" s="142"/>
      <c r="T2045" s="142"/>
      <c r="U2045" s="142"/>
    </row>
    <row r="2046" spans="2:21" ht="17.25">
      <c r="B2046" s="142"/>
      <c r="C2046" s="142"/>
      <c r="D2046" s="142"/>
      <c r="E2046" s="139"/>
      <c r="F2046" s="139"/>
      <c r="G2046" s="139"/>
      <c r="H2046" s="139"/>
      <c r="I2046" s="139"/>
      <c r="J2046" s="139"/>
      <c r="K2046" s="139"/>
      <c r="L2046" s="139"/>
      <c r="M2046" s="139"/>
      <c r="N2046" s="139"/>
      <c r="O2046" s="139"/>
      <c r="P2046" s="139"/>
      <c r="Q2046" s="139"/>
      <c r="R2046" s="139"/>
      <c r="S2046" s="139"/>
      <c r="T2046" s="139"/>
      <c r="U2046" s="139"/>
    </row>
    <row r="2047" spans="2:21" ht="18">
      <c r="B2047" s="139"/>
      <c r="C2047" s="139"/>
      <c r="D2047" s="139"/>
      <c r="E2047" s="39"/>
      <c r="F2047" s="39"/>
      <c r="G2047" s="39"/>
      <c r="H2047" s="39"/>
      <c r="I2047" s="39"/>
      <c r="J2047" s="39"/>
      <c r="K2047" s="39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</row>
    <row r="2048" spans="3:21" ht="18">
      <c r="C2048" s="39"/>
      <c r="D2048" s="39"/>
      <c r="E2048" s="39"/>
      <c r="F2048" s="39"/>
      <c r="G2048" s="39"/>
      <c r="H2048" s="39"/>
      <c r="I2048" s="39"/>
      <c r="J2048" s="39">
        <v>5</v>
      </c>
      <c r="K2048" s="39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</row>
    <row r="2049" spans="2:21" ht="18">
      <c r="B2049" s="39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</row>
    <row r="2050" spans="2:21" ht="18">
      <c r="B2050" s="39"/>
      <c r="C2050" s="39"/>
      <c r="D2050" s="39"/>
      <c r="E2050" s="39"/>
      <c r="F2050" s="39"/>
      <c r="G2050" s="39"/>
      <c r="H2050" s="39"/>
      <c r="I2050" s="39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</row>
    <row r="2051" spans="2:14" ht="18.75">
      <c r="B2051" s="41"/>
      <c r="C2051" s="41"/>
      <c r="D2051" s="41"/>
      <c r="E2051" s="120" t="s">
        <v>23</v>
      </c>
      <c r="N2051" s="125" t="s">
        <v>316</v>
      </c>
    </row>
    <row r="2052" spans="2:21" ht="23.25">
      <c r="B2052" s="275" t="s">
        <v>153</v>
      </c>
      <c r="C2052" s="284"/>
      <c r="D2052" s="284"/>
      <c r="E2052" s="284"/>
      <c r="F2052" s="284"/>
      <c r="G2052" s="284"/>
      <c r="H2052" s="284"/>
      <c r="I2052" s="284"/>
      <c r="J2052" s="284"/>
      <c r="K2052" s="284"/>
      <c r="L2052" s="284"/>
      <c r="M2052" s="284"/>
      <c r="N2052" s="284"/>
      <c r="O2052" s="284"/>
      <c r="P2052" s="284"/>
      <c r="Q2052" s="284"/>
      <c r="R2052" s="284"/>
      <c r="S2052" s="284"/>
      <c r="T2052" s="284"/>
      <c r="U2052" s="284"/>
    </row>
    <row r="2053" spans="2:21" ht="22.5">
      <c r="B2053" s="283" t="s">
        <v>250</v>
      </c>
      <c r="C2053" s="284"/>
      <c r="D2053" s="284"/>
      <c r="E2053" s="284"/>
      <c r="F2053" s="284"/>
      <c r="G2053" s="284"/>
      <c r="H2053" s="284"/>
      <c r="I2053" s="284"/>
      <c r="J2053" s="284"/>
      <c r="K2053" s="284"/>
      <c r="L2053" s="284"/>
      <c r="M2053" s="284"/>
      <c r="N2053" s="284"/>
      <c r="O2053" s="284"/>
      <c r="P2053" s="284"/>
      <c r="Q2053" s="284"/>
      <c r="R2053" s="284"/>
      <c r="S2053" s="284"/>
      <c r="T2053" s="284"/>
      <c r="U2053" s="284"/>
    </row>
    <row r="2054" spans="2:21" ht="15.75">
      <c r="B2054" s="280" t="s">
        <v>212</v>
      </c>
      <c r="C2054" s="281"/>
      <c r="D2054" s="281"/>
      <c r="E2054" s="281"/>
      <c r="F2054" s="281"/>
      <c r="G2054" s="281"/>
      <c r="H2054" s="281"/>
      <c r="I2054" s="281"/>
      <c r="J2054" s="281"/>
      <c r="K2054" s="281"/>
      <c r="L2054" s="281"/>
      <c r="M2054" s="281"/>
      <c r="N2054" s="281"/>
      <c r="O2054" s="281"/>
      <c r="P2054" s="281"/>
      <c r="Q2054" s="281"/>
      <c r="R2054" s="281"/>
      <c r="S2054" s="281"/>
      <c r="T2054" s="281"/>
      <c r="U2054" s="281"/>
    </row>
    <row r="2055" spans="2:14" ht="18.75">
      <c r="B2055" s="41"/>
      <c r="C2055" s="41"/>
      <c r="D2055" s="41"/>
      <c r="E2055" s="120" t="s">
        <v>23</v>
      </c>
      <c r="N2055" s="125" t="s">
        <v>316</v>
      </c>
    </row>
    <row r="2056" spans="1:21" ht="24" customHeight="1">
      <c r="A2056" s="295" t="s">
        <v>198</v>
      </c>
      <c r="B2056" s="295"/>
      <c r="C2056" s="295"/>
      <c r="D2056" s="295"/>
      <c r="E2056" s="295"/>
      <c r="F2056" s="306" t="s">
        <v>353</v>
      </c>
      <c r="G2056" s="306"/>
      <c r="H2056" s="306"/>
      <c r="I2056" s="306"/>
      <c r="J2056" s="306"/>
      <c r="K2056" s="306"/>
      <c r="L2056" s="306"/>
      <c r="M2056" s="306"/>
      <c r="N2056" s="306"/>
      <c r="O2056" s="85"/>
      <c r="P2056" s="85"/>
      <c r="Q2056" s="85"/>
      <c r="R2056" s="85"/>
      <c r="S2056" s="85"/>
      <c r="T2056" s="85"/>
      <c r="U2056" s="85"/>
    </row>
    <row r="2057" spans="2:14" ht="24" customHeight="1">
      <c r="B2057" s="41"/>
      <c r="C2057" s="41"/>
      <c r="D2057" s="41"/>
      <c r="E2057" s="120" t="s">
        <v>23</v>
      </c>
      <c r="N2057" s="125" t="s">
        <v>316</v>
      </c>
    </row>
    <row r="2058" spans="3:22" ht="24" customHeight="1">
      <c r="C2058" s="72" t="s">
        <v>1</v>
      </c>
      <c r="D2058" s="49" t="s">
        <v>1</v>
      </c>
      <c r="E2058" s="49" t="s">
        <v>30</v>
      </c>
      <c r="F2058" s="49" t="s">
        <v>5</v>
      </c>
      <c r="G2058" s="50" t="s">
        <v>22</v>
      </c>
      <c r="H2058" s="50" t="s">
        <v>13</v>
      </c>
      <c r="I2058" s="50" t="s">
        <v>14</v>
      </c>
      <c r="J2058" s="49" t="s">
        <v>0</v>
      </c>
      <c r="K2058" s="102" t="s">
        <v>12</v>
      </c>
      <c r="L2058" s="102" t="s">
        <v>13</v>
      </c>
      <c r="M2058" s="102" t="s">
        <v>14</v>
      </c>
      <c r="N2058" s="54" t="s">
        <v>0</v>
      </c>
      <c r="O2058" s="102" t="s">
        <v>15</v>
      </c>
      <c r="P2058" s="102" t="s">
        <v>16</v>
      </c>
      <c r="Q2058" s="102" t="s">
        <v>14</v>
      </c>
      <c r="R2058" s="54" t="s">
        <v>0</v>
      </c>
      <c r="S2058" s="102" t="s">
        <v>24</v>
      </c>
      <c r="T2058" s="102" t="s">
        <v>25</v>
      </c>
      <c r="U2058" s="102" t="s">
        <v>14</v>
      </c>
      <c r="V2058" s="49" t="s">
        <v>0</v>
      </c>
    </row>
    <row r="2059" spans="3:22" ht="24" customHeight="1">
      <c r="C2059" s="72" t="s">
        <v>4</v>
      </c>
      <c r="D2059" s="49" t="s">
        <v>3</v>
      </c>
      <c r="E2059" s="49" t="s">
        <v>31</v>
      </c>
      <c r="F2059" s="49" t="s">
        <v>6</v>
      </c>
      <c r="G2059" s="49" t="s">
        <v>8</v>
      </c>
      <c r="H2059" s="49" t="s">
        <v>9</v>
      </c>
      <c r="I2059" s="49" t="s">
        <v>10</v>
      </c>
      <c r="J2059" s="72" t="s">
        <v>11</v>
      </c>
      <c r="K2059" s="49" t="s">
        <v>8</v>
      </c>
      <c r="L2059" s="49" t="s">
        <v>9</v>
      </c>
      <c r="M2059" s="49" t="s">
        <v>10</v>
      </c>
      <c r="N2059" s="72" t="s">
        <v>11</v>
      </c>
      <c r="O2059" s="49" t="s">
        <v>8</v>
      </c>
      <c r="P2059" s="49" t="s">
        <v>9</v>
      </c>
      <c r="Q2059" s="49" t="s">
        <v>10</v>
      </c>
      <c r="R2059" s="72" t="s">
        <v>11</v>
      </c>
      <c r="S2059" s="49" t="s">
        <v>8</v>
      </c>
      <c r="T2059" s="49" t="s">
        <v>9</v>
      </c>
      <c r="U2059" s="49" t="s">
        <v>10</v>
      </c>
      <c r="V2059" s="72" t="s">
        <v>11</v>
      </c>
    </row>
    <row r="2060" spans="3:22" ht="24" customHeight="1">
      <c r="C2060" s="204" t="s">
        <v>358</v>
      </c>
      <c r="D2060" s="72" t="s">
        <v>309</v>
      </c>
      <c r="E2060" s="49" t="s">
        <v>305</v>
      </c>
      <c r="F2060" s="49" t="s">
        <v>7</v>
      </c>
      <c r="G2060" s="49" t="s">
        <v>32</v>
      </c>
      <c r="H2060" s="49" t="s">
        <v>32</v>
      </c>
      <c r="I2060" s="53">
        <v>0.03</v>
      </c>
      <c r="J2060" s="29" t="s">
        <v>319</v>
      </c>
      <c r="K2060" s="49"/>
      <c r="L2060" s="49"/>
      <c r="M2060" s="53">
        <v>0.01</v>
      </c>
      <c r="N2060" s="29" t="s">
        <v>320</v>
      </c>
      <c r="O2060" s="49"/>
      <c r="P2060" s="49"/>
      <c r="Q2060" s="53">
        <v>0.01</v>
      </c>
      <c r="R2060" s="29" t="s">
        <v>321</v>
      </c>
      <c r="S2060" s="49"/>
      <c r="T2060" s="49"/>
      <c r="U2060" s="49"/>
      <c r="V2060" s="29" t="s">
        <v>322</v>
      </c>
    </row>
    <row r="2061" spans="3:22" ht="24" customHeight="1">
      <c r="C2061" s="132"/>
      <c r="E2061" s="2" t="s">
        <v>33</v>
      </c>
      <c r="F2061" s="3"/>
      <c r="G2061" s="2" t="s">
        <v>33</v>
      </c>
      <c r="H2061" s="2" t="s">
        <v>33</v>
      </c>
      <c r="I2061" s="2" t="s">
        <v>33</v>
      </c>
      <c r="J2061" s="2" t="s">
        <v>33</v>
      </c>
      <c r="K2061" s="2" t="s">
        <v>33</v>
      </c>
      <c r="L2061" s="2" t="s">
        <v>33</v>
      </c>
      <c r="M2061" s="2" t="s">
        <v>33</v>
      </c>
      <c r="O2061" s="2" t="s">
        <v>33</v>
      </c>
      <c r="P2061" s="2" t="s">
        <v>33</v>
      </c>
      <c r="Q2061" s="2" t="s">
        <v>33</v>
      </c>
      <c r="R2061" s="2" t="s">
        <v>33</v>
      </c>
      <c r="S2061" s="2" t="s">
        <v>33</v>
      </c>
      <c r="T2061" s="2" t="s">
        <v>33</v>
      </c>
      <c r="U2061" s="2" t="s">
        <v>33</v>
      </c>
      <c r="V2061" s="2" t="s">
        <v>33</v>
      </c>
    </row>
    <row r="2062" spans="3:22" ht="24" customHeight="1">
      <c r="C2062" s="41">
        <v>1</v>
      </c>
      <c r="D2062" s="2">
        <v>2</v>
      </c>
      <c r="E2062" s="41">
        <v>3</v>
      </c>
      <c r="F2062" s="41">
        <v>4</v>
      </c>
      <c r="G2062" s="41">
        <v>5</v>
      </c>
      <c r="H2062" s="41">
        <v>6</v>
      </c>
      <c r="I2062" s="42">
        <v>7</v>
      </c>
      <c r="J2062" s="41">
        <v>8</v>
      </c>
      <c r="K2062" s="41">
        <v>9</v>
      </c>
      <c r="L2062" s="41">
        <v>10</v>
      </c>
      <c r="M2062" s="42">
        <v>11</v>
      </c>
      <c r="N2062" s="41">
        <v>12</v>
      </c>
      <c r="O2062" s="41">
        <v>13</v>
      </c>
      <c r="P2062" s="41">
        <v>14</v>
      </c>
      <c r="Q2062" s="42">
        <v>15</v>
      </c>
      <c r="R2062" s="41">
        <v>16</v>
      </c>
      <c r="S2062" s="41">
        <v>17</v>
      </c>
      <c r="T2062" s="41">
        <v>18</v>
      </c>
      <c r="U2062" s="41">
        <v>19</v>
      </c>
      <c r="V2062" s="41">
        <v>20</v>
      </c>
    </row>
    <row r="2063" spans="3:15" ht="24" customHeight="1">
      <c r="C2063" s="41"/>
      <c r="D2063" s="41"/>
      <c r="E2063" s="41"/>
      <c r="F2063" s="120" t="s">
        <v>23</v>
      </c>
      <c r="O2063" s="125" t="s">
        <v>316</v>
      </c>
    </row>
    <row r="2064" spans="1:22" ht="24" customHeight="1">
      <c r="A2064" s="126">
        <v>1</v>
      </c>
      <c r="B2064" s="60" t="s">
        <v>17</v>
      </c>
      <c r="C2064" s="128">
        <v>67</v>
      </c>
      <c r="D2064" s="128">
        <f>C2064*15</f>
        <v>1005</v>
      </c>
      <c r="E2064" s="128">
        <f>SUM(C2064*32)</f>
        <v>2144</v>
      </c>
      <c r="F2064" s="128">
        <f>SUM(C2065*22)</f>
        <v>1034</v>
      </c>
      <c r="G2064" s="128">
        <f>SUM(D2064*22)</f>
        <v>22110</v>
      </c>
      <c r="H2064" s="128">
        <f>SUM(F2064*8)</f>
        <v>8272</v>
      </c>
      <c r="I2064" s="128" t="s">
        <v>21</v>
      </c>
      <c r="J2064" s="129">
        <f>H2064+G2064+E2064</f>
        <v>32526</v>
      </c>
      <c r="K2064" s="128">
        <f>SUM(D2064*3)</f>
        <v>3015</v>
      </c>
      <c r="L2064" s="128">
        <f>SUM(F2064*0.5)</f>
        <v>517</v>
      </c>
      <c r="M2064" s="128" t="str">
        <f>+M2066</f>
        <v>+</v>
      </c>
      <c r="N2064" s="129">
        <f>SUM(K2064:M2064)</f>
        <v>3532</v>
      </c>
      <c r="O2064" s="128">
        <f>SUM(D2064*3)</f>
        <v>3015</v>
      </c>
      <c r="P2064" s="128">
        <f>SUM(F2064*1)</f>
        <v>1034</v>
      </c>
      <c r="Q2064" s="128" t="s">
        <v>21</v>
      </c>
      <c r="R2064" s="129">
        <f>SUM(O2064:Q2064)</f>
        <v>4049</v>
      </c>
      <c r="S2064" s="128">
        <f>SUM(D2064*2)</f>
        <v>2010</v>
      </c>
      <c r="T2064" s="128">
        <f>SUM(F2064*0.5)</f>
        <v>517</v>
      </c>
      <c r="U2064" s="128" t="s">
        <v>21</v>
      </c>
      <c r="V2064" s="129">
        <f>SUM(S2064:U2064)</f>
        <v>2527</v>
      </c>
    </row>
    <row r="2065" spans="1:22" ht="24" customHeight="1">
      <c r="A2065" s="126">
        <v>2</v>
      </c>
      <c r="B2065" s="60" t="s">
        <v>18</v>
      </c>
      <c r="C2065" s="128">
        <v>47</v>
      </c>
      <c r="D2065" s="128">
        <f>SUM(C2065*15)</f>
        <v>705</v>
      </c>
      <c r="E2065" s="29">
        <f>SUM(C2065*24)</f>
        <v>1128</v>
      </c>
      <c r="F2065" s="128">
        <f>SUM(C2066*32.5)</f>
        <v>1430</v>
      </c>
      <c r="G2065" s="128">
        <f>SUM(D2065*32.5)</f>
        <v>22912.5</v>
      </c>
      <c r="H2065" s="128">
        <f>SUM(F2065*8)</f>
        <v>11440</v>
      </c>
      <c r="I2065" s="128" t="s">
        <v>21</v>
      </c>
      <c r="J2065" s="129">
        <f>H2065+G2065+E2065</f>
        <v>35480.5</v>
      </c>
      <c r="K2065" s="128">
        <f>SUM(D2065*2.5)</f>
        <v>1762.5</v>
      </c>
      <c r="L2065" s="128">
        <f>SUM(F2065*0.5)</f>
        <v>715</v>
      </c>
      <c r="M2065" s="128" t="s">
        <v>21</v>
      </c>
      <c r="N2065" s="129">
        <f>SUM(K2065:M2065)</f>
        <v>2477.5</v>
      </c>
      <c r="O2065" s="128">
        <f>SUM(D2065*3)</f>
        <v>2115</v>
      </c>
      <c r="P2065" s="128">
        <f>SUM(F2065*1)</f>
        <v>1430</v>
      </c>
      <c r="Q2065" s="128" t="s">
        <v>21</v>
      </c>
      <c r="R2065" s="129">
        <f>SUM(O2065:Q2065)</f>
        <v>3545</v>
      </c>
      <c r="S2065" s="128">
        <f>SUM(D2065*2)</f>
        <v>1410</v>
      </c>
      <c r="T2065" s="128">
        <f>SUM(F2065*0.5)</f>
        <v>715</v>
      </c>
      <c r="U2065" s="128" t="s">
        <v>21</v>
      </c>
      <c r="V2065" s="129">
        <f>SUM(S2065:U2065)</f>
        <v>2125</v>
      </c>
    </row>
    <row r="2066" spans="1:22" ht="19.5">
      <c r="A2066" s="126">
        <v>3</v>
      </c>
      <c r="B2066" s="60" t="s">
        <v>19</v>
      </c>
      <c r="C2066" s="128">
        <v>44</v>
      </c>
      <c r="D2066" s="128">
        <f>SUM(C2066*15)</f>
        <v>660</v>
      </c>
      <c r="E2066" s="128">
        <f>SUM(C2066*32)</f>
        <v>1408</v>
      </c>
      <c r="F2066" s="128">
        <f>SUM(C2067*22)</f>
        <v>704</v>
      </c>
      <c r="G2066" s="128">
        <f>SUM(D2066*22)</f>
        <v>14520</v>
      </c>
      <c r="H2066" s="128">
        <f>SUM(F2066*8)</f>
        <v>5632</v>
      </c>
      <c r="I2066" s="128" t="s">
        <v>21</v>
      </c>
      <c r="J2066" s="129">
        <f>H2066+G2066+E2066</f>
        <v>21560</v>
      </c>
      <c r="K2066" s="128">
        <f>SUM(D2066*3)</f>
        <v>1980</v>
      </c>
      <c r="L2066" s="128">
        <f>SUM(F2066*0.5)</f>
        <v>352</v>
      </c>
      <c r="M2066" s="128" t="s">
        <v>21</v>
      </c>
      <c r="N2066" s="129">
        <f>SUM(K2066:M2066)</f>
        <v>2332</v>
      </c>
      <c r="O2066" s="128">
        <f>SUM(D2066*3)</f>
        <v>1980</v>
      </c>
      <c r="P2066" s="128">
        <f>SUM(F2066*1)</f>
        <v>704</v>
      </c>
      <c r="Q2066" s="128" t="s">
        <v>21</v>
      </c>
      <c r="R2066" s="129">
        <f>SUM(O2066:Q2066)</f>
        <v>2684</v>
      </c>
      <c r="S2066" s="128">
        <f>SUM(D2066*2)</f>
        <v>1320</v>
      </c>
      <c r="T2066" s="128">
        <f>SUM(F2066*0.5)</f>
        <v>352</v>
      </c>
      <c r="U2066" s="128" t="s">
        <v>21</v>
      </c>
      <c r="V2066" s="129">
        <f>SUM(S2066:U2066)</f>
        <v>1672</v>
      </c>
    </row>
    <row r="2067" spans="1:22" ht="19.5">
      <c r="A2067" s="126">
        <v>4</v>
      </c>
      <c r="B2067" s="60" t="s">
        <v>20</v>
      </c>
      <c r="C2067" s="128">
        <v>32</v>
      </c>
      <c r="D2067" s="128">
        <f>SUM(C2067*15)</f>
        <v>480</v>
      </c>
      <c r="E2067" s="128">
        <f>SUM(C2067*24)</f>
        <v>768</v>
      </c>
      <c r="F2067" s="128">
        <f>SUM(C2068*32.5)</f>
        <v>6175</v>
      </c>
      <c r="G2067" s="128">
        <f>SUM(D2067*32.5)</f>
        <v>15600</v>
      </c>
      <c r="H2067" s="128">
        <f>SUM(F2067*8)</f>
        <v>49400</v>
      </c>
      <c r="I2067" s="128" t="s">
        <v>21</v>
      </c>
      <c r="J2067" s="129">
        <f>H2067+G2067+E2067</f>
        <v>65768</v>
      </c>
      <c r="K2067" s="128">
        <f>SUM(D2067*2.5)</f>
        <v>1200</v>
      </c>
      <c r="L2067" s="128">
        <f>SUM(F2067*0.5)</f>
        <v>3087.5</v>
      </c>
      <c r="M2067" s="128" t="s">
        <v>21</v>
      </c>
      <c r="N2067" s="129">
        <f>SUM(K2067:M2067)</f>
        <v>4287.5</v>
      </c>
      <c r="O2067" s="128">
        <f>SUM(D2067*3)</f>
        <v>1440</v>
      </c>
      <c r="P2067" s="128">
        <f>SUM(F2067*1)</f>
        <v>6175</v>
      </c>
      <c r="Q2067" s="128" t="s">
        <v>21</v>
      </c>
      <c r="R2067" s="129">
        <f>SUM(O2067:Q2067)</f>
        <v>7615</v>
      </c>
      <c r="S2067" s="128">
        <f>SUM(D2067*2)</f>
        <v>960</v>
      </c>
      <c r="T2067" s="128">
        <f>SUM(F2067*0.5)</f>
        <v>3087.5</v>
      </c>
      <c r="U2067" s="128" t="s">
        <v>21</v>
      </c>
      <c r="V2067" s="129">
        <f>SUM(S2067:U2067)</f>
        <v>4047.5</v>
      </c>
    </row>
    <row r="2068" spans="2:22" ht="19.5">
      <c r="B2068" s="61" t="s">
        <v>28</v>
      </c>
      <c r="C2068" s="58">
        <f>C2067+C2065+C2066+C2064</f>
        <v>190</v>
      </c>
      <c r="D2068" s="8">
        <f>C2068*15</f>
        <v>2850</v>
      </c>
      <c r="E2068" s="8">
        <f>SUM(E2064:E2067)</f>
        <v>5448</v>
      </c>
      <c r="F2068" s="8">
        <f>SUM(F2064:F2067)</f>
        <v>9343</v>
      </c>
      <c r="G2068" s="8">
        <f>SUM(G2064:G2067)</f>
        <v>75142.5</v>
      </c>
      <c r="H2068" s="8">
        <f aca="true" t="shared" si="56" ref="H2068:N2068">SUM(H2064:H2067)</f>
        <v>74744</v>
      </c>
      <c r="I2068" s="8">
        <f t="shared" si="56"/>
        <v>0</v>
      </c>
      <c r="J2068" s="8">
        <f t="shared" si="56"/>
        <v>155334.5</v>
      </c>
      <c r="K2068" s="8">
        <f t="shared" si="56"/>
        <v>7957.5</v>
      </c>
      <c r="L2068" s="8">
        <f t="shared" si="56"/>
        <v>4671.5</v>
      </c>
      <c r="M2068" s="8">
        <f t="shared" si="56"/>
        <v>0</v>
      </c>
      <c r="N2068" s="8">
        <f t="shared" si="56"/>
        <v>12629</v>
      </c>
      <c r="O2068" s="8">
        <f>SUM(O2064:O2067)</f>
        <v>8550</v>
      </c>
      <c r="P2068" s="8">
        <f aca="true" t="shared" si="57" ref="P2068:V2068">SUM(P2064:P2067)</f>
        <v>9343</v>
      </c>
      <c r="Q2068" s="8">
        <f t="shared" si="57"/>
        <v>0</v>
      </c>
      <c r="R2068" s="8">
        <f t="shared" si="57"/>
        <v>17893</v>
      </c>
      <c r="S2068" s="8">
        <f t="shared" si="57"/>
        <v>5700</v>
      </c>
      <c r="T2068" s="8">
        <f t="shared" si="57"/>
        <v>4671.5</v>
      </c>
      <c r="U2068" s="8">
        <f t="shared" si="57"/>
        <v>0</v>
      </c>
      <c r="V2068" s="8">
        <f t="shared" si="57"/>
        <v>10371.5</v>
      </c>
    </row>
    <row r="2069" spans="2:14" ht="18.75">
      <c r="B2069" s="41"/>
      <c r="C2069" s="41"/>
      <c r="D2069" s="41"/>
      <c r="E2069" s="120" t="s">
        <v>23</v>
      </c>
      <c r="N2069" s="125" t="s">
        <v>316</v>
      </c>
    </row>
    <row r="2070" spans="1:22" ht="16.5" customHeight="1">
      <c r="A2070" s="273" t="s">
        <v>297</v>
      </c>
      <c r="B2070" s="273"/>
      <c r="C2070" s="273"/>
      <c r="D2070" s="273"/>
      <c r="E2070" s="273"/>
      <c r="F2070" s="273"/>
      <c r="G2070" s="273"/>
      <c r="H2070" s="273"/>
      <c r="I2070" s="273"/>
      <c r="J2070" s="273"/>
      <c r="K2070" s="273"/>
      <c r="L2070" s="276"/>
      <c r="M2070" s="276"/>
      <c r="N2070" s="276"/>
      <c r="O2070" s="276"/>
      <c r="P2070" s="62"/>
      <c r="Q2070" s="62"/>
      <c r="R2070" s="276"/>
      <c r="S2070" s="276"/>
      <c r="T2070" s="276"/>
      <c r="U2070" s="276"/>
      <c r="V2070" s="54"/>
    </row>
    <row r="2071" spans="2:22" ht="16.5">
      <c r="B2071" s="82" t="s">
        <v>75</v>
      </c>
      <c r="C2071" s="82"/>
      <c r="D2071" s="82"/>
      <c r="E2071" s="267" t="s">
        <v>266</v>
      </c>
      <c r="F2071" s="267"/>
      <c r="G2071" s="267" t="s">
        <v>270</v>
      </c>
      <c r="H2071" s="285"/>
      <c r="I2071" s="285"/>
      <c r="J2071" s="285"/>
      <c r="K2071" s="285"/>
      <c r="L2071" s="267" t="s">
        <v>215</v>
      </c>
      <c r="M2071" s="267"/>
      <c r="N2071" s="267"/>
      <c r="O2071" s="267"/>
      <c r="P2071" s="136"/>
      <c r="Q2071" s="44"/>
      <c r="R2071" s="267" t="s">
        <v>214</v>
      </c>
      <c r="S2071" s="285"/>
      <c r="T2071" s="285"/>
      <c r="U2071" s="285"/>
      <c r="V2071" s="54"/>
    </row>
    <row r="2072" spans="2:22" ht="16.5">
      <c r="B2072" s="62"/>
      <c r="C2072" s="267" t="s">
        <v>318</v>
      </c>
      <c r="D2072" s="267"/>
      <c r="E2072" s="45" t="s">
        <v>267</v>
      </c>
      <c r="F2072" s="44" t="s">
        <v>268</v>
      </c>
      <c r="G2072" s="46"/>
      <c r="H2072" s="46"/>
      <c r="I2072" s="46"/>
      <c r="J2072" s="46"/>
      <c r="K2072" s="62"/>
      <c r="L2072" s="267" t="s">
        <v>216</v>
      </c>
      <c r="M2072" s="267"/>
      <c r="N2072" s="267"/>
      <c r="O2072" s="267"/>
      <c r="P2072" s="136"/>
      <c r="Q2072" s="136"/>
      <c r="R2072" s="136"/>
      <c r="S2072" s="136"/>
      <c r="T2072" s="136"/>
      <c r="U2072" s="136"/>
      <c r="V2072" s="54"/>
    </row>
    <row r="2073" spans="2:30" ht="16.5">
      <c r="B2073" s="62"/>
      <c r="C2073" s="45" t="s">
        <v>267</v>
      </c>
      <c r="D2073" s="44" t="s">
        <v>268</v>
      </c>
      <c r="E2073" s="62">
        <v>60</v>
      </c>
      <c r="F2073" s="62">
        <v>19</v>
      </c>
      <c r="G2073" s="46"/>
      <c r="H2073" s="46"/>
      <c r="I2073" s="46"/>
      <c r="J2073" s="46"/>
      <c r="K2073" s="62"/>
      <c r="L2073" s="267" t="s">
        <v>217</v>
      </c>
      <c r="M2073" s="267"/>
      <c r="N2073" s="267"/>
      <c r="O2073" s="267"/>
      <c r="P2073" s="136"/>
      <c r="Q2073" s="136"/>
      <c r="R2073" s="136"/>
      <c r="S2073" s="136"/>
      <c r="T2073" s="136"/>
      <c r="U2073" s="136"/>
      <c r="V2073" s="54"/>
      <c r="W2073" s="54"/>
      <c r="X2073" s="54"/>
      <c r="Y2073" s="54"/>
      <c r="Z2073" s="54"/>
      <c r="AA2073" s="54"/>
      <c r="AB2073" s="54"/>
      <c r="AC2073" s="54"/>
      <c r="AD2073" s="54"/>
    </row>
    <row r="2074" spans="2:30" ht="16.5">
      <c r="B2074" s="44" t="s">
        <v>264</v>
      </c>
      <c r="C2074" s="62">
        <v>71</v>
      </c>
      <c r="D2074" s="62">
        <v>40</v>
      </c>
      <c r="E2074" s="62">
        <v>0</v>
      </c>
      <c r="F2074" s="62">
        <v>0</v>
      </c>
      <c r="G2074" s="46"/>
      <c r="H2074" s="46"/>
      <c r="I2074" s="46"/>
      <c r="J2074" s="46"/>
      <c r="K2074" s="62"/>
      <c r="L2074" s="62"/>
      <c r="M2074" s="62"/>
      <c r="N2074" s="62"/>
      <c r="O2074" s="62"/>
      <c r="P2074" s="46"/>
      <c r="Q2074" s="46"/>
      <c r="R2074" s="46"/>
      <c r="S2074" s="46"/>
      <c r="T2074" s="46"/>
      <c r="U2074" s="46"/>
      <c r="V2074" s="54"/>
      <c r="W2074" s="54"/>
      <c r="X2074" s="54"/>
      <c r="Y2074" s="54"/>
      <c r="Z2074" s="54"/>
      <c r="AA2074" s="54"/>
      <c r="AB2074" s="54"/>
      <c r="AC2074" s="54"/>
      <c r="AD2074" s="54"/>
    </row>
    <row r="2075" spans="2:30" ht="16.5">
      <c r="B2075" s="44" t="s">
        <v>265</v>
      </c>
      <c r="C2075" s="62"/>
      <c r="D2075" s="62">
        <v>0</v>
      </c>
      <c r="E2075" s="65">
        <f>E2073+E2074</f>
        <v>60</v>
      </c>
      <c r="F2075" s="65">
        <f>F2073+F2074</f>
        <v>19</v>
      </c>
      <c r="G2075" s="267" t="s">
        <v>0</v>
      </c>
      <c r="H2075" s="267"/>
      <c r="I2075" s="267"/>
      <c r="J2075" s="267"/>
      <c r="K2075" s="267"/>
      <c r="L2075" s="267"/>
      <c r="M2075" s="267"/>
      <c r="N2075" s="267"/>
      <c r="O2075" s="267"/>
      <c r="P2075" s="267"/>
      <c r="Q2075" s="267"/>
      <c r="R2075" s="267"/>
      <c r="S2075" s="267"/>
      <c r="T2075" s="267"/>
      <c r="U2075" s="267"/>
      <c r="W2075" s="54"/>
      <c r="X2075" s="54"/>
      <c r="Y2075" s="54"/>
      <c r="Z2075" s="54"/>
      <c r="AA2075" s="54"/>
      <c r="AB2075" s="54"/>
      <c r="AC2075" s="54"/>
      <c r="AD2075" s="54"/>
    </row>
    <row r="2076" spans="2:30" ht="16.5">
      <c r="B2076" s="138" t="s">
        <v>28</v>
      </c>
      <c r="C2076" s="65">
        <v>71</v>
      </c>
      <c r="D2076" s="65">
        <f>D2074+D2075</f>
        <v>40</v>
      </c>
      <c r="E2076" s="35"/>
      <c r="F2076" s="35"/>
      <c r="G2076" s="267"/>
      <c r="H2076" s="267"/>
      <c r="I2076" s="267"/>
      <c r="J2076" s="267"/>
      <c r="K2076" s="267"/>
      <c r="L2076" s="267"/>
      <c r="M2076" s="267"/>
      <c r="N2076" s="267"/>
      <c r="O2076" s="267"/>
      <c r="P2076" s="267"/>
      <c r="Q2076" s="267"/>
      <c r="R2076" s="267"/>
      <c r="S2076" s="267"/>
      <c r="T2076" s="267"/>
      <c r="U2076" s="267"/>
      <c r="W2076" s="54"/>
      <c r="X2076" s="54"/>
      <c r="Y2076" s="54"/>
      <c r="Z2076" s="54"/>
      <c r="AA2076" s="54"/>
      <c r="AB2076" s="54"/>
      <c r="AC2076" s="54"/>
      <c r="AD2076" s="54"/>
    </row>
    <row r="2077" spans="2:30" ht="16.5">
      <c r="B2077" s="138" t="s">
        <v>109</v>
      </c>
      <c r="C2077" s="35">
        <f>C2076+D2076+E2075+F2075</f>
        <v>190</v>
      </c>
      <c r="D2077" s="35"/>
      <c r="E2077" s="35"/>
      <c r="F2077" s="35"/>
      <c r="G2077" s="267"/>
      <c r="H2077" s="267"/>
      <c r="I2077" s="267"/>
      <c r="J2077" s="267"/>
      <c r="K2077" s="267"/>
      <c r="L2077" s="267"/>
      <c r="M2077" s="267"/>
      <c r="N2077" s="267"/>
      <c r="O2077" s="267"/>
      <c r="P2077" s="267"/>
      <c r="Q2077" s="267"/>
      <c r="R2077" s="267"/>
      <c r="S2077" s="267"/>
      <c r="T2077" s="267"/>
      <c r="U2077" s="267"/>
      <c r="W2077" s="54"/>
      <c r="X2077" s="54"/>
      <c r="Y2077" s="54"/>
      <c r="Z2077" s="54"/>
      <c r="AA2077" s="54"/>
      <c r="AB2077" s="54"/>
      <c r="AC2077" s="54"/>
      <c r="AD2077" s="54"/>
    </row>
    <row r="2078" spans="2:30" ht="18">
      <c r="B2078" s="142"/>
      <c r="C2078" s="305"/>
      <c r="D2078" s="30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O2078" s="65"/>
      <c r="P2078" s="65"/>
      <c r="Q2078" s="65"/>
      <c r="R2078" s="65"/>
      <c r="S2078" s="65"/>
      <c r="T2078" s="65"/>
      <c r="U2078" s="65"/>
      <c r="W2078" s="54"/>
      <c r="X2078" s="54"/>
      <c r="Y2078" s="54"/>
      <c r="Z2078" s="54"/>
      <c r="AA2078" s="54"/>
      <c r="AB2078" s="54"/>
      <c r="AC2078" s="54"/>
      <c r="AD2078" s="54"/>
    </row>
    <row r="2079" spans="1:21" ht="18.75">
      <c r="A2079" s="269" t="s">
        <v>285</v>
      </c>
      <c r="B2079" s="269"/>
      <c r="C2079" s="269"/>
      <c r="D2079" s="269"/>
      <c r="E2079" s="269"/>
      <c r="F2079" s="269"/>
      <c r="G2079" s="269"/>
      <c r="H2079" s="269"/>
      <c r="I2079" s="269"/>
      <c r="J2079" s="269"/>
      <c r="K2079" s="269"/>
      <c r="L2079" s="269"/>
      <c r="M2079" s="269"/>
      <c r="N2079" s="269"/>
      <c r="O2079" s="269"/>
      <c r="P2079" s="269"/>
      <c r="Q2079" s="269"/>
      <c r="R2079" s="269"/>
      <c r="S2079" s="269"/>
      <c r="T2079" s="177"/>
      <c r="U2079" s="177"/>
    </row>
    <row r="2080" spans="2:21" ht="18.75">
      <c r="B2080" s="87" t="s">
        <v>298</v>
      </c>
      <c r="C2080" s="176"/>
      <c r="D2080" s="176"/>
      <c r="E2080" s="190"/>
      <c r="F2080" s="190"/>
      <c r="G2080" s="190"/>
      <c r="H2080" s="190"/>
      <c r="I2080" s="190"/>
      <c r="J2080" s="190"/>
      <c r="K2080" s="190"/>
      <c r="L2080" s="190"/>
      <c r="M2080" s="190"/>
      <c r="N2080" s="190"/>
      <c r="O2080" s="190"/>
      <c r="P2080" s="190"/>
      <c r="Q2080" s="190"/>
      <c r="R2080" s="190"/>
      <c r="S2080" s="190"/>
      <c r="T2080" s="190"/>
      <c r="U2080" s="190"/>
    </row>
    <row r="2081" spans="2:21" ht="18.75">
      <c r="B2081" s="190" t="s">
        <v>312</v>
      </c>
      <c r="C2081" s="190"/>
      <c r="D2081" s="190"/>
      <c r="E2081" s="189"/>
      <c r="F2081" s="189"/>
      <c r="G2081" s="189"/>
      <c r="H2081" s="189"/>
      <c r="I2081" s="189"/>
      <c r="J2081" s="189"/>
      <c r="K2081" s="189"/>
      <c r="L2081" s="189"/>
      <c r="M2081" s="189"/>
      <c r="N2081" s="189"/>
      <c r="O2081" s="189"/>
      <c r="P2081" s="189"/>
      <c r="Q2081" s="189"/>
      <c r="R2081" s="189"/>
      <c r="S2081" s="189"/>
      <c r="T2081" s="189"/>
      <c r="U2081" s="189"/>
    </row>
    <row r="2082" spans="2:21" ht="21">
      <c r="B2082" s="189" t="s">
        <v>311</v>
      </c>
      <c r="C2082" s="189"/>
      <c r="D2082" s="189"/>
      <c r="E2082" s="36"/>
      <c r="F2082" s="36"/>
      <c r="G2082" s="36"/>
      <c r="H2082" s="36"/>
      <c r="I2082" s="36"/>
      <c r="J2082" s="36"/>
      <c r="K2082" s="36"/>
      <c r="L2082" s="36"/>
      <c r="M2082" s="36"/>
      <c r="N2082" s="36"/>
      <c r="O2082" s="36"/>
      <c r="P2082" s="36"/>
      <c r="Q2082" s="25"/>
      <c r="R2082" s="25"/>
      <c r="S2082" s="25"/>
      <c r="T2082" s="25"/>
      <c r="U2082" s="25"/>
    </row>
    <row r="2083" spans="2:21" ht="17.25">
      <c r="B2083" s="36" t="s">
        <v>269</v>
      </c>
      <c r="C2083" s="36"/>
      <c r="D2083" s="36"/>
      <c r="E2083" s="166"/>
      <c r="F2083" s="166"/>
      <c r="G2083" s="166"/>
      <c r="H2083" s="166"/>
      <c r="I2083" s="166"/>
      <c r="J2083" s="166"/>
      <c r="K2083" s="166"/>
      <c r="L2083" s="166"/>
      <c r="M2083" s="166"/>
      <c r="N2083" s="166"/>
      <c r="O2083" s="166"/>
      <c r="P2083" s="166"/>
      <c r="Q2083" s="139"/>
      <c r="R2083" s="139"/>
      <c r="S2083" s="139"/>
      <c r="T2083" s="139"/>
      <c r="U2083" s="139"/>
    </row>
    <row r="2084" spans="2:21" ht="17.25">
      <c r="B2084" s="166" t="s">
        <v>302</v>
      </c>
      <c r="C2084" s="166"/>
      <c r="D2084" s="166"/>
      <c r="E2084" s="139"/>
      <c r="F2084" s="139"/>
      <c r="G2084" s="139"/>
      <c r="H2084" s="139"/>
      <c r="I2084" s="139"/>
      <c r="J2084" s="139"/>
      <c r="K2084" s="139"/>
      <c r="L2084" s="139"/>
      <c r="M2084" s="139"/>
      <c r="N2084" s="139"/>
      <c r="O2084" s="139"/>
      <c r="P2084" s="139"/>
      <c r="Q2084" s="139"/>
      <c r="R2084" s="139"/>
      <c r="S2084" s="139"/>
      <c r="T2084" s="139"/>
      <c r="U2084" s="139"/>
    </row>
    <row r="2085" spans="2:21" ht="17.25">
      <c r="B2085" s="139"/>
      <c r="C2085" s="139"/>
      <c r="D2085" s="139"/>
      <c r="E2085" s="139"/>
      <c r="F2085" s="139"/>
      <c r="G2085" s="139"/>
      <c r="H2085" s="139"/>
      <c r="I2085" s="139"/>
      <c r="J2085" s="139"/>
      <c r="K2085" s="139"/>
      <c r="L2085" s="139"/>
      <c r="M2085" s="139"/>
      <c r="N2085" s="139"/>
      <c r="O2085" s="139"/>
      <c r="P2085" s="139"/>
      <c r="Q2085" s="139"/>
      <c r="R2085" s="139"/>
      <c r="S2085" s="139"/>
      <c r="T2085" s="139"/>
      <c r="U2085" s="139"/>
    </row>
    <row r="2086" spans="2:21" ht="18">
      <c r="B2086" s="139"/>
      <c r="C2086" s="139"/>
      <c r="D2086" s="139"/>
      <c r="E2086" s="39"/>
      <c r="F2086" s="39"/>
      <c r="G2086" s="39"/>
      <c r="H2086" s="39"/>
      <c r="I2086" s="39">
        <v>6</v>
      </c>
      <c r="J2086" s="39"/>
      <c r="K2086" s="39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</row>
    <row r="2087" spans="3:21" ht="18">
      <c r="C2087" s="39"/>
      <c r="D2087" s="39"/>
      <c r="E2087" s="39"/>
      <c r="F2087" s="39"/>
      <c r="G2087" s="39"/>
      <c r="H2087" s="39"/>
      <c r="I2087" s="39"/>
      <c r="J2087" s="39"/>
      <c r="K2087" s="39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</row>
    <row r="2088" spans="2:14" ht="18.75">
      <c r="B2088" s="41"/>
      <c r="C2088" s="41"/>
      <c r="D2088" s="41"/>
      <c r="E2088" s="120" t="s">
        <v>23</v>
      </c>
      <c r="N2088" s="125" t="s">
        <v>316</v>
      </c>
    </row>
    <row r="2089" spans="2:21" ht="23.25">
      <c r="B2089" s="275" t="s">
        <v>153</v>
      </c>
      <c r="C2089" s="284"/>
      <c r="D2089" s="284"/>
      <c r="E2089" s="284"/>
      <c r="F2089" s="284"/>
      <c r="G2089" s="284"/>
      <c r="H2089" s="284"/>
      <c r="I2089" s="284"/>
      <c r="J2089" s="284"/>
      <c r="K2089" s="284"/>
      <c r="L2089" s="284"/>
      <c r="M2089" s="284"/>
      <c r="N2089" s="284"/>
      <c r="O2089" s="284"/>
      <c r="P2089" s="284"/>
      <c r="Q2089" s="284"/>
      <c r="R2089" s="284"/>
      <c r="S2089" s="284"/>
      <c r="T2089" s="284"/>
      <c r="U2089" s="284"/>
    </row>
    <row r="2090" spans="2:21" ht="22.5">
      <c r="B2090" s="283" t="s">
        <v>250</v>
      </c>
      <c r="C2090" s="284"/>
      <c r="D2090" s="284"/>
      <c r="E2090" s="284"/>
      <c r="F2090" s="284"/>
      <c r="G2090" s="284"/>
      <c r="H2090" s="284"/>
      <c r="I2090" s="284"/>
      <c r="J2090" s="284"/>
      <c r="K2090" s="284"/>
      <c r="L2090" s="284"/>
      <c r="M2090" s="284"/>
      <c r="N2090" s="284"/>
      <c r="O2090" s="284"/>
      <c r="P2090" s="284"/>
      <c r="Q2090" s="284"/>
      <c r="R2090" s="284"/>
      <c r="S2090" s="284"/>
      <c r="T2090" s="284"/>
      <c r="U2090" s="284"/>
    </row>
    <row r="2091" spans="2:21" ht="15.75">
      <c r="B2091" s="280" t="s">
        <v>212</v>
      </c>
      <c r="C2091" s="281"/>
      <c r="D2091" s="281"/>
      <c r="E2091" s="281"/>
      <c r="F2091" s="281"/>
      <c r="G2091" s="281"/>
      <c r="H2091" s="281"/>
      <c r="I2091" s="281"/>
      <c r="J2091" s="281"/>
      <c r="K2091" s="281"/>
      <c r="L2091" s="281"/>
      <c r="M2091" s="281"/>
      <c r="N2091" s="281"/>
      <c r="O2091" s="281"/>
      <c r="P2091" s="281"/>
      <c r="Q2091" s="281"/>
      <c r="R2091" s="281"/>
      <c r="S2091" s="281"/>
      <c r="T2091" s="281"/>
      <c r="U2091" s="281"/>
    </row>
    <row r="2092" spans="2:14" ht="18.75">
      <c r="B2092" s="41"/>
      <c r="C2092" s="41"/>
      <c r="D2092" s="41"/>
      <c r="E2092" s="120" t="s">
        <v>23</v>
      </c>
      <c r="N2092" s="125" t="s">
        <v>316</v>
      </c>
    </row>
    <row r="2093" spans="1:21" ht="24" customHeight="1">
      <c r="A2093" s="295" t="s">
        <v>199</v>
      </c>
      <c r="B2093" s="295"/>
      <c r="C2093" s="295"/>
      <c r="D2093" s="295"/>
      <c r="E2093" s="295"/>
      <c r="F2093" s="306" t="s">
        <v>366</v>
      </c>
      <c r="G2093" s="306"/>
      <c r="H2093" s="306"/>
      <c r="I2093" s="306"/>
      <c r="J2093" s="306"/>
      <c r="K2093" s="306"/>
      <c r="L2093" s="306"/>
      <c r="M2093" s="306"/>
      <c r="N2093" s="306"/>
      <c r="O2093" s="85"/>
      <c r="P2093" s="85"/>
      <c r="Q2093" s="85"/>
      <c r="R2093" s="85"/>
      <c r="S2093" s="85"/>
      <c r="T2093" s="85"/>
      <c r="U2093" s="85"/>
    </row>
    <row r="2094" spans="2:14" ht="24" customHeight="1">
      <c r="B2094" s="41"/>
      <c r="C2094" s="41"/>
      <c r="D2094" s="41"/>
      <c r="E2094" s="120" t="s">
        <v>23</v>
      </c>
      <c r="N2094" s="125" t="s">
        <v>316</v>
      </c>
    </row>
    <row r="2095" spans="2:22" ht="24" customHeight="1">
      <c r="B2095" s="72" t="s">
        <v>1</v>
      </c>
      <c r="C2095" s="49" t="s">
        <v>1</v>
      </c>
      <c r="D2095" s="49" t="s">
        <v>30</v>
      </c>
      <c r="E2095" s="49" t="s">
        <v>5</v>
      </c>
      <c r="F2095" s="50" t="s">
        <v>22</v>
      </c>
      <c r="G2095" s="50" t="s">
        <v>13</v>
      </c>
      <c r="H2095" s="50" t="s">
        <v>14</v>
      </c>
      <c r="I2095" s="49" t="s">
        <v>0</v>
      </c>
      <c r="J2095" s="50" t="s">
        <v>12</v>
      </c>
      <c r="K2095" s="50" t="s">
        <v>13</v>
      </c>
      <c r="L2095" s="50" t="s">
        <v>14</v>
      </c>
      <c r="M2095" s="49" t="s">
        <v>0</v>
      </c>
      <c r="N2095" s="50" t="s">
        <v>15</v>
      </c>
      <c r="O2095" s="50" t="s">
        <v>16</v>
      </c>
      <c r="P2095" s="50" t="s">
        <v>14</v>
      </c>
      <c r="Q2095" s="49" t="s">
        <v>0</v>
      </c>
      <c r="R2095" s="50" t="s">
        <v>24</v>
      </c>
      <c r="S2095" s="50" t="s">
        <v>25</v>
      </c>
      <c r="T2095" s="50" t="s">
        <v>14</v>
      </c>
      <c r="U2095" s="49" t="s">
        <v>0</v>
      </c>
      <c r="V2095" s="54"/>
    </row>
    <row r="2096" spans="2:21" ht="24" customHeight="1">
      <c r="B2096" s="72" t="s">
        <v>4</v>
      </c>
      <c r="C2096" s="49" t="s">
        <v>3</v>
      </c>
      <c r="D2096" s="49" t="s">
        <v>31</v>
      </c>
      <c r="E2096" s="49" t="s">
        <v>6</v>
      </c>
      <c r="F2096" s="49" t="s">
        <v>8</v>
      </c>
      <c r="G2096" s="49" t="s">
        <v>9</v>
      </c>
      <c r="H2096" s="49" t="s">
        <v>10</v>
      </c>
      <c r="I2096" s="41" t="s">
        <v>11</v>
      </c>
      <c r="J2096" s="49" t="s">
        <v>8</v>
      </c>
      <c r="K2096" s="49" t="s">
        <v>9</v>
      </c>
      <c r="L2096" s="49" t="s">
        <v>10</v>
      </c>
      <c r="M2096" s="41" t="s">
        <v>11</v>
      </c>
      <c r="N2096" s="49" t="s">
        <v>8</v>
      </c>
      <c r="O2096" s="49" t="s">
        <v>9</v>
      </c>
      <c r="P2096" s="49" t="s">
        <v>10</v>
      </c>
      <c r="Q2096" s="41" t="s">
        <v>11</v>
      </c>
      <c r="R2096" s="49" t="s">
        <v>8</v>
      </c>
      <c r="S2096" s="49" t="s">
        <v>9</v>
      </c>
      <c r="T2096" s="49" t="s">
        <v>10</v>
      </c>
      <c r="U2096" s="41" t="s">
        <v>11</v>
      </c>
    </row>
    <row r="2097" spans="2:16" ht="24" customHeight="1">
      <c r="B2097" s="204" t="s">
        <v>358</v>
      </c>
      <c r="C2097" s="103" t="s">
        <v>309</v>
      </c>
      <c r="D2097" s="49" t="s">
        <v>305</v>
      </c>
      <c r="E2097" s="49" t="s">
        <v>7</v>
      </c>
      <c r="F2097" s="49" t="s">
        <v>32</v>
      </c>
      <c r="G2097" s="49" t="s">
        <v>32</v>
      </c>
      <c r="H2097" s="7">
        <v>0.03</v>
      </c>
      <c r="L2097" s="7">
        <v>0.01</v>
      </c>
      <c r="P2097" s="7">
        <v>0.01</v>
      </c>
    </row>
    <row r="2098" spans="2:21" ht="24" customHeight="1">
      <c r="B2098" s="204" t="s">
        <v>358</v>
      </c>
      <c r="C2098" s="103" t="s">
        <v>309</v>
      </c>
      <c r="D2098" s="49" t="s">
        <v>305</v>
      </c>
      <c r="E2098" s="3"/>
      <c r="F2098" s="2" t="s">
        <v>33</v>
      </c>
      <c r="G2098" s="2" t="s">
        <v>33</v>
      </c>
      <c r="H2098" s="2" t="s">
        <v>33</v>
      </c>
      <c r="I2098" s="2" t="s">
        <v>33</v>
      </c>
      <c r="J2098" s="2" t="s">
        <v>33</v>
      </c>
      <c r="K2098" s="2" t="s">
        <v>33</v>
      </c>
      <c r="L2098" s="2" t="s">
        <v>33</v>
      </c>
      <c r="N2098" s="2" t="s">
        <v>33</v>
      </c>
      <c r="O2098" s="2" t="s">
        <v>33</v>
      </c>
      <c r="P2098" s="2" t="s">
        <v>33</v>
      </c>
      <c r="Q2098" s="2" t="s">
        <v>33</v>
      </c>
      <c r="R2098" s="2" t="s">
        <v>33</v>
      </c>
      <c r="S2098" s="2" t="s">
        <v>33</v>
      </c>
      <c r="T2098" s="2" t="s">
        <v>33</v>
      </c>
      <c r="U2098" s="2" t="s">
        <v>33</v>
      </c>
    </row>
    <row r="2099" spans="2:21" ht="24" customHeight="1">
      <c r="B2099" s="132"/>
      <c r="D2099" s="2" t="s">
        <v>33</v>
      </c>
      <c r="E2099" s="41">
        <v>4</v>
      </c>
      <c r="F2099" s="41">
        <v>5</v>
      </c>
      <c r="G2099" s="41">
        <v>6</v>
      </c>
      <c r="H2099" s="42">
        <v>7</v>
      </c>
      <c r="I2099" s="41">
        <v>8</v>
      </c>
      <c r="J2099" s="41">
        <v>9</v>
      </c>
      <c r="K2099" s="41">
        <v>10</v>
      </c>
      <c r="L2099" s="42">
        <v>11</v>
      </c>
      <c r="M2099" s="41">
        <v>12</v>
      </c>
      <c r="N2099" s="41">
        <v>13</v>
      </c>
      <c r="O2099" s="41">
        <v>14</v>
      </c>
      <c r="P2099" s="42">
        <v>15</v>
      </c>
      <c r="Q2099" s="41">
        <v>16</v>
      </c>
      <c r="R2099" s="41">
        <v>17</v>
      </c>
      <c r="S2099" s="41">
        <v>18</v>
      </c>
      <c r="T2099" s="41">
        <v>19</v>
      </c>
      <c r="U2099" s="41">
        <v>20</v>
      </c>
    </row>
    <row r="2100" spans="1:21" ht="24" customHeight="1">
      <c r="A2100" s="126">
        <v>1</v>
      </c>
      <c r="B2100" s="60" t="s">
        <v>17</v>
      </c>
      <c r="C2100" s="128">
        <v>71</v>
      </c>
      <c r="D2100" s="128">
        <f>C2100*15</f>
        <v>1065</v>
      </c>
      <c r="E2100" s="128">
        <f>SUM(C2100*32)</f>
        <v>2272</v>
      </c>
      <c r="F2100" s="128">
        <f>SUM(C2100*22)</f>
        <v>1562</v>
      </c>
      <c r="G2100" s="128">
        <f>SUM(E2100*8)</f>
        <v>18176</v>
      </c>
      <c r="H2100" s="128" t="s">
        <v>21</v>
      </c>
      <c r="I2100" s="129">
        <f>G2100+F2100+D2100</f>
        <v>20803</v>
      </c>
      <c r="J2100" s="128">
        <f>SUM(C2100*3)</f>
        <v>213</v>
      </c>
      <c r="K2100" s="128">
        <f>SUM(E2100*0.5)</f>
        <v>1136</v>
      </c>
      <c r="L2100" s="128" t="str">
        <f>+L2102</f>
        <v>+</v>
      </c>
      <c r="M2100" s="129">
        <f>SUM(J2100:L2100)</f>
        <v>1349</v>
      </c>
      <c r="N2100" s="128">
        <f>SUM(C2100*3)</f>
        <v>213</v>
      </c>
      <c r="O2100" s="128">
        <f>SUM(E2100*1)</f>
        <v>2272</v>
      </c>
      <c r="P2100" s="128" t="s">
        <v>21</v>
      </c>
      <c r="Q2100" s="129">
        <f>SUM(N2100:P2100)</f>
        <v>2485</v>
      </c>
      <c r="R2100" s="128">
        <f>SUM(C2100*2)</f>
        <v>142</v>
      </c>
      <c r="S2100" s="128">
        <f>SUM(E2100*0.5)</f>
        <v>1136</v>
      </c>
      <c r="T2100" s="128" t="s">
        <v>21</v>
      </c>
      <c r="U2100" s="129">
        <f>SUM(R2100:T2100)</f>
        <v>1278</v>
      </c>
    </row>
    <row r="2101" spans="1:21" ht="24" customHeight="1">
      <c r="A2101" s="126">
        <v>2</v>
      </c>
      <c r="B2101" s="60" t="s">
        <v>18</v>
      </c>
      <c r="C2101" s="128">
        <v>47</v>
      </c>
      <c r="D2101" s="128">
        <f>SUM(C2101*15)</f>
        <v>705</v>
      </c>
      <c r="E2101" s="29">
        <f>SUM(C2101*24)</f>
        <v>1128</v>
      </c>
      <c r="F2101" s="128">
        <f>SUM(C2101*32.5)</f>
        <v>1527.5</v>
      </c>
      <c r="G2101" s="128">
        <f>SUM(E2101*8)</f>
        <v>9024</v>
      </c>
      <c r="H2101" s="128" t="s">
        <v>21</v>
      </c>
      <c r="I2101" s="129">
        <f>G2101+F2101+D2101</f>
        <v>11256.5</v>
      </c>
      <c r="J2101" s="128">
        <f>SUM(C2101*2.5)</f>
        <v>117.5</v>
      </c>
      <c r="K2101" s="128">
        <f>SUM(E2101*0.5)</f>
        <v>564</v>
      </c>
      <c r="L2101" s="128" t="s">
        <v>21</v>
      </c>
      <c r="M2101" s="129">
        <f>SUM(J2101:L2101)</f>
        <v>681.5</v>
      </c>
      <c r="N2101" s="128">
        <f>SUM(C2101*3)</f>
        <v>141</v>
      </c>
      <c r="O2101" s="128">
        <f>SUM(E2101*1)</f>
        <v>1128</v>
      </c>
      <c r="P2101" s="128" t="s">
        <v>21</v>
      </c>
      <c r="Q2101" s="129">
        <f>SUM(N2101:P2101)</f>
        <v>1269</v>
      </c>
      <c r="R2101" s="128">
        <f>SUM(C2101*2)</f>
        <v>94</v>
      </c>
      <c r="S2101" s="128">
        <f>SUM(E2101*0.5)</f>
        <v>564</v>
      </c>
      <c r="T2101" s="128" t="s">
        <v>21</v>
      </c>
      <c r="U2101" s="129">
        <f>SUM(R2101:T2101)</f>
        <v>658</v>
      </c>
    </row>
    <row r="2102" spans="1:21" ht="19.5">
      <c r="A2102" s="126">
        <v>3</v>
      </c>
      <c r="B2102" s="60" t="s">
        <v>19</v>
      </c>
      <c r="C2102" s="128">
        <v>48</v>
      </c>
      <c r="D2102" s="128">
        <f>SUM(C2102*15)</f>
        <v>720</v>
      </c>
      <c r="E2102" s="128">
        <f>SUM(C2102*32)</f>
        <v>1536</v>
      </c>
      <c r="F2102" s="128">
        <f>SUM(C2102*22)</f>
        <v>1056</v>
      </c>
      <c r="G2102" s="128">
        <f>SUM(E2102*8)</f>
        <v>12288</v>
      </c>
      <c r="H2102" s="128" t="s">
        <v>21</v>
      </c>
      <c r="I2102" s="129">
        <f>G2102+F2102+D2102</f>
        <v>14064</v>
      </c>
      <c r="J2102" s="128">
        <f>SUM(C2102*3)</f>
        <v>144</v>
      </c>
      <c r="K2102" s="128">
        <f>SUM(E2102*0.5)</f>
        <v>768</v>
      </c>
      <c r="L2102" s="128" t="s">
        <v>21</v>
      </c>
      <c r="M2102" s="129">
        <f>SUM(J2102:L2102)</f>
        <v>912</v>
      </c>
      <c r="N2102" s="128">
        <f>SUM(C2102*3)</f>
        <v>144</v>
      </c>
      <c r="O2102" s="128">
        <f>SUM(E2102*1)</f>
        <v>1536</v>
      </c>
      <c r="P2102" s="128" t="s">
        <v>21</v>
      </c>
      <c r="Q2102" s="129">
        <f>SUM(N2102:P2102)</f>
        <v>1680</v>
      </c>
      <c r="R2102" s="128">
        <f>SUM(C2102*2)</f>
        <v>96</v>
      </c>
      <c r="S2102" s="128">
        <f>SUM(E2102*0.5)</f>
        <v>768</v>
      </c>
      <c r="T2102" s="128" t="s">
        <v>21</v>
      </c>
      <c r="U2102" s="129">
        <f>SUM(R2102:T2102)</f>
        <v>864</v>
      </c>
    </row>
    <row r="2103" spans="1:21" ht="19.5">
      <c r="A2103" s="126">
        <v>4</v>
      </c>
      <c r="B2103" s="60" t="s">
        <v>20</v>
      </c>
      <c r="C2103" s="128">
        <v>32</v>
      </c>
      <c r="D2103" s="128">
        <f>SUM(C2103*15)</f>
        <v>480</v>
      </c>
      <c r="E2103" s="128">
        <f>SUM(C2103*24)</f>
        <v>768</v>
      </c>
      <c r="F2103" s="128">
        <f>SUM(C2103*32.5)</f>
        <v>1040</v>
      </c>
      <c r="G2103" s="128">
        <f>SUM(E2103*8)</f>
        <v>6144</v>
      </c>
      <c r="H2103" s="128" t="s">
        <v>21</v>
      </c>
      <c r="I2103" s="129">
        <f>G2103+F2103+D2103</f>
        <v>7664</v>
      </c>
      <c r="J2103" s="128">
        <f>SUM(C2103*2.5)</f>
        <v>80</v>
      </c>
      <c r="K2103" s="128">
        <f>SUM(E2103*0.5)</f>
        <v>384</v>
      </c>
      <c r="L2103" s="128" t="s">
        <v>21</v>
      </c>
      <c r="M2103" s="129">
        <f>SUM(J2103:L2103)</f>
        <v>464</v>
      </c>
      <c r="N2103" s="128">
        <f>SUM(C2103*3)</f>
        <v>96</v>
      </c>
      <c r="O2103" s="128">
        <f>SUM(E2103*1)</f>
        <v>768</v>
      </c>
      <c r="P2103" s="128" t="s">
        <v>21</v>
      </c>
      <c r="Q2103" s="129">
        <f>SUM(N2103:P2103)</f>
        <v>864</v>
      </c>
      <c r="R2103" s="128">
        <f>SUM(C2103*2)</f>
        <v>64</v>
      </c>
      <c r="S2103" s="128">
        <f>SUM(E2103*0.5)</f>
        <v>384</v>
      </c>
      <c r="T2103" s="128" t="s">
        <v>21</v>
      </c>
      <c r="U2103" s="129">
        <f>SUM(R2103:T2103)</f>
        <v>448</v>
      </c>
    </row>
    <row r="2104" spans="2:21" ht="19.5">
      <c r="B2104" s="61" t="s">
        <v>28</v>
      </c>
      <c r="C2104" s="58">
        <f>C2103+C2102+C2101+C2100</f>
        <v>198</v>
      </c>
      <c r="D2104" s="8">
        <f>C2104*15</f>
        <v>2970</v>
      </c>
      <c r="E2104" s="8">
        <f>SUM(E2100:E2103)</f>
        <v>5704</v>
      </c>
      <c r="F2104" s="8">
        <f>SUM(F2100:F2103)</f>
        <v>5185.5</v>
      </c>
      <c r="G2104" s="8">
        <f aca="true" t="shared" si="58" ref="G2104:M2104">SUM(G2100:G2103)</f>
        <v>45632</v>
      </c>
      <c r="H2104" s="8">
        <f t="shared" si="58"/>
        <v>0</v>
      </c>
      <c r="I2104" s="8">
        <f t="shared" si="58"/>
        <v>53787.5</v>
      </c>
      <c r="J2104" s="8">
        <f t="shared" si="58"/>
        <v>554.5</v>
      </c>
      <c r="K2104" s="8">
        <f t="shared" si="58"/>
        <v>2852</v>
      </c>
      <c r="L2104" s="8">
        <f t="shared" si="58"/>
        <v>0</v>
      </c>
      <c r="M2104" s="8">
        <f t="shared" si="58"/>
        <v>3406.5</v>
      </c>
      <c r="N2104" s="8">
        <f>SUM(N2100:N2103)</f>
        <v>594</v>
      </c>
      <c r="O2104" s="8">
        <f aca="true" t="shared" si="59" ref="O2104:U2104">SUM(O2100:O2103)</f>
        <v>5704</v>
      </c>
      <c r="P2104" s="8">
        <f t="shared" si="59"/>
        <v>0</v>
      </c>
      <c r="Q2104" s="8">
        <f t="shared" si="59"/>
        <v>6298</v>
      </c>
      <c r="R2104" s="8">
        <f t="shared" si="59"/>
        <v>396</v>
      </c>
      <c r="S2104" s="8">
        <f t="shared" si="59"/>
        <v>2852</v>
      </c>
      <c r="T2104" s="8">
        <f t="shared" si="59"/>
        <v>0</v>
      </c>
      <c r="U2104" s="8">
        <f t="shared" si="59"/>
        <v>3248</v>
      </c>
    </row>
    <row r="2105" spans="2:14" ht="18.75">
      <c r="B2105" s="41"/>
      <c r="C2105" s="41"/>
      <c r="D2105" s="41"/>
      <c r="E2105" s="120" t="s">
        <v>23</v>
      </c>
      <c r="N2105" s="125" t="s">
        <v>316</v>
      </c>
    </row>
    <row r="2106" spans="1:22" ht="16.5" customHeight="1">
      <c r="A2106" s="273" t="s">
        <v>297</v>
      </c>
      <c r="B2106" s="273"/>
      <c r="C2106" s="273"/>
      <c r="D2106" s="273"/>
      <c r="E2106" s="273"/>
      <c r="F2106" s="273"/>
      <c r="G2106" s="273"/>
      <c r="H2106" s="273"/>
      <c r="I2106" s="273"/>
      <c r="J2106" s="273"/>
      <c r="K2106" s="273"/>
      <c r="L2106" s="276"/>
      <c r="M2106" s="276"/>
      <c r="N2106" s="276"/>
      <c r="O2106" s="276"/>
      <c r="P2106" s="62"/>
      <c r="Q2106" s="62"/>
      <c r="R2106" s="276"/>
      <c r="S2106" s="276"/>
      <c r="T2106" s="276"/>
      <c r="U2106" s="276"/>
      <c r="V2106" s="54"/>
    </row>
    <row r="2107" spans="2:22" ht="16.5">
      <c r="B2107" s="82" t="s">
        <v>75</v>
      </c>
      <c r="C2107" s="82"/>
      <c r="D2107" s="82"/>
      <c r="E2107" s="267" t="s">
        <v>266</v>
      </c>
      <c r="F2107" s="267"/>
      <c r="G2107" s="267" t="s">
        <v>270</v>
      </c>
      <c r="H2107" s="285"/>
      <c r="I2107" s="285"/>
      <c r="J2107" s="285"/>
      <c r="K2107" s="285"/>
      <c r="L2107" s="267" t="s">
        <v>215</v>
      </c>
      <c r="M2107" s="267"/>
      <c r="N2107" s="267"/>
      <c r="O2107" s="267"/>
      <c r="P2107" s="136"/>
      <c r="Q2107" s="44"/>
      <c r="R2107" s="267" t="s">
        <v>214</v>
      </c>
      <c r="S2107" s="285"/>
      <c r="T2107" s="285"/>
      <c r="U2107" s="285"/>
      <c r="V2107" s="54"/>
    </row>
    <row r="2108" spans="2:22" ht="15.75">
      <c r="B2108" s="62"/>
      <c r="C2108" s="267" t="s">
        <v>36</v>
      </c>
      <c r="D2108" s="267"/>
      <c r="E2108" s="45" t="s">
        <v>267</v>
      </c>
      <c r="F2108" s="44" t="s">
        <v>268</v>
      </c>
      <c r="G2108" s="136"/>
      <c r="H2108" s="136"/>
      <c r="I2108" s="136"/>
      <c r="J2108" s="136"/>
      <c r="K2108" s="136"/>
      <c r="L2108" s="267" t="s">
        <v>216</v>
      </c>
      <c r="M2108" s="267"/>
      <c r="N2108" s="267"/>
      <c r="O2108" s="267"/>
      <c r="P2108" s="136"/>
      <c r="Q2108" s="136"/>
      <c r="R2108" s="136"/>
      <c r="S2108" s="136"/>
      <c r="T2108" s="136"/>
      <c r="U2108" s="136"/>
      <c r="V2108" s="54"/>
    </row>
    <row r="2109" spans="2:26" ht="15.75">
      <c r="B2109" s="62"/>
      <c r="C2109" s="45" t="s">
        <v>267</v>
      </c>
      <c r="D2109" s="44" t="s">
        <v>268</v>
      </c>
      <c r="E2109" s="62">
        <v>60</v>
      </c>
      <c r="F2109" s="62">
        <v>19</v>
      </c>
      <c r="G2109" s="136"/>
      <c r="H2109" s="136"/>
      <c r="I2109" s="136"/>
      <c r="J2109" s="136"/>
      <c r="K2109" s="136"/>
      <c r="L2109" s="267" t="s">
        <v>217</v>
      </c>
      <c r="M2109" s="267"/>
      <c r="N2109" s="267"/>
      <c r="O2109" s="267"/>
      <c r="P2109" s="136"/>
      <c r="Q2109" s="136"/>
      <c r="R2109" s="136"/>
      <c r="S2109" s="136"/>
      <c r="T2109" s="136"/>
      <c r="U2109" s="136"/>
      <c r="V2109" s="54"/>
      <c r="W2109" s="54"/>
      <c r="X2109" s="54"/>
      <c r="Y2109" s="54"/>
      <c r="Z2109" s="54"/>
    </row>
    <row r="2110" spans="2:26" ht="16.5">
      <c r="B2110" s="44" t="s">
        <v>264</v>
      </c>
      <c r="C2110" s="62">
        <v>102</v>
      </c>
      <c r="D2110" s="62">
        <v>17</v>
      </c>
      <c r="E2110" s="62">
        <v>0</v>
      </c>
      <c r="F2110" s="62">
        <v>0</v>
      </c>
      <c r="G2110" s="46"/>
      <c r="H2110" s="46"/>
      <c r="I2110" s="46"/>
      <c r="J2110" s="46"/>
      <c r="K2110" s="62"/>
      <c r="L2110" s="62"/>
      <c r="M2110" s="62"/>
      <c r="N2110" s="62"/>
      <c r="O2110" s="62"/>
      <c r="P2110" s="46"/>
      <c r="Q2110" s="46"/>
      <c r="R2110" s="46"/>
      <c r="S2110" s="46"/>
      <c r="T2110" s="46"/>
      <c r="U2110" s="46"/>
      <c r="W2110" s="54"/>
      <c r="X2110" s="54"/>
      <c r="Y2110" s="54"/>
      <c r="Z2110" s="54"/>
    </row>
    <row r="2111" spans="2:26" ht="16.5">
      <c r="B2111" s="44" t="s">
        <v>265</v>
      </c>
      <c r="C2111" s="62"/>
      <c r="D2111" s="62">
        <v>0</v>
      </c>
      <c r="E2111" s="35">
        <f>E2109+E2110</f>
        <v>60</v>
      </c>
      <c r="F2111" s="35">
        <f>F2109+F2110</f>
        <v>19</v>
      </c>
      <c r="G2111" s="267" t="s">
        <v>0</v>
      </c>
      <c r="H2111" s="267"/>
      <c r="I2111" s="267"/>
      <c r="J2111" s="267"/>
      <c r="K2111" s="267"/>
      <c r="L2111" s="267"/>
      <c r="M2111" s="267"/>
      <c r="N2111" s="267"/>
      <c r="O2111" s="267"/>
      <c r="P2111" s="267"/>
      <c r="Q2111" s="267"/>
      <c r="R2111" s="267"/>
      <c r="S2111" s="267"/>
      <c r="T2111" s="267"/>
      <c r="U2111" s="267"/>
      <c r="W2111" s="54"/>
      <c r="X2111" s="54"/>
      <c r="Y2111" s="54"/>
      <c r="Z2111" s="54"/>
    </row>
    <row r="2112" spans="2:26" ht="16.5">
      <c r="B2112" s="138" t="s">
        <v>28</v>
      </c>
      <c r="C2112" s="35">
        <v>102</v>
      </c>
      <c r="D2112" s="35">
        <f>D2110+D2111</f>
        <v>17</v>
      </c>
      <c r="E2112" s="35"/>
      <c r="F2112" s="35"/>
      <c r="G2112" s="267"/>
      <c r="H2112" s="267"/>
      <c r="I2112" s="267"/>
      <c r="J2112" s="267"/>
      <c r="K2112" s="267"/>
      <c r="L2112" s="267"/>
      <c r="M2112" s="267"/>
      <c r="N2112" s="267"/>
      <c r="O2112" s="267"/>
      <c r="P2112" s="267"/>
      <c r="Q2112" s="267"/>
      <c r="R2112" s="267"/>
      <c r="S2112" s="267"/>
      <c r="T2112" s="267"/>
      <c r="U2112" s="267"/>
      <c r="W2112" s="54"/>
      <c r="X2112" s="54"/>
      <c r="Y2112" s="54"/>
      <c r="Z2112" s="54"/>
    </row>
    <row r="2113" spans="2:26" ht="16.5">
      <c r="B2113" s="138" t="s">
        <v>109</v>
      </c>
      <c r="C2113" s="35">
        <f>C2112+D2112+E2111+F2111</f>
        <v>198</v>
      </c>
      <c r="D2113" s="35"/>
      <c r="E2113" s="35"/>
      <c r="F2113" s="35"/>
      <c r="G2113" s="267"/>
      <c r="H2113" s="267"/>
      <c r="I2113" s="267"/>
      <c r="J2113" s="267"/>
      <c r="K2113" s="267"/>
      <c r="L2113" s="267"/>
      <c r="M2113" s="267"/>
      <c r="N2113" s="267"/>
      <c r="O2113" s="267"/>
      <c r="P2113" s="267"/>
      <c r="Q2113" s="267"/>
      <c r="R2113" s="267"/>
      <c r="S2113" s="267"/>
      <c r="T2113" s="267"/>
      <c r="U2113" s="267"/>
      <c r="W2113" s="54"/>
      <c r="X2113" s="54"/>
      <c r="Y2113" s="54"/>
      <c r="Z2113" s="54"/>
    </row>
    <row r="2114" spans="2:21" ht="18">
      <c r="B2114" s="142"/>
      <c r="C2114" s="305"/>
      <c r="D2114" s="305"/>
      <c r="E2114" s="153"/>
      <c r="F2114" s="65"/>
      <c r="G2114" s="65"/>
      <c r="H2114" s="65"/>
      <c r="I2114" s="65"/>
      <c r="J2114" s="65"/>
      <c r="K2114" s="65"/>
      <c r="L2114" s="65"/>
      <c r="M2114" s="65"/>
      <c r="N2114" s="65"/>
      <c r="O2114" s="65"/>
      <c r="P2114" s="65"/>
      <c r="Q2114" s="65"/>
      <c r="R2114" s="65"/>
      <c r="S2114" s="65"/>
      <c r="T2114" s="65"/>
      <c r="U2114" s="65"/>
    </row>
    <row r="2115" spans="1:27" ht="16.5">
      <c r="A2115" s="94"/>
      <c r="B2115" s="269" t="s">
        <v>248</v>
      </c>
      <c r="C2115" s="269"/>
      <c r="D2115" s="269"/>
      <c r="E2115" s="269"/>
      <c r="F2115" s="269"/>
      <c r="G2115" s="269"/>
      <c r="H2115" s="269"/>
      <c r="I2115" s="269"/>
      <c r="J2115" s="269"/>
      <c r="K2115" s="269"/>
      <c r="L2115" s="269"/>
      <c r="M2115" s="269"/>
      <c r="N2115" s="269"/>
      <c r="O2115" s="269"/>
      <c r="P2115" s="269"/>
      <c r="Q2115" s="269"/>
      <c r="R2115" s="154"/>
      <c r="S2115" s="154"/>
      <c r="T2115" s="154"/>
      <c r="U2115" s="154"/>
      <c r="V2115" s="29"/>
      <c r="W2115" s="29"/>
      <c r="X2115" s="29"/>
      <c r="Y2115" s="29"/>
      <c r="Z2115" s="29"/>
      <c r="AA2115" s="29"/>
    </row>
    <row r="2116" spans="1:27" ht="15.75">
      <c r="A2116" s="29"/>
      <c r="B2116" s="63" t="s">
        <v>298</v>
      </c>
      <c r="C2116" s="179"/>
      <c r="D2116" s="179"/>
      <c r="E2116" s="188"/>
      <c r="F2116" s="188"/>
      <c r="G2116" s="188"/>
      <c r="H2116" s="188"/>
      <c r="I2116" s="188"/>
      <c r="J2116" s="188"/>
      <c r="K2116" s="188"/>
      <c r="L2116" s="188"/>
      <c r="M2116" s="188"/>
      <c r="N2116" s="188"/>
      <c r="O2116" s="188"/>
      <c r="P2116" s="188"/>
      <c r="Q2116" s="188"/>
      <c r="R2116" s="188"/>
      <c r="S2116" s="188"/>
      <c r="T2116" s="188"/>
      <c r="U2116" s="188"/>
      <c r="V2116" s="29"/>
      <c r="W2116" s="29"/>
      <c r="X2116" s="29"/>
      <c r="Y2116" s="29"/>
      <c r="Z2116" s="29"/>
      <c r="AA2116" s="29"/>
    </row>
    <row r="2117" spans="1:27" ht="15.75">
      <c r="A2117" s="29"/>
      <c r="B2117" s="188" t="s">
        <v>312</v>
      </c>
      <c r="C2117" s="188"/>
      <c r="D2117" s="188"/>
      <c r="E2117" s="201"/>
      <c r="F2117" s="201"/>
      <c r="G2117" s="201"/>
      <c r="H2117" s="201"/>
      <c r="I2117" s="201"/>
      <c r="J2117" s="201"/>
      <c r="K2117" s="201"/>
      <c r="L2117" s="201"/>
      <c r="M2117" s="201"/>
      <c r="N2117" s="201"/>
      <c r="O2117" s="201"/>
      <c r="P2117" s="201"/>
      <c r="Q2117" s="201"/>
      <c r="R2117" s="201"/>
      <c r="S2117" s="201"/>
      <c r="T2117" s="201"/>
      <c r="U2117" s="201"/>
      <c r="V2117" s="29"/>
      <c r="W2117" s="29"/>
      <c r="X2117" s="29"/>
      <c r="Y2117" s="29"/>
      <c r="Z2117" s="29"/>
      <c r="AA2117" s="29"/>
    </row>
    <row r="2118" spans="1:27" ht="16.5">
      <c r="A2118" s="29"/>
      <c r="B2118" s="201" t="s">
        <v>311</v>
      </c>
      <c r="C2118" s="201"/>
      <c r="D2118" s="201"/>
      <c r="E2118" s="36"/>
      <c r="F2118" s="36"/>
      <c r="G2118" s="36"/>
      <c r="H2118" s="36"/>
      <c r="I2118" s="36"/>
      <c r="J2118" s="36"/>
      <c r="K2118" s="36"/>
      <c r="L2118" s="36"/>
      <c r="M2118" s="36"/>
      <c r="N2118" s="36"/>
      <c r="O2118" s="36"/>
      <c r="P2118" s="36"/>
      <c r="Q2118" s="142"/>
      <c r="R2118" s="142"/>
      <c r="S2118" s="142"/>
      <c r="T2118" s="142"/>
      <c r="U2118" s="142"/>
      <c r="V2118" s="29"/>
      <c r="W2118" s="29"/>
      <c r="X2118" s="29"/>
      <c r="Y2118" s="29"/>
      <c r="Z2118" s="29"/>
      <c r="AA2118" s="29"/>
    </row>
    <row r="2119" spans="1:27" ht="16.5">
      <c r="A2119" s="29"/>
      <c r="B2119" s="36" t="s">
        <v>269</v>
      </c>
      <c r="C2119" s="36"/>
      <c r="D2119" s="36"/>
      <c r="E2119" s="166"/>
      <c r="F2119" s="166"/>
      <c r="G2119" s="166"/>
      <c r="H2119" s="166"/>
      <c r="I2119" s="166"/>
      <c r="J2119" s="166"/>
      <c r="K2119" s="166"/>
      <c r="L2119" s="166"/>
      <c r="M2119" s="166"/>
      <c r="N2119" s="166"/>
      <c r="O2119" s="166"/>
      <c r="P2119" s="166"/>
      <c r="Q2119" s="142"/>
      <c r="R2119" s="142"/>
      <c r="S2119" s="142"/>
      <c r="T2119" s="142"/>
      <c r="U2119" s="142"/>
      <c r="V2119" s="29"/>
      <c r="W2119" s="29"/>
      <c r="X2119" s="29"/>
      <c r="Y2119" s="29"/>
      <c r="Z2119" s="29"/>
      <c r="AA2119" s="29"/>
    </row>
    <row r="2120" spans="1:27" ht="16.5">
      <c r="A2120" s="29"/>
      <c r="B2120" s="166" t="s">
        <v>302</v>
      </c>
      <c r="C2120" s="166"/>
      <c r="D2120" s="166"/>
      <c r="E2120" s="142"/>
      <c r="F2120" s="142"/>
      <c r="G2120" s="142"/>
      <c r="H2120" s="142"/>
      <c r="I2120" s="142"/>
      <c r="J2120" s="142"/>
      <c r="K2120" s="142"/>
      <c r="L2120" s="142"/>
      <c r="M2120" s="142"/>
      <c r="N2120" s="142"/>
      <c r="O2120" s="142"/>
      <c r="P2120" s="142"/>
      <c r="Q2120" s="142"/>
      <c r="R2120" s="142"/>
      <c r="S2120" s="142"/>
      <c r="T2120" s="142"/>
      <c r="U2120" s="142"/>
      <c r="V2120" s="29"/>
      <c r="W2120" s="29"/>
      <c r="X2120" s="29"/>
      <c r="Y2120" s="29"/>
      <c r="Z2120" s="29"/>
      <c r="AA2120" s="29"/>
    </row>
    <row r="2121" spans="1:21" ht="17.25">
      <c r="A2121" s="29"/>
      <c r="B2121" s="198"/>
      <c r="C2121" s="142"/>
      <c r="D2121" s="142"/>
      <c r="E2121" s="139"/>
      <c r="F2121" s="139"/>
      <c r="G2121" s="139"/>
      <c r="H2121" s="139"/>
      <c r="I2121" s="139"/>
      <c r="J2121" s="139"/>
      <c r="K2121" s="139"/>
      <c r="L2121" s="139"/>
      <c r="M2121" s="139"/>
      <c r="N2121" s="139"/>
      <c r="O2121" s="139"/>
      <c r="P2121" s="139"/>
      <c r="Q2121" s="139"/>
      <c r="R2121" s="139"/>
      <c r="S2121" s="139"/>
      <c r="T2121" s="139"/>
      <c r="U2121" s="139"/>
    </row>
    <row r="2122" spans="2:21" ht="18">
      <c r="B2122" s="39"/>
      <c r="C2122" s="139"/>
      <c r="D2122" s="139"/>
      <c r="E2122" s="139"/>
      <c r="F2122" s="139"/>
      <c r="G2122" s="139"/>
      <c r="H2122" s="139"/>
      <c r="I2122" s="139"/>
      <c r="J2122" s="139"/>
      <c r="K2122" s="139"/>
      <c r="L2122" s="139"/>
      <c r="M2122" s="139"/>
      <c r="N2122" s="139"/>
      <c r="O2122" s="139"/>
      <c r="P2122" s="139"/>
      <c r="Q2122" s="139"/>
      <c r="R2122" s="139"/>
      <c r="S2122" s="139"/>
      <c r="T2122" s="139"/>
      <c r="U2122" s="139"/>
    </row>
    <row r="2123" spans="3:21" ht="18">
      <c r="C2123" s="139"/>
      <c r="D2123" s="139"/>
      <c r="E2123" s="139"/>
      <c r="F2123" s="139"/>
      <c r="G2123" s="139"/>
      <c r="H2123" s="139"/>
      <c r="I2123" s="139"/>
      <c r="J2123" s="39">
        <v>7</v>
      </c>
      <c r="K2123" s="139"/>
      <c r="L2123" s="139"/>
      <c r="M2123" s="139"/>
      <c r="N2123" s="139"/>
      <c r="O2123" s="139"/>
      <c r="P2123" s="139"/>
      <c r="Q2123" s="139"/>
      <c r="R2123" s="139"/>
      <c r="S2123" s="139"/>
      <c r="T2123" s="139"/>
      <c r="U2123" s="139"/>
    </row>
    <row r="2124" spans="2:21" ht="18">
      <c r="B2124" s="39"/>
      <c r="C2124" s="139"/>
      <c r="D2124" s="139"/>
      <c r="E2124" s="139"/>
      <c r="F2124" s="139"/>
      <c r="G2124" s="139"/>
      <c r="H2124" s="139"/>
      <c r="I2124" s="139"/>
      <c r="J2124" s="139"/>
      <c r="K2124" s="139"/>
      <c r="L2124" s="139"/>
      <c r="M2124" s="139"/>
      <c r="N2124" s="139"/>
      <c r="O2124" s="139"/>
      <c r="P2124" s="139"/>
      <c r="Q2124" s="139"/>
      <c r="R2124" s="139"/>
      <c r="S2124" s="139"/>
      <c r="T2124" s="139"/>
      <c r="U2124" s="139"/>
    </row>
    <row r="2125" spans="2:14" ht="18.75">
      <c r="B2125" s="41"/>
      <c r="C2125" s="41"/>
      <c r="D2125" s="41"/>
      <c r="E2125" s="120" t="s">
        <v>23</v>
      </c>
      <c r="N2125" s="125" t="s">
        <v>316</v>
      </c>
    </row>
    <row r="2126" spans="2:21" ht="23.25">
      <c r="B2126" s="275" t="s">
        <v>153</v>
      </c>
      <c r="C2126" s="284"/>
      <c r="D2126" s="284"/>
      <c r="E2126" s="284"/>
      <c r="F2126" s="284"/>
      <c r="G2126" s="284"/>
      <c r="H2126" s="284"/>
      <c r="I2126" s="284"/>
      <c r="J2126" s="284"/>
      <c r="K2126" s="284"/>
      <c r="L2126" s="284"/>
      <c r="M2126" s="284"/>
      <c r="N2126" s="284"/>
      <c r="O2126" s="284"/>
      <c r="P2126" s="284"/>
      <c r="Q2126" s="284"/>
      <c r="R2126" s="284"/>
      <c r="S2126" s="284"/>
      <c r="T2126" s="284"/>
      <c r="U2126" s="284"/>
    </row>
    <row r="2127" spans="2:21" ht="22.5">
      <c r="B2127" s="283" t="s">
        <v>250</v>
      </c>
      <c r="C2127" s="284"/>
      <c r="D2127" s="284"/>
      <c r="E2127" s="284"/>
      <c r="F2127" s="284"/>
      <c r="G2127" s="284"/>
      <c r="H2127" s="284"/>
      <c r="I2127" s="284"/>
      <c r="J2127" s="284"/>
      <c r="K2127" s="284"/>
      <c r="L2127" s="284"/>
      <c r="M2127" s="284"/>
      <c r="N2127" s="284"/>
      <c r="O2127" s="284"/>
      <c r="P2127" s="284"/>
      <c r="Q2127" s="284"/>
      <c r="R2127" s="284"/>
      <c r="S2127" s="284"/>
      <c r="T2127" s="284"/>
      <c r="U2127" s="284"/>
    </row>
    <row r="2128" spans="2:21" ht="15.75">
      <c r="B2128" s="280" t="s">
        <v>212</v>
      </c>
      <c r="C2128" s="281"/>
      <c r="D2128" s="281"/>
      <c r="E2128" s="281"/>
      <c r="F2128" s="281"/>
      <c r="G2128" s="281"/>
      <c r="H2128" s="281"/>
      <c r="I2128" s="281"/>
      <c r="J2128" s="281"/>
      <c r="K2128" s="281"/>
      <c r="L2128" s="281"/>
      <c r="M2128" s="281"/>
      <c r="N2128" s="281"/>
      <c r="O2128" s="281"/>
      <c r="P2128" s="281"/>
      <c r="Q2128" s="281"/>
      <c r="R2128" s="281"/>
      <c r="S2128" s="281"/>
      <c r="T2128" s="281"/>
      <c r="U2128" s="281"/>
    </row>
    <row r="2129" spans="2:14" ht="18.75">
      <c r="B2129" s="41"/>
      <c r="C2129" s="41"/>
      <c r="D2129" s="41"/>
      <c r="E2129" s="120" t="s">
        <v>23</v>
      </c>
      <c r="N2129" s="125" t="s">
        <v>316</v>
      </c>
    </row>
    <row r="2130" spans="1:21" ht="24" customHeight="1">
      <c r="A2130" s="295" t="s">
        <v>200</v>
      </c>
      <c r="B2130" s="295"/>
      <c r="C2130" s="295"/>
      <c r="D2130" s="295"/>
      <c r="E2130" s="295"/>
      <c r="F2130" s="306" t="s">
        <v>353</v>
      </c>
      <c r="G2130" s="306"/>
      <c r="H2130" s="306"/>
      <c r="I2130" s="306"/>
      <c r="J2130" s="306"/>
      <c r="K2130" s="306"/>
      <c r="L2130" s="306"/>
      <c r="M2130" s="306"/>
      <c r="N2130" s="306"/>
      <c r="O2130" s="85"/>
      <c r="P2130" s="85"/>
      <c r="Q2130" s="85"/>
      <c r="R2130" s="85"/>
      <c r="S2130" s="85"/>
      <c r="T2130" s="85"/>
      <c r="U2130" s="85"/>
    </row>
    <row r="2131" spans="2:14" ht="24" customHeight="1">
      <c r="B2131" s="41"/>
      <c r="C2131" s="41"/>
      <c r="D2131" s="41"/>
      <c r="E2131" s="120" t="s">
        <v>23</v>
      </c>
      <c r="N2131" s="125" t="s">
        <v>316</v>
      </c>
    </row>
    <row r="2132" spans="2:22" ht="22.5" customHeight="1">
      <c r="B2132" s="72" t="s">
        <v>1</v>
      </c>
      <c r="C2132" s="49" t="s">
        <v>1</v>
      </c>
      <c r="D2132" s="49" t="s">
        <v>30</v>
      </c>
      <c r="E2132" s="49" t="s">
        <v>5</v>
      </c>
      <c r="F2132" s="50" t="s">
        <v>22</v>
      </c>
      <c r="G2132" s="50" t="s">
        <v>13</v>
      </c>
      <c r="H2132" s="50" t="s">
        <v>14</v>
      </c>
      <c r="I2132" s="49" t="s">
        <v>0</v>
      </c>
      <c r="J2132" s="50" t="s">
        <v>12</v>
      </c>
      <c r="K2132" s="50" t="s">
        <v>13</v>
      </c>
      <c r="L2132" s="50" t="s">
        <v>14</v>
      </c>
      <c r="M2132" s="49" t="s">
        <v>0</v>
      </c>
      <c r="N2132" s="50" t="s">
        <v>15</v>
      </c>
      <c r="O2132" s="50" t="s">
        <v>16</v>
      </c>
      <c r="P2132" s="50" t="s">
        <v>14</v>
      </c>
      <c r="Q2132" s="49" t="s">
        <v>0</v>
      </c>
      <c r="R2132" s="50" t="s">
        <v>24</v>
      </c>
      <c r="S2132" s="50" t="s">
        <v>25</v>
      </c>
      <c r="T2132" s="50" t="s">
        <v>14</v>
      </c>
      <c r="U2132" s="49" t="s">
        <v>0</v>
      </c>
      <c r="V2132" s="54"/>
    </row>
    <row r="2133" spans="2:21" ht="22.5" customHeight="1">
      <c r="B2133" s="72" t="s">
        <v>4</v>
      </c>
      <c r="C2133" s="49" t="s">
        <v>3</v>
      </c>
      <c r="D2133" s="49" t="s">
        <v>31</v>
      </c>
      <c r="E2133" s="49" t="s">
        <v>6</v>
      </c>
      <c r="F2133" s="49" t="s">
        <v>8</v>
      </c>
      <c r="G2133" s="49" t="s">
        <v>9</v>
      </c>
      <c r="H2133" s="49" t="s">
        <v>10</v>
      </c>
      <c r="I2133" s="41" t="s">
        <v>11</v>
      </c>
      <c r="J2133" s="49" t="s">
        <v>8</v>
      </c>
      <c r="K2133" s="49" t="s">
        <v>9</v>
      </c>
      <c r="L2133" s="49" t="s">
        <v>10</v>
      </c>
      <c r="M2133" s="41" t="s">
        <v>11</v>
      </c>
      <c r="N2133" s="49" t="s">
        <v>8</v>
      </c>
      <c r="O2133" s="49" t="s">
        <v>9</v>
      </c>
      <c r="P2133" s="49" t="s">
        <v>10</v>
      </c>
      <c r="Q2133" s="41" t="s">
        <v>11</v>
      </c>
      <c r="R2133" s="49" t="s">
        <v>8</v>
      </c>
      <c r="S2133" s="49" t="s">
        <v>9</v>
      </c>
      <c r="T2133" s="49" t="s">
        <v>10</v>
      </c>
      <c r="U2133" s="41" t="s">
        <v>11</v>
      </c>
    </row>
    <row r="2134" spans="2:16" ht="22.5" customHeight="1">
      <c r="B2134" s="204" t="s">
        <v>358</v>
      </c>
      <c r="C2134" s="103" t="s">
        <v>309</v>
      </c>
      <c r="D2134" s="49" t="s">
        <v>305</v>
      </c>
      <c r="E2134" s="49" t="s">
        <v>7</v>
      </c>
      <c r="F2134" s="49" t="s">
        <v>32</v>
      </c>
      <c r="G2134" s="49" t="s">
        <v>32</v>
      </c>
      <c r="H2134" s="7">
        <v>0.03</v>
      </c>
      <c r="L2134" s="7">
        <v>0.01</v>
      </c>
      <c r="P2134" s="7">
        <v>0.01</v>
      </c>
    </row>
    <row r="2135" spans="2:25" ht="22.5" customHeight="1">
      <c r="B2135" s="132"/>
      <c r="D2135" s="2" t="s">
        <v>33</v>
      </c>
      <c r="E2135" s="3"/>
      <c r="F2135" s="2" t="s">
        <v>33</v>
      </c>
      <c r="G2135" s="2" t="s">
        <v>33</v>
      </c>
      <c r="H2135" s="2" t="s">
        <v>33</v>
      </c>
      <c r="I2135" s="2" t="s">
        <v>33</v>
      </c>
      <c r="J2135" s="2" t="s">
        <v>33</v>
      </c>
      <c r="K2135" s="2" t="s">
        <v>33</v>
      </c>
      <c r="L2135" s="2" t="s">
        <v>33</v>
      </c>
      <c r="N2135" s="2" t="s">
        <v>33</v>
      </c>
      <c r="O2135" s="2" t="s">
        <v>33</v>
      </c>
      <c r="P2135" s="2" t="s">
        <v>33</v>
      </c>
      <c r="Q2135" s="2" t="s">
        <v>33</v>
      </c>
      <c r="R2135" s="2" t="s">
        <v>33</v>
      </c>
      <c r="S2135" s="2" t="s">
        <v>33</v>
      </c>
      <c r="T2135" s="2" t="s">
        <v>33</v>
      </c>
      <c r="U2135" s="2" t="s">
        <v>33</v>
      </c>
      <c r="W2135" s="54"/>
      <c r="X2135" s="54"/>
      <c r="Y2135" s="54"/>
    </row>
    <row r="2136" spans="2:25" ht="22.5" customHeight="1">
      <c r="B2136" s="132"/>
      <c r="D2136" s="2" t="s">
        <v>33</v>
      </c>
      <c r="E2136" s="41">
        <v>4</v>
      </c>
      <c r="F2136" s="41">
        <v>5</v>
      </c>
      <c r="G2136" s="41">
        <v>6</v>
      </c>
      <c r="H2136" s="42">
        <v>7</v>
      </c>
      <c r="I2136" s="41">
        <v>8</v>
      </c>
      <c r="J2136" s="41">
        <v>9</v>
      </c>
      <c r="K2136" s="41">
        <v>10</v>
      </c>
      <c r="L2136" s="42">
        <v>11</v>
      </c>
      <c r="M2136" s="41">
        <v>12</v>
      </c>
      <c r="N2136" s="41">
        <v>13</v>
      </c>
      <c r="O2136" s="41">
        <v>14</v>
      </c>
      <c r="P2136" s="42">
        <v>15</v>
      </c>
      <c r="Q2136" s="41">
        <v>16</v>
      </c>
      <c r="R2136" s="41">
        <v>17</v>
      </c>
      <c r="S2136" s="41">
        <v>18</v>
      </c>
      <c r="T2136" s="41">
        <v>19</v>
      </c>
      <c r="U2136" s="41">
        <v>20</v>
      </c>
      <c r="W2136" s="54"/>
      <c r="X2136" s="54"/>
      <c r="Y2136" s="54"/>
    </row>
    <row r="2137" spans="2:25" ht="22.5" customHeight="1">
      <c r="B2137" s="41"/>
      <c r="C2137" s="41"/>
      <c r="D2137" s="41"/>
      <c r="E2137" s="120" t="s">
        <v>23</v>
      </c>
      <c r="N2137" s="125" t="s">
        <v>316</v>
      </c>
      <c r="W2137" s="54"/>
      <c r="X2137" s="54"/>
      <c r="Y2137" s="54"/>
    </row>
    <row r="2138" spans="1:21" ht="22.5" customHeight="1">
      <c r="A2138" s="126">
        <v>1</v>
      </c>
      <c r="B2138" s="60" t="s">
        <v>17</v>
      </c>
      <c r="C2138" s="128">
        <v>48</v>
      </c>
      <c r="D2138" s="128">
        <f>C2138*15</f>
        <v>720</v>
      </c>
      <c r="E2138" s="128">
        <f>SUM(C2138*32)</f>
        <v>1536</v>
      </c>
      <c r="F2138" s="128">
        <f>SUM(C2138*22)</f>
        <v>1056</v>
      </c>
      <c r="G2138" s="128">
        <f>SUM(E2138*8)</f>
        <v>12288</v>
      </c>
      <c r="H2138" s="128" t="s">
        <v>21</v>
      </c>
      <c r="I2138" s="129">
        <f>G2138+F2138+D2138</f>
        <v>14064</v>
      </c>
      <c r="J2138" s="128">
        <f>SUM(C2138*3)</f>
        <v>144</v>
      </c>
      <c r="K2138" s="128">
        <f>SUM(E2138*0.5)</f>
        <v>768</v>
      </c>
      <c r="L2138" s="128" t="str">
        <f>+L2140</f>
        <v>+</v>
      </c>
      <c r="M2138" s="129">
        <f>SUM(J2138:L2138)</f>
        <v>912</v>
      </c>
      <c r="N2138" s="128">
        <f>SUM(C2138*3)</f>
        <v>144</v>
      </c>
      <c r="O2138" s="128">
        <f>SUM(E2138*1)</f>
        <v>1536</v>
      </c>
      <c r="P2138" s="128" t="s">
        <v>21</v>
      </c>
      <c r="Q2138" s="129">
        <f>SUM(N2138:P2138)</f>
        <v>1680</v>
      </c>
      <c r="R2138" s="128">
        <f>SUM(C2138*2)</f>
        <v>96</v>
      </c>
      <c r="S2138" s="128">
        <f>SUM(E2138*0.5)</f>
        <v>768</v>
      </c>
      <c r="T2138" s="128" t="s">
        <v>21</v>
      </c>
      <c r="U2138" s="129">
        <f>SUM(R2138:T2138)</f>
        <v>864</v>
      </c>
    </row>
    <row r="2139" spans="1:21" ht="22.5" customHeight="1">
      <c r="A2139" s="126">
        <v>2</v>
      </c>
      <c r="B2139" s="60" t="s">
        <v>18</v>
      </c>
      <c r="C2139" s="128">
        <v>39</v>
      </c>
      <c r="D2139" s="128">
        <f>SUM(C2139*15)</f>
        <v>585</v>
      </c>
      <c r="E2139" s="29">
        <f>SUM(C2139*24)</f>
        <v>936</v>
      </c>
      <c r="F2139" s="128">
        <f>SUM(C2139*32.5)</f>
        <v>1267.5</v>
      </c>
      <c r="G2139" s="128">
        <f>SUM(E2139*8)</f>
        <v>7488</v>
      </c>
      <c r="H2139" s="128" t="s">
        <v>21</v>
      </c>
      <c r="I2139" s="129">
        <f>G2139+F2139+D2139</f>
        <v>9340.5</v>
      </c>
      <c r="J2139" s="128">
        <f>SUM(C2139*2.5)</f>
        <v>97.5</v>
      </c>
      <c r="K2139" s="128">
        <f>SUM(E2139*0.5)</f>
        <v>468</v>
      </c>
      <c r="L2139" s="128" t="s">
        <v>21</v>
      </c>
      <c r="M2139" s="129">
        <f>SUM(J2139:L2139)</f>
        <v>565.5</v>
      </c>
      <c r="N2139" s="128">
        <f>SUM(C2139*3)</f>
        <v>117</v>
      </c>
      <c r="O2139" s="128">
        <f>SUM(E2139*1)</f>
        <v>936</v>
      </c>
      <c r="P2139" s="128" t="s">
        <v>21</v>
      </c>
      <c r="Q2139" s="129">
        <f>SUM(N2139:P2139)</f>
        <v>1053</v>
      </c>
      <c r="R2139" s="128">
        <f>SUM(C2139*2)</f>
        <v>78</v>
      </c>
      <c r="S2139" s="128">
        <f>SUM(E2139*0.5)</f>
        <v>468</v>
      </c>
      <c r="T2139" s="128" t="s">
        <v>21</v>
      </c>
      <c r="U2139" s="129">
        <f>SUM(R2139:T2139)</f>
        <v>546</v>
      </c>
    </row>
    <row r="2140" spans="1:21" ht="26.25" customHeight="1">
      <c r="A2140" s="126">
        <v>3</v>
      </c>
      <c r="B2140" s="60" t="s">
        <v>19</v>
      </c>
      <c r="C2140" s="128">
        <v>32</v>
      </c>
      <c r="D2140" s="128">
        <f>SUM(C2140*15)</f>
        <v>480</v>
      </c>
      <c r="E2140" s="128">
        <f>SUM(C2140*32)</f>
        <v>1024</v>
      </c>
      <c r="F2140" s="128">
        <f>SUM(C2140*22)</f>
        <v>704</v>
      </c>
      <c r="G2140" s="128">
        <f>SUM(E2140*8)</f>
        <v>8192</v>
      </c>
      <c r="H2140" s="128" t="s">
        <v>21</v>
      </c>
      <c r="I2140" s="129">
        <f>G2140+F2140+D2140</f>
        <v>9376</v>
      </c>
      <c r="J2140" s="128">
        <f>SUM(C2140*3)</f>
        <v>96</v>
      </c>
      <c r="K2140" s="128">
        <f>SUM(E2140*0.5)</f>
        <v>512</v>
      </c>
      <c r="L2140" s="128" t="s">
        <v>21</v>
      </c>
      <c r="M2140" s="129">
        <f>SUM(J2140:L2140)</f>
        <v>608</v>
      </c>
      <c r="N2140" s="128">
        <f>SUM(C2140*3)</f>
        <v>96</v>
      </c>
      <c r="O2140" s="128">
        <f>SUM(E2140*1)</f>
        <v>1024</v>
      </c>
      <c r="P2140" s="128" t="s">
        <v>21</v>
      </c>
      <c r="Q2140" s="129">
        <f>SUM(N2140:P2140)</f>
        <v>1120</v>
      </c>
      <c r="R2140" s="128">
        <f>SUM(C2140*2)</f>
        <v>64</v>
      </c>
      <c r="S2140" s="128">
        <f>SUM(E2140*0.5)</f>
        <v>512</v>
      </c>
      <c r="T2140" s="128" t="s">
        <v>21</v>
      </c>
      <c r="U2140" s="129">
        <f>SUM(R2140:T2140)</f>
        <v>576</v>
      </c>
    </row>
    <row r="2141" spans="1:21" ht="19.5">
      <c r="A2141" s="126">
        <v>4</v>
      </c>
      <c r="B2141" s="60" t="s">
        <v>20</v>
      </c>
      <c r="C2141" s="128">
        <v>26</v>
      </c>
      <c r="D2141" s="128">
        <f>SUM(C2141*15)</f>
        <v>390</v>
      </c>
      <c r="E2141" s="128">
        <f>SUM(C2141*24)</f>
        <v>624</v>
      </c>
      <c r="F2141" s="128">
        <f>SUM(C2141*32.5)</f>
        <v>845</v>
      </c>
      <c r="G2141" s="128">
        <f>SUM(E2141*8)</f>
        <v>4992</v>
      </c>
      <c r="H2141" s="128" t="s">
        <v>21</v>
      </c>
      <c r="I2141" s="129">
        <f>G2141+F2141+D2141</f>
        <v>6227</v>
      </c>
      <c r="J2141" s="128">
        <f>SUM(C2141*2.5)</f>
        <v>65</v>
      </c>
      <c r="K2141" s="128">
        <f>SUM(E2141*0.5)</f>
        <v>312</v>
      </c>
      <c r="L2141" s="128" t="s">
        <v>21</v>
      </c>
      <c r="M2141" s="129">
        <f>SUM(J2141:L2141)</f>
        <v>377</v>
      </c>
      <c r="N2141" s="128">
        <f>SUM(C2141*3)</f>
        <v>78</v>
      </c>
      <c r="O2141" s="128">
        <f>SUM(E2141*1)</f>
        <v>624</v>
      </c>
      <c r="P2141" s="128" t="s">
        <v>21</v>
      </c>
      <c r="Q2141" s="129">
        <f>SUM(N2141:P2141)</f>
        <v>702</v>
      </c>
      <c r="R2141" s="128">
        <f>SUM(C2141*2)</f>
        <v>52</v>
      </c>
      <c r="S2141" s="128">
        <f>SUM(E2141*0.5)</f>
        <v>312</v>
      </c>
      <c r="T2141" s="128" t="s">
        <v>21</v>
      </c>
      <c r="U2141" s="129">
        <f>SUM(R2141:T2141)</f>
        <v>364</v>
      </c>
    </row>
    <row r="2142" spans="2:21" ht="19.5">
      <c r="B2142" s="61" t="s">
        <v>28</v>
      </c>
      <c r="C2142" s="61">
        <f>C2141+C2140+C2139+C2138</f>
        <v>145</v>
      </c>
      <c r="D2142" s="8">
        <f>C2142*15</f>
        <v>2175</v>
      </c>
      <c r="E2142" s="8">
        <f>SUM(E2138:E2141)</f>
        <v>4120</v>
      </c>
      <c r="F2142" s="8">
        <f>SUM(F2138:F2141)</f>
        <v>3872.5</v>
      </c>
      <c r="G2142" s="8">
        <f aca="true" t="shared" si="60" ref="G2142:M2142">SUM(G2138:G2141)</f>
        <v>32960</v>
      </c>
      <c r="H2142" s="8">
        <f t="shared" si="60"/>
        <v>0</v>
      </c>
      <c r="I2142" s="8">
        <f t="shared" si="60"/>
        <v>39007.5</v>
      </c>
      <c r="J2142" s="8">
        <f t="shared" si="60"/>
        <v>402.5</v>
      </c>
      <c r="K2142" s="8">
        <f t="shared" si="60"/>
        <v>2060</v>
      </c>
      <c r="L2142" s="8">
        <f t="shared" si="60"/>
        <v>0</v>
      </c>
      <c r="M2142" s="8">
        <f t="shared" si="60"/>
        <v>2462.5</v>
      </c>
      <c r="N2142" s="8">
        <f>SUM(N2138:N2141)</f>
        <v>435</v>
      </c>
      <c r="O2142" s="8">
        <f aca="true" t="shared" si="61" ref="O2142:U2142">SUM(O2138:O2141)</f>
        <v>4120</v>
      </c>
      <c r="P2142" s="8">
        <f t="shared" si="61"/>
        <v>0</v>
      </c>
      <c r="Q2142" s="8">
        <f t="shared" si="61"/>
        <v>4555</v>
      </c>
      <c r="R2142" s="8">
        <f t="shared" si="61"/>
        <v>290</v>
      </c>
      <c r="S2142" s="8">
        <f t="shared" si="61"/>
        <v>2060</v>
      </c>
      <c r="T2142" s="8">
        <f t="shared" si="61"/>
        <v>0</v>
      </c>
      <c r="U2142" s="8">
        <f t="shared" si="61"/>
        <v>2350</v>
      </c>
    </row>
    <row r="2143" spans="2:14" ht="18.75">
      <c r="B2143" s="41"/>
      <c r="C2143" s="41"/>
      <c r="D2143" s="41"/>
      <c r="E2143" s="120" t="s">
        <v>23</v>
      </c>
      <c r="N2143" s="125" t="s">
        <v>316</v>
      </c>
    </row>
    <row r="2144" spans="2:21" ht="19.5">
      <c r="B2144" s="61"/>
      <c r="C2144" s="61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8"/>
      <c r="S2144" s="8"/>
      <c r="T2144" s="8"/>
      <c r="U2144" s="8"/>
    </row>
    <row r="2145" spans="1:22" ht="15.75" customHeight="1">
      <c r="A2145" s="329" t="s">
        <v>338</v>
      </c>
      <c r="B2145" s="329"/>
      <c r="C2145" s="329"/>
      <c r="D2145" s="329"/>
      <c r="E2145" s="329"/>
      <c r="F2145" s="329"/>
      <c r="G2145" s="329"/>
      <c r="H2145" s="329"/>
      <c r="I2145" s="329"/>
      <c r="J2145" s="329"/>
      <c r="K2145" s="329"/>
      <c r="L2145" s="329"/>
      <c r="M2145" s="329"/>
      <c r="N2145" s="329"/>
      <c r="Q2145" s="120"/>
      <c r="V2145" s="54"/>
    </row>
    <row r="2146" spans="2:22" ht="16.5">
      <c r="B2146" s="120"/>
      <c r="E2146" s="82"/>
      <c r="F2146" s="276"/>
      <c r="G2146" s="276"/>
      <c r="H2146" s="276"/>
      <c r="I2146" s="276"/>
      <c r="J2146" s="276"/>
      <c r="K2146" s="276"/>
      <c r="L2146" s="276"/>
      <c r="M2146" s="276"/>
      <c r="N2146" s="276"/>
      <c r="O2146" s="276"/>
      <c r="P2146" s="62"/>
      <c r="Q2146" s="62"/>
      <c r="R2146" s="276"/>
      <c r="S2146" s="276"/>
      <c r="T2146" s="276"/>
      <c r="U2146" s="276"/>
      <c r="V2146" s="54"/>
    </row>
    <row r="2147" spans="2:22" ht="16.5">
      <c r="B2147" s="82" t="s">
        <v>75</v>
      </c>
      <c r="C2147" s="82"/>
      <c r="D2147" s="82"/>
      <c r="E2147" s="267" t="s">
        <v>266</v>
      </c>
      <c r="F2147" s="267"/>
      <c r="G2147" s="267" t="s">
        <v>270</v>
      </c>
      <c r="H2147" s="285"/>
      <c r="I2147" s="285"/>
      <c r="J2147" s="285"/>
      <c r="K2147" s="285"/>
      <c r="L2147" s="267" t="s">
        <v>215</v>
      </c>
      <c r="M2147" s="267"/>
      <c r="N2147" s="267"/>
      <c r="O2147" s="267"/>
      <c r="P2147" s="136"/>
      <c r="Q2147" s="44"/>
      <c r="R2147" s="267" t="s">
        <v>214</v>
      </c>
      <c r="S2147" s="285"/>
      <c r="T2147" s="285"/>
      <c r="U2147" s="285"/>
      <c r="V2147" s="54"/>
    </row>
    <row r="2148" spans="2:22" ht="15.75">
      <c r="B2148" s="62"/>
      <c r="C2148" s="267"/>
      <c r="D2148" s="267"/>
      <c r="E2148" s="45" t="s">
        <v>267</v>
      </c>
      <c r="F2148" s="44" t="s">
        <v>268</v>
      </c>
      <c r="G2148" s="136"/>
      <c r="H2148" s="136"/>
      <c r="I2148" s="136"/>
      <c r="J2148" s="136"/>
      <c r="K2148" s="136"/>
      <c r="L2148" s="267" t="s">
        <v>216</v>
      </c>
      <c r="M2148" s="267"/>
      <c r="N2148" s="267"/>
      <c r="O2148" s="267"/>
      <c r="P2148" s="136"/>
      <c r="Q2148" s="136"/>
      <c r="R2148" s="136"/>
      <c r="S2148" s="136"/>
      <c r="T2148" s="136"/>
      <c r="U2148" s="136"/>
      <c r="V2148" s="54"/>
    </row>
    <row r="2149" spans="2:25" ht="15.75">
      <c r="B2149" s="62"/>
      <c r="C2149" s="45"/>
      <c r="D2149" s="44" t="s">
        <v>268</v>
      </c>
      <c r="E2149" s="62">
        <v>56</v>
      </c>
      <c r="F2149" s="62">
        <v>9</v>
      </c>
      <c r="G2149" s="136"/>
      <c r="H2149" s="136"/>
      <c r="I2149" s="136"/>
      <c r="J2149" s="136"/>
      <c r="K2149" s="136"/>
      <c r="L2149" s="267" t="s">
        <v>217</v>
      </c>
      <c r="M2149" s="267"/>
      <c r="N2149" s="267"/>
      <c r="O2149" s="267"/>
      <c r="P2149" s="136"/>
      <c r="Q2149" s="136"/>
      <c r="R2149" s="136"/>
      <c r="S2149" s="136"/>
      <c r="T2149" s="136"/>
      <c r="U2149" s="136"/>
      <c r="W2149" s="54"/>
      <c r="X2149" s="54"/>
      <c r="Y2149" s="54"/>
    </row>
    <row r="2150" spans="2:25" ht="15.75">
      <c r="B2150" s="44" t="s">
        <v>264</v>
      </c>
      <c r="C2150" s="62"/>
      <c r="D2150" s="62">
        <v>28</v>
      </c>
      <c r="E2150" s="34">
        <v>0</v>
      </c>
      <c r="F2150" s="34">
        <v>0</v>
      </c>
      <c r="G2150" s="128"/>
      <c r="H2150" s="128"/>
      <c r="I2150" s="128"/>
      <c r="J2150" s="128"/>
      <c r="K2150" s="128"/>
      <c r="L2150" s="128"/>
      <c r="M2150" s="128"/>
      <c r="N2150" s="128"/>
      <c r="O2150" s="128"/>
      <c r="P2150" s="128"/>
      <c r="Q2150" s="128"/>
      <c r="R2150" s="128"/>
      <c r="S2150" s="128"/>
      <c r="T2150" s="128"/>
      <c r="U2150" s="128"/>
      <c r="W2150" s="54"/>
      <c r="X2150" s="54"/>
      <c r="Y2150" s="54"/>
    </row>
    <row r="2151" spans="2:25" ht="16.5">
      <c r="B2151" s="44" t="s">
        <v>265</v>
      </c>
      <c r="C2151" s="34"/>
      <c r="D2151" s="34">
        <v>0</v>
      </c>
      <c r="E2151" s="35">
        <f>E2149+E2150</f>
        <v>56</v>
      </c>
      <c r="F2151" s="35">
        <f>F2149+F2150</f>
        <v>9</v>
      </c>
      <c r="G2151" s="267" t="s">
        <v>0</v>
      </c>
      <c r="H2151" s="267"/>
      <c r="I2151" s="267"/>
      <c r="J2151" s="267"/>
      <c r="K2151" s="267"/>
      <c r="L2151" s="267"/>
      <c r="M2151" s="267"/>
      <c r="N2151" s="267"/>
      <c r="O2151" s="267"/>
      <c r="P2151" s="267"/>
      <c r="Q2151" s="267"/>
      <c r="R2151" s="267"/>
      <c r="S2151" s="267"/>
      <c r="T2151" s="267"/>
      <c r="U2151" s="267"/>
      <c r="W2151" s="54"/>
      <c r="X2151" s="54"/>
      <c r="Y2151" s="54"/>
    </row>
    <row r="2152" spans="2:25" ht="16.5">
      <c r="B2152" s="138" t="s">
        <v>28</v>
      </c>
      <c r="C2152" s="35"/>
      <c r="D2152" s="35">
        <f>D2150+D2151</f>
        <v>28</v>
      </c>
      <c r="E2152" s="35"/>
      <c r="F2152" s="35"/>
      <c r="G2152" s="267"/>
      <c r="H2152" s="267"/>
      <c r="I2152" s="267"/>
      <c r="J2152" s="267"/>
      <c r="K2152" s="267"/>
      <c r="L2152" s="267"/>
      <c r="M2152" s="267"/>
      <c r="N2152" s="267"/>
      <c r="O2152" s="267"/>
      <c r="P2152" s="267"/>
      <c r="Q2152" s="267"/>
      <c r="R2152" s="267"/>
      <c r="S2152" s="267"/>
      <c r="T2152" s="267"/>
      <c r="U2152" s="267"/>
      <c r="W2152" s="54"/>
      <c r="X2152" s="54"/>
      <c r="Y2152" s="54"/>
    </row>
    <row r="2153" spans="2:21" ht="16.5">
      <c r="B2153" s="138" t="s">
        <v>109</v>
      </c>
      <c r="C2153" s="35"/>
      <c r="D2153" s="35"/>
      <c r="E2153" s="35"/>
      <c r="F2153" s="35"/>
      <c r="G2153" s="267"/>
      <c r="H2153" s="267"/>
      <c r="I2153" s="267"/>
      <c r="J2153" s="267"/>
      <c r="K2153" s="267"/>
      <c r="L2153" s="267"/>
      <c r="M2153" s="267"/>
      <c r="N2153" s="267"/>
      <c r="O2153" s="267"/>
      <c r="P2153" s="267"/>
      <c r="Q2153" s="267"/>
      <c r="R2153" s="267"/>
      <c r="S2153" s="267"/>
      <c r="T2153" s="267"/>
      <c r="U2153" s="267"/>
    </row>
    <row r="2154" spans="1:21" ht="16.5">
      <c r="A2154" s="269" t="s">
        <v>286</v>
      </c>
      <c r="B2154" s="269"/>
      <c r="C2154" s="269"/>
      <c r="D2154" s="269"/>
      <c r="E2154" s="269"/>
      <c r="F2154" s="269"/>
      <c r="G2154" s="269"/>
      <c r="H2154" s="269"/>
      <c r="I2154" s="154"/>
      <c r="J2154" s="154"/>
      <c r="K2154" s="154"/>
      <c r="L2154" s="154"/>
      <c r="M2154" s="154"/>
      <c r="N2154" s="154"/>
      <c r="O2154" s="154"/>
      <c r="P2154" s="154"/>
      <c r="Q2154" s="154"/>
      <c r="R2154" s="154"/>
      <c r="S2154" s="154"/>
      <c r="T2154" s="154"/>
      <c r="U2154" s="154"/>
    </row>
    <row r="2155" spans="1:21" ht="15.75">
      <c r="A2155" s="29"/>
      <c r="B2155" s="63" t="s">
        <v>298</v>
      </c>
      <c r="C2155" s="179"/>
      <c r="D2155" s="179"/>
      <c r="E2155" s="188"/>
      <c r="F2155" s="188"/>
      <c r="G2155" s="188"/>
      <c r="H2155" s="188"/>
      <c r="I2155" s="188"/>
      <c r="J2155" s="188"/>
      <c r="K2155" s="188"/>
      <c r="L2155" s="188"/>
      <c r="M2155" s="188"/>
      <c r="N2155" s="188"/>
      <c r="O2155" s="188"/>
      <c r="P2155" s="188"/>
      <c r="Q2155" s="188"/>
      <c r="R2155" s="188"/>
      <c r="S2155" s="188"/>
      <c r="T2155" s="188"/>
      <c r="U2155" s="188"/>
    </row>
    <row r="2156" spans="1:21" ht="15.75">
      <c r="A2156" s="29"/>
      <c r="B2156" s="188" t="s">
        <v>312</v>
      </c>
      <c r="C2156" s="188"/>
      <c r="D2156" s="188"/>
      <c r="E2156" s="201"/>
      <c r="F2156" s="201"/>
      <c r="G2156" s="201"/>
      <c r="H2156" s="201"/>
      <c r="I2156" s="201"/>
      <c r="J2156" s="201"/>
      <c r="K2156" s="201"/>
      <c r="L2156" s="201"/>
      <c r="M2156" s="201"/>
      <c r="N2156" s="201"/>
      <c r="O2156" s="201"/>
      <c r="P2156" s="201"/>
      <c r="Q2156" s="201"/>
      <c r="R2156" s="201"/>
      <c r="S2156" s="201"/>
      <c r="T2156" s="201"/>
      <c r="U2156" s="201"/>
    </row>
    <row r="2157" spans="1:21" ht="16.5">
      <c r="A2157" s="29"/>
      <c r="B2157" s="201" t="s">
        <v>311</v>
      </c>
      <c r="C2157" s="201"/>
      <c r="D2157" s="201"/>
      <c r="E2157" s="36"/>
      <c r="F2157" s="36"/>
      <c r="G2157" s="36"/>
      <c r="H2157" s="36"/>
      <c r="I2157" s="36"/>
      <c r="J2157" s="36"/>
      <c r="K2157" s="36"/>
      <c r="L2157" s="36"/>
      <c r="M2157" s="36"/>
      <c r="N2157" s="36"/>
      <c r="O2157" s="36"/>
      <c r="P2157" s="36"/>
      <c r="Q2157" s="142"/>
      <c r="R2157" s="142"/>
      <c r="S2157" s="142"/>
      <c r="T2157" s="142"/>
      <c r="U2157" s="142"/>
    </row>
    <row r="2158" spans="1:21" ht="16.5">
      <c r="A2158" s="29"/>
      <c r="B2158" s="36" t="s">
        <v>269</v>
      </c>
      <c r="C2158" s="36"/>
      <c r="D2158" s="36"/>
      <c r="E2158" s="166"/>
      <c r="F2158" s="166"/>
      <c r="G2158" s="166"/>
      <c r="H2158" s="166"/>
      <c r="I2158" s="166"/>
      <c r="J2158" s="166"/>
      <c r="K2158" s="166"/>
      <c r="L2158" s="166"/>
      <c r="M2158" s="166"/>
      <c r="N2158" s="166"/>
      <c r="O2158" s="166"/>
      <c r="P2158" s="166"/>
      <c r="Q2158" s="142"/>
      <c r="R2158" s="142"/>
      <c r="S2158" s="142"/>
      <c r="T2158" s="142"/>
      <c r="U2158" s="142"/>
    </row>
    <row r="2159" spans="1:21" ht="18">
      <c r="A2159" s="29"/>
      <c r="B2159" s="166" t="s">
        <v>302</v>
      </c>
      <c r="C2159" s="166"/>
      <c r="D2159" s="166"/>
      <c r="E2159" s="39"/>
      <c r="F2159" s="39"/>
      <c r="G2159" s="39"/>
      <c r="H2159" s="39"/>
      <c r="I2159" s="39"/>
      <c r="J2159" s="39"/>
      <c r="K2159" s="39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</row>
    <row r="2160" spans="3:21" ht="18">
      <c r="C2160" s="39"/>
      <c r="D2160" s="39"/>
      <c r="E2160" s="39"/>
      <c r="F2160" s="39"/>
      <c r="G2160" s="39"/>
      <c r="H2160" s="39"/>
      <c r="I2160" s="39"/>
      <c r="J2160" s="39"/>
      <c r="K2160" s="39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</row>
    <row r="2161" spans="2:21" ht="18">
      <c r="B2161" s="39"/>
      <c r="C2161" s="39"/>
      <c r="D2161" s="39"/>
      <c r="E2161" s="39"/>
      <c r="F2161" s="39"/>
      <c r="G2161" s="39"/>
      <c r="H2161" s="39"/>
      <c r="I2161" s="39"/>
      <c r="J2161" s="39">
        <v>8</v>
      </c>
      <c r="K2161" s="39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</row>
    <row r="2162" spans="2:21" ht="18">
      <c r="B2162" s="39"/>
      <c r="C2162" s="39"/>
      <c r="D2162" s="39"/>
      <c r="E2162" s="39"/>
      <c r="F2162" s="39"/>
      <c r="G2162" s="39"/>
      <c r="H2162" s="39"/>
      <c r="I2162" s="39"/>
      <c r="J2162" s="39"/>
      <c r="K2162" s="39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</row>
    <row r="2163" spans="2:14" ht="18.75">
      <c r="B2163" s="41"/>
      <c r="C2163" s="41"/>
      <c r="D2163" s="41"/>
      <c r="E2163" s="120" t="s">
        <v>23</v>
      </c>
      <c r="N2163" s="125" t="s">
        <v>316</v>
      </c>
    </row>
    <row r="2164" spans="2:21" ht="23.25">
      <c r="B2164" s="275" t="s">
        <v>153</v>
      </c>
      <c r="C2164" s="284"/>
      <c r="D2164" s="284"/>
      <c r="E2164" s="284"/>
      <c r="F2164" s="284"/>
      <c r="G2164" s="284"/>
      <c r="H2164" s="284"/>
      <c r="I2164" s="284"/>
      <c r="J2164" s="284"/>
      <c r="K2164" s="284"/>
      <c r="L2164" s="284"/>
      <c r="M2164" s="284"/>
      <c r="N2164" s="284"/>
      <c r="O2164" s="284"/>
      <c r="P2164" s="284"/>
      <c r="Q2164" s="284"/>
      <c r="R2164" s="284"/>
      <c r="S2164" s="284"/>
      <c r="T2164" s="284"/>
      <c r="U2164" s="284"/>
    </row>
    <row r="2165" spans="2:21" ht="22.5">
      <c r="B2165" s="283" t="s">
        <v>250</v>
      </c>
      <c r="C2165" s="284"/>
      <c r="D2165" s="284"/>
      <c r="E2165" s="284"/>
      <c r="F2165" s="284"/>
      <c r="G2165" s="284"/>
      <c r="H2165" s="284"/>
      <c r="I2165" s="284"/>
      <c r="J2165" s="284"/>
      <c r="K2165" s="284"/>
      <c r="L2165" s="284"/>
      <c r="M2165" s="284"/>
      <c r="N2165" s="284"/>
      <c r="O2165" s="284"/>
      <c r="P2165" s="284"/>
      <c r="Q2165" s="284"/>
      <c r="R2165" s="284"/>
      <c r="S2165" s="284"/>
      <c r="T2165" s="284"/>
      <c r="U2165" s="284"/>
    </row>
    <row r="2166" spans="2:21" ht="15.75">
      <c r="B2166" s="280" t="s">
        <v>212</v>
      </c>
      <c r="C2166" s="281"/>
      <c r="D2166" s="281"/>
      <c r="E2166" s="281"/>
      <c r="F2166" s="281"/>
      <c r="G2166" s="281"/>
      <c r="H2166" s="281"/>
      <c r="I2166" s="281"/>
      <c r="J2166" s="281"/>
      <c r="K2166" s="281"/>
      <c r="L2166" s="281"/>
      <c r="M2166" s="281"/>
      <c r="N2166" s="281"/>
      <c r="O2166" s="281"/>
      <c r="P2166" s="281"/>
      <c r="Q2166" s="281"/>
      <c r="R2166" s="281"/>
      <c r="S2166" s="281"/>
      <c r="T2166" s="281"/>
      <c r="U2166" s="281"/>
    </row>
    <row r="2167" spans="2:21" ht="23.25">
      <c r="B2167" s="83" t="s">
        <v>153</v>
      </c>
      <c r="C2167" s="83"/>
      <c r="D2167" s="83"/>
      <c r="E2167" s="84"/>
      <c r="F2167" s="84"/>
      <c r="G2167" s="84"/>
      <c r="H2167" s="84"/>
      <c r="I2167" s="84"/>
      <c r="J2167" s="84"/>
      <c r="K2167" s="84"/>
      <c r="L2167" s="121"/>
      <c r="M2167" s="121"/>
      <c r="N2167" s="121"/>
      <c r="O2167" s="121"/>
      <c r="P2167" s="121"/>
      <c r="Q2167" s="121"/>
      <c r="R2167" s="121"/>
      <c r="S2167" s="121"/>
      <c r="T2167" s="121"/>
      <c r="U2167" s="121"/>
    </row>
    <row r="2168" spans="2:14" ht="18.75">
      <c r="B2168" s="41"/>
      <c r="C2168" s="41"/>
      <c r="D2168" s="41"/>
      <c r="E2168" s="120" t="s">
        <v>23</v>
      </c>
      <c r="N2168" s="125" t="s">
        <v>316</v>
      </c>
    </row>
    <row r="2169" spans="1:21" ht="22.5" customHeight="1">
      <c r="A2169" s="308" t="s">
        <v>201</v>
      </c>
      <c r="B2169" s="308"/>
      <c r="C2169" s="308"/>
      <c r="D2169" s="308"/>
      <c r="E2169" s="308"/>
      <c r="F2169" s="306" t="s">
        <v>353</v>
      </c>
      <c r="G2169" s="306"/>
      <c r="H2169" s="306"/>
      <c r="I2169" s="306"/>
      <c r="J2169" s="306"/>
      <c r="K2169" s="306"/>
      <c r="L2169" s="306"/>
      <c r="M2169" s="306"/>
      <c r="N2169" s="306"/>
      <c r="O2169" s="85"/>
      <c r="P2169" s="85"/>
      <c r="Q2169" s="85"/>
      <c r="R2169" s="85"/>
      <c r="S2169" s="85"/>
      <c r="T2169" s="85"/>
      <c r="U2169" s="85"/>
    </row>
    <row r="2170" spans="2:14" ht="22.5" customHeight="1">
      <c r="B2170" s="41"/>
      <c r="C2170" s="41"/>
      <c r="D2170" s="41"/>
      <c r="E2170" s="120" t="s">
        <v>23</v>
      </c>
      <c r="N2170" s="125" t="s">
        <v>316</v>
      </c>
    </row>
    <row r="2171" spans="2:22" ht="22.5" customHeight="1">
      <c r="B2171" s="72" t="s">
        <v>1</v>
      </c>
      <c r="C2171" s="49" t="s">
        <v>1</v>
      </c>
      <c r="D2171" s="49" t="s">
        <v>30</v>
      </c>
      <c r="E2171" s="49" t="s">
        <v>5</v>
      </c>
      <c r="F2171" s="50" t="s">
        <v>22</v>
      </c>
      <c r="G2171" s="50" t="s">
        <v>13</v>
      </c>
      <c r="H2171" s="50" t="s">
        <v>14</v>
      </c>
      <c r="I2171" s="49" t="s">
        <v>0</v>
      </c>
      <c r="J2171" s="50" t="s">
        <v>12</v>
      </c>
      <c r="K2171" s="50" t="s">
        <v>13</v>
      </c>
      <c r="L2171" s="50" t="s">
        <v>14</v>
      </c>
      <c r="M2171" s="49" t="s">
        <v>0</v>
      </c>
      <c r="N2171" s="50" t="s">
        <v>15</v>
      </c>
      <c r="O2171" s="50" t="s">
        <v>16</v>
      </c>
      <c r="P2171" s="50" t="s">
        <v>14</v>
      </c>
      <c r="Q2171" s="49" t="s">
        <v>0</v>
      </c>
      <c r="R2171" s="50" t="s">
        <v>24</v>
      </c>
      <c r="S2171" s="50" t="s">
        <v>25</v>
      </c>
      <c r="T2171" s="50" t="s">
        <v>14</v>
      </c>
      <c r="U2171" s="49" t="s">
        <v>0</v>
      </c>
      <c r="V2171" s="54"/>
    </row>
    <row r="2172" spans="2:21" ht="22.5" customHeight="1">
      <c r="B2172" s="72" t="s">
        <v>4</v>
      </c>
      <c r="C2172" s="49" t="s">
        <v>3</v>
      </c>
      <c r="D2172" s="49" t="s">
        <v>31</v>
      </c>
      <c r="E2172" s="49" t="s">
        <v>6</v>
      </c>
      <c r="F2172" s="49" t="s">
        <v>8</v>
      </c>
      <c r="G2172" s="49" t="s">
        <v>9</v>
      </c>
      <c r="H2172" s="49" t="s">
        <v>10</v>
      </c>
      <c r="I2172" s="41" t="s">
        <v>11</v>
      </c>
      <c r="J2172" s="49" t="s">
        <v>8</v>
      </c>
      <c r="K2172" s="49" t="s">
        <v>9</v>
      </c>
      <c r="L2172" s="49" t="s">
        <v>10</v>
      </c>
      <c r="M2172" s="41" t="s">
        <v>11</v>
      </c>
      <c r="N2172" s="49" t="s">
        <v>8</v>
      </c>
      <c r="O2172" s="49" t="s">
        <v>9</v>
      </c>
      <c r="P2172" s="49" t="s">
        <v>10</v>
      </c>
      <c r="Q2172" s="41" t="s">
        <v>11</v>
      </c>
      <c r="R2172" s="49" t="s">
        <v>8</v>
      </c>
      <c r="S2172" s="49" t="s">
        <v>9</v>
      </c>
      <c r="T2172" s="49" t="s">
        <v>10</v>
      </c>
      <c r="U2172" s="41" t="s">
        <v>11</v>
      </c>
    </row>
    <row r="2173" spans="2:16" ht="22.5" customHeight="1">
      <c r="B2173" s="204" t="s">
        <v>358</v>
      </c>
      <c r="C2173" s="103" t="s">
        <v>309</v>
      </c>
      <c r="D2173" s="49" t="s">
        <v>305</v>
      </c>
      <c r="E2173" s="49" t="s">
        <v>7</v>
      </c>
      <c r="F2173" s="49" t="s">
        <v>32</v>
      </c>
      <c r="G2173" s="49" t="s">
        <v>32</v>
      </c>
      <c r="H2173" s="7">
        <v>0.03</v>
      </c>
      <c r="L2173" s="7">
        <v>0.01</v>
      </c>
      <c r="P2173" s="7">
        <v>0.01</v>
      </c>
    </row>
    <row r="2174" spans="2:21" ht="22.5" customHeight="1">
      <c r="B2174" s="132"/>
      <c r="D2174" s="2" t="s">
        <v>33</v>
      </c>
      <c r="E2174" s="3"/>
      <c r="F2174" s="2" t="s">
        <v>33</v>
      </c>
      <c r="G2174" s="2" t="s">
        <v>33</v>
      </c>
      <c r="H2174" s="2" t="s">
        <v>33</v>
      </c>
      <c r="I2174" s="2" t="s">
        <v>33</v>
      </c>
      <c r="J2174" s="2" t="s">
        <v>33</v>
      </c>
      <c r="K2174" s="2" t="s">
        <v>33</v>
      </c>
      <c r="L2174" s="2" t="s">
        <v>33</v>
      </c>
      <c r="N2174" s="2" t="s">
        <v>33</v>
      </c>
      <c r="O2174" s="2" t="s">
        <v>33</v>
      </c>
      <c r="P2174" s="2" t="s">
        <v>33</v>
      </c>
      <c r="Q2174" s="2" t="s">
        <v>33</v>
      </c>
      <c r="R2174" s="2" t="s">
        <v>33</v>
      </c>
      <c r="S2174" s="2" t="s">
        <v>33</v>
      </c>
      <c r="T2174" s="2" t="s">
        <v>33</v>
      </c>
      <c r="U2174" s="2" t="s">
        <v>33</v>
      </c>
    </row>
    <row r="2175" spans="2:21" ht="22.5" customHeight="1">
      <c r="B2175" s="132"/>
      <c r="D2175" s="2" t="s">
        <v>33</v>
      </c>
      <c r="E2175" s="41">
        <v>4</v>
      </c>
      <c r="F2175" s="41">
        <v>5</v>
      </c>
      <c r="G2175" s="41">
        <v>6</v>
      </c>
      <c r="H2175" s="42">
        <v>7</v>
      </c>
      <c r="I2175" s="41">
        <v>8</v>
      </c>
      <c r="J2175" s="41">
        <v>9</v>
      </c>
      <c r="K2175" s="41">
        <v>10</v>
      </c>
      <c r="L2175" s="42">
        <v>11</v>
      </c>
      <c r="M2175" s="41">
        <v>12</v>
      </c>
      <c r="N2175" s="41">
        <v>13</v>
      </c>
      <c r="O2175" s="41">
        <v>14</v>
      </c>
      <c r="P2175" s="42">
        <v>15</v>
      </c>
      <c r="Q2175" s="41">
        <v>16</v>
      </c>
      <c r="R2175" s="41">
        <v>17</v>
      </c>
      <c r="S2175" s="41">
        <v>18</v>
      </c>
      <c r="T2175" s="41">
        <v>19</v>
      </c>
      <c r="U2175" s="41">
        <v>20</v>
      </c>
    </row>
    <row r="2176" spans="1:21" ht="22.5" customHeight="1">
      <c r="A2176" s="126">
        <v>1</v>
      </c>
      <c r="B2176" s="60" t="s">
        <v>17</v>
      </c>
      <c r="C2176" s="128">
        <v>38</v>
      </c>
      <c r="D2176" s="128">
        <f>C2176*15</f>
        <v>570</v>
      </c>
      <c r="E2176" s="128">
        <f>SUM(C2176*32)</f>
        <v>1216</v>
      </c>
      <c r="F2176" s="128">
        <f>SUM(C2176*22)</f>
        <v>836</v>
      </c>
      <c r="G2176" s="128">
        <f>SUM(E2176*8)</f>
        <v>9728</v>
      </c>
      <c r="H2176" s="128" t="s">
        <v>21</v>
      </c>
      <c r="I2176" s="129">
        <f>G2176+F2176+D2176</f>
        <v>11134</v>
      </c>
      <c r="J2176" s="128">
        <f>SUM(C2176*3)</f>
        <v>114</v>
      </c>
      <c r="K2176" s="128">
        <f>SUM(E2176*0.5)</f>
        <v>608</v>
      </c>
      <c r="L2176" s="128" t="str">
        <f>+L2178</f>
        <v>+</v>
      </c>
      <c r="M2176" s="129">
        <f>SUM(J2176:L2176)</f>
        <v>722</v>
      </c>
      <c r="N2176" s="128">
        <f>SUM(C2176*3)</f>
        <v>114</v>
      </c>
      <c r="O2176" s="128">
        <f>SUM(E2176*1)</f>
        <v>1216</v>
      </c>
      <c r="P2176" s="128" t="s">
        <v>21</v>
      </c>
      <c r="Q2176" s="129">
        <f>SUM(N2176:P2176)</f>
        <v>1330</v>
      </c>
      <c r="R2176" s="128">
        <f>SUM(C2176*2)</f>
        <v>76</v>
      </c>
      <c r="S2176" s="128">
        <f>SUM(E2176*0.5)</f>
        <v>608</v>
      </c>
      <c r="T2176" s="128" t="s">
        <v>21</v>
      </c>
      <c r="U2176" s="129">
        <f>SUM(R2176:T2176)</f>
        <v>684</v>
      </c>
    </row>
    <row r="2177" spans="1:21" ht="22.5" customHeight="1">
      <c r="A2177" s="126">
        <v>2</v>
      </c>
      <c r="B2177" s="60" t="s">
        <v>18</v>
      </c>
      <c r="C2177" s="128">
        <v>27</v>
      </c>
      <c r="D2177" s="128">
        <f>SUM(C2177*15)</f>
        <v>405</v>
      </c>
      <c r="E2177" s="29">
        <f>SUM(C2177*24)</f>
        <v>648</v>
      </c>
      <c r="F2177" s="128">
        <f>SUM(C2177*32.5)</f>
        <v>877.5</v>
      </c>
      <c r="G2177" s="128">
        <f>SUM(E2177*8)</f>
        <v>5184</v>
      </c>
      <c r="H2177" s="128" t="s">
        <v>21</v>
      </c>
      <c r="I2177" s="129">
        <f>G2177+F2177+D2177</f>
        <v>6466.5</v>
      </c>
      <c r="J2177" s="128">
        <f>SUM(C2177*2.5)</f>
        <v>67.5</v>
      </c>
      <c r="K2177" s="128">
        <f>SUM(E2177*0.5)</f>
        <v>324</v>
      </c>
      <c r="L2177" s="128" t="s">
        <v>21</v>
      </c>
      <c r="M2177" s="129">
        <f>SUM(J2177:L2177)</f>
        <v>391.5</v>
      </c>
      <c r="N2177" s="128">
        <f>SUM(C2177*3)</f>
        <v>81</v>
      </c>
      <c r="O2177" s="128">
        <f>SUM(E2177*1)</f>
        <v>648</v>
      </c>
      <c r="P2177" s="128" t="s">
        <v>21</v>
      </c>
      <c r="Q2177" s="129">
        <f>SUM(N2177:P2177)</f>
        <v>729</v>
      </c>
      <c r="R2177" s="128">
        <f>SUM(C2177*2)</f>
        <v>54</v>
      </c>
      <c r="S2177" s="128">
        <f>SUM(E2177*0.5)</f>
        <v>324</v>
      </c>
      <c r="T2177" s="128" t="s">
        <v>21</v>
      </c>
      <c r="U2177" s="129">
        <f>SUM(R2177:T2177)</f>
        <v>378</v>
      </c>
    </row>
    <row r="2178" spans="1:21" ht="19.5">
      <c r="A2178" s="126">
        <v>3</v>
      </c>
      <c r="B2178" s="60" t="s">
        <v>19</v>
      </c>
      <c r="C2178" s="128">
        <v>26</v>
      </c>
      <c r="D2178" s="128">
        <f>SUM(C2178*15)</f>
        <v>390</v>
      </c>
      <c r="E2178" s="128">
        <f>SUM(C2178*32)</f>
        <v>832</v>
      </c>
      <c r="F2178" s="128">
        <f>SUM(C2178*22)</f>
        <v>572</v>
      </c>
      <c r="G2178" s="128">
        <f>SUM(E2178*8)</f>
        <v>6656</v>
      </c>
      <c r="H2178" s="128" t="s">
        <v>21</v>
      </c>
      <c r="I2178" s="129">
        <f>G2178+F2178+D2178</f>
        <v>7618</v>
      </c>
      <c r="J2178" s="128">
        <f>SUM(C2178*3)</f>
        <v>78</v>
      </c>
      <c r="K2178" s="128">
        <f>SUM(E2178*0.5)</f>
        <v>416</v>
      </c>
      <c r="L2178" s="128" t="s">
        <v>21</v>
      </c>
      <c r="M2178" s="129">
        <f>SUM(J2178:L2178)</f>
        <v>494</v>
      </c>
      <c r="N2178" s="128">
        <f>SUM(C2178*3)</f>
        <v>78</v>
      </c>
      <c r="O2178" s="128">
        <f>SUM(E2178*1)</f>
        <v>832</v>
      </c>
      <c r="P2178" s="128" t="s">
        <v>21</v>
      </c>
      <c r="Q2178" s="129">
        <f>SUM(N2178:P2178)</f>
        <v>910</v>
      </c>
      <c r="R2178" s="128">
        <f>SUM(C2178*2)</f>
        <v>52</v>
      </c>
      <c r="S2178" s="128">
        <f>SUM(E2178*0.5)</f>
        <v>416</v>
      </c>
      <c r="T2178" s="128" t="s">
        <v>21</v>
      </c>
      <c r="U2178" s="129">
        <f>SUM(R2178:T2178)</f>
        <v>468</v>
      </c>
    </row>
    <row r="2179" spans="1:21" ht="19.5">
      <c r="A2179" s="126">
        <v>4</v>
      </c>
      <c r="B2179" s="60" t="s">
        <v>20</v>
      </c>
      <c r="C2179" s="128">
        <v>18</v>
      </c>
      <c r="D2179" s="128">
        <f>SUM(C2179*15)</f>
        <v>270</v>
      </c>
      <c r="E2179" s="128">
        <f>SUM(C2179*24)</f>
        <v>432</v>
      </c>
      <c r="F2179" s="128">
        <f>SUM(C2179*32.5)</f>
        <v>585</v>
      </c>
      <c r="G2179" s="128">
        <f>SUM(E2179*8)</f>
        <v>3456</v>
      </c>
      <c r="H2179" s="128" t="s">
        <v>21</v>
      </c>
      <c r="I2179" s="129">
        <f>G2179+F2179+D2179</f>
        <v>4311</v>
      </c>
      <c r="J2179" s="128">
        <f>SUM(C2179*2.5)</f>
        <v>45</v>
      </c>
      <c r="K2179" s="128">
        <f>SUM(E2179*0.5)</f>
        <v>216</v>
      </c>
      <c r="L2179" s="128" t="s">
        <v>21</v>
      </c>
      <c r="M2179" s="129">
        <f>SUM(J2179:L2179)</f>
        <v>261</v>
      </c>
      <c r="N2179" s="128">
        <f>SUM(C2179*3)</f>
        <v>54</v>
      </c>
      <c r="O2179" s="128">
        <f>SUM(E2179*1)</f>
        <v>432</v>
      </c>
      <c r="P2179" s="128" t="s">
        <v>21</v>
      </c>
      <c r="Q2179" s="129">
        <f>SUM(N2179:P2179)</f>
        <v>486</v>
      </c>
      <c r="R2179" s="128">
        <f>SUM(C2179*2)</f>
        <v>36</v>
      </c>
      <c r="S2179" s="128">
        <f>SUM(E2179*0.5)</f>
        <v>216</v>
      </c>
      <c r="T2179" s="128" t="s">
        <v>21</v>
      </c>
      <c r="U2179" s="129">
        <f>SUM(R2179:T2179)</f>
        <v>252</v>
      </c>
    </row>
    <row r="2180" spans="2:21" ht="19.5">
      <c r="B2180" s="61" t="s">
        <v>28</v>
      </c>
      <c r="C2180" s="61">
        <f>C2179+C2178+C2177+C2176</f>
        <v>109</v>
      </c>
      <c r="D2180" s="8">
        <f>C2180*15</f>
        <v>1635</v>
      </c>
      <c r="E2180" s="8">
        <f>SUM(E2176:E2179)</f>
        <v>3128</v>
      </c>
      <c r="F2180" s="8">
        <f>SUM(F2176:F2179)</f>
        <v>2870.5</v>
      </c>
      <c r="G2180" s="8">
        <f aca="true" t="shared" si="62" ref="G2180:M2180">SUM(G2176:G2179)</f>
        <v>25024</v>
      </c>
      <c r="H2180" s="8">
        <f t="shared" si="62"/>
        <v>0</v>
      </c>
      <c r="I2180" s="8">
        <f t="shared" si="62"/>
        <v>29529.5</v>
      </c>
      <c r="J2180" s="8">
        <f t="shared" si="62"/>
        <v>304.5</v>
      </c>
      <c r="K2180" s="8">
        <f t="shared" si="62"/>
        <v>1564</v>
      </c>
      <c r="L2180" s="8">
        <f t="shared" si="62"/>
        <v>0</v>
      </c>
      <c r="M2180" s="8">
        <f t="shared" si="62"/>
        <v>1868.5</v>
      </c>
      <c r="N2180" s="8">
        <f>SUM(N2176:N2179)</f>
        <v>327</v>
      </c>
      <c r="O2180" s="8">
        <f aca="true" t="shared" si="63" ref="O2180:U2180">SUM(O2176:O2179)</f>
        <v>3128</v>
      </c>
      <c r="P2180" s="8">
        <f t="shared" si="63"/>
        <v>0</v>
      </c>
      <c r="Q2180" s="8">
        <f t="shared" si="63"/>
        <v>3455</v>
      </c>
      <c r="R2180" s="8">
        <f t="shared" si="63"/>
        <v>218</v>
      </c>
      <c r="S2180" s="8">
        <f t="shared" si="63"/>
        <v>1564</v>
      </c>
      <c r="T2180" s="8">
        <f t="shared" si="63"/>
        <v>0</v>
      </c>
      <c r="U2180" s="8">
        <f t="shared" si="63"/>
        <v>1782</v>
      </c>
    </row>
    <row r="2181" spans="2:14" ht="18.75">
      <c r="B2181" s="41"/>
      <c r="C2181" s="41"/>
      <c r="D2181" s="41"/>
      <c r="E2181" s="120" t="s">
        <v>23</v>
      </c>
      <c r="N2181" s="125" t="s">
        <v>316</v>
      </c>
    </row>
    <row r="2182" spans="1:21" ht="16.5" customHeight="1">
      <c r="A2182" s="273" t="s">
        <v>297</v>
      </c>
      <c r="B2182" s="273"/>
      <c r="C2182" s="273"/>
      <c r="D2182" s="273"/>
      <c r="E2182" s="273"/>
      <c r="F2182" s="273"/>
      <c r="G2182" s="273"/>
      <c r="H2182" s="273"/>
      <c r="I2182" s="273"/>
      <c r="J2182" s="273"/>
      <c r="K2182" s="273"/>
      <c r="L2182" s="276"/>
      <c r="M2182" s="276"/>
      <c r="N2182" s="276"/>
      <c r="O2182" s="276"/>
      <c r="P2182" s="62"/>
      <c r="Q2182" s="62"/>
      <c r="R2182" s="276"/>
      <c r="S2182" s="276"/>
      <c r="T2182" s="276"/>
      <c r="U2182" s="276"/>
    </row>
    <row r="2183" spans="1:21" ht="16.5">
      <c r="A2183" s="264" t="s">
        <v>75</v>
      </c>
      <c r="B2183" s="264"/>
      <c r="C2183" s="264"/>
      <c r="D2183" s="82"/>
      <c r="E2183" s="267" t="s">
        <v>266</v>
      </c>
      <c r="F2183" s="267"/>
      <c r="G2183" s="267" t="s">
        <v>270</v>
      </c>
      <c r="H2183" s="285"/>
      <c r="I2183" s="285"/>
      <c r="J2183" s="285"/>
      <c r="K2183" s="285"/>
      <c r="L2183" s="267" t="s">
        <v>215</v>
      </c>
      <c r="M2183" s="267"/>
      <c r="N2183" s="267"/>
      <c r="O2183" s="267"/>
      <c r="P2183" s="136"/>
      <c r="Q2183" s="44"/>
      <c r="R2183" s="267" t="s">
        <v>214</v>
      </c>
      <c r="S2183" s="285"/>
      <c r="T2183" s="285"/>
      <c r="U2183" s="285"/>
    </row>
    <row r="2184" spans="2:21" ht="15.75">
      <c r="B2184" s="62"/>
      <c r="C2184" s="267" t="s">
        <v>318</v>
      </c>
      <c r="D2184" s="267"/>
      <c r="E2184" s="45" t="s">
        <v>267</v>
      </c>
      <c r="F2184" s="44" t="s">
        <v>268</v>
      </c>
      <c r="G2184" s="136"/>
      <c r="H2184" s="136"/>
      <c r="I2184" s="136"/>
      <c r="J2184" s="136"/>
      <c r="K2184" s="136"/>
      <c r="L2184" s="267" t="s">
        <v>216</v>
      </c>
      <c r="M2184" s="267"/>
      <c r="N2184" s="267"/>
      <c r="O2184" s="267"/>
      <c r="P2184" s="136"/>
      <c r="Q2184" s="136"/>
      <c r="R2184" s="136"/>
      <c r="S2184" s="136"/>
      <c r="T2184" s="136"/>
      <c r="U2184" s="136"/>
    </row>
    <row r="2185" spans="2:21" ht="15.75">
      <c r="B2185" s="62"/>
      <c r="C2185" s="45" t="s">
        <v>267</v>
      </c>
      <c r="D2185" s="44" t="s">
        <v>268</v>
      </c>
      <c r="E2185" s="62">
        <v>20</v>
      </c>
      <c r="F2185" s="62">
        <v>25</v>
      </c>
      <c r="G2185" s="136"/>
      <c r="H2185" s="136"/>
      <c r="I2185" s="136"/>
      <c r="J2185" s="136"/>
      <c r="K2185" s="136"/>
      <c r="L2185" s="267" t="s">
        <v>217</v>
      </c>
      <c r="M2185" s="267"/>
      <c r="N2185" s="267"/>
      <c r="O2185" s="267"/>
      <c r="P2185" s="136"/>
      <c r="Q2185" s="136"/>
      <c r="R2185" s="136"/>
      <c r="S2185" s="136"/>
      <c r="T2185" s="136"/>
      <c r="U2185" s="136"/>
    </row>
    <row r="2186" spans="2:21" ht="16.5">
      <c r="B2186" s="44" t="s">
        <v>264</v>
      </c>
      <c r="C2186" s="62">
        <v>24</v>
      </c>
      <c r="D2186" s="62">
        <v>40</v>
      </c>
      <c r="E2186" s="62">
        <v>0</v>
      </c>
      <c r="F2186" s="62">
        <v>0</v>
      </c>
      <c r="G2186" s="46"/>
      <c r="H2186" s="46"/>
      <c r="I2186" s="46"/>
      <c r="J2186" s="46"/>
      <c r="K2186" s="62"/>
      <c r="L2186" s="62"/>
      <c r="M2186" s="62"/>
      <c r="N2186" s="62"/>
      <c r="O2186" s="62"/>
      <c r="P2186" s="46"/>
      <c r="Q2186" s="46"/>
      <c r="R2186" s="46"/>
      <c r="S2186" s="46"/>
      <c r="T2186" s="46"/>
      <c r="U2186" s="46"/>
    </row>
    <row r="2187" spans="2:21" ht="16.5">
      <c r="B2187" s="44" t="s">
        <v>265</v>
      </c>
      <c r="C2187" s="62"/>
      <c r="D2187" s="62">
        <v>0</v>
      </c>
      <c r="E2187" s="65">
        <f>E2185+E2186</f>
        <v>20</v>
      </c>
      <c r="F2187" s="65">
        <f>F2185+F2186</f>
        <v>25</v>
      </c>
      <c r="G2187" s="267" t="s">
        <v>0</v>
      </c>
      <c r="H2187" s="267"/>
      <c r="I2187" s="267"/>
      <c r="J2187" s="267"/>
      <c r="K2187" s="267"/>
      <c r="L2187" s="267"/>
      <c r="M2187" s="267"/>
      <c r="N2187" s="267"/>
      <c r="O2187" s="267"/>
      <c r="P2187" s="267"/>
      <c r="Q2187" s="267"/>
      <c r="R2187" s="267"/>
      <c r="S2187" s="267"/>
      <c r="T2187" s="267"/>
      <c r="U2187" s="267"/>
    </row>
    <row r="2188" spans="2:21" ht="16.5">
      <c r="B2188" s="138" t="s">
        <v>28</v>
      </c>
      <c r="C2188" s="65">
        <v>24</v>
      </c>
      <c r="D2188" s="65">
        <f>D2186+D2187</f>
        <v>40</v>
      </c>
      <c r="E2188" s="65"/>
      <c r="F2188" s="65"/>
      <c r="G2188" s="267"/>
      <c r="H2188" s="267"/>
      <c r="I2188" s="267"/>
      <c r="J2188" s="267"/>
      <c r="K2188" s="267"/>
      <c r="L2188" s="267"/>
      <c r="M2188" s="267"/>
      <c r="N2188" s="267"/>
      <c r="O2188" s="267"/>
      <c r="P2188" s="267"/>
      <c r="Q2188" s="267"/>
      <c r="R2188" s="267"/>
      <c r="S2188" s="267"/>
      <c r="T2188" s="267"/>
      <c r="U2188" s="267"/>
    </row>
    <row r="2189" spans="2:21" ht="16.5">
      <c r="B2189" s="138" t="s">
        <v>109</v>
      </c>
      <c r="C2189" s="65">
        <f>C2188+D2188+E2187+F2187</f>
        <v>109</v>
      </c>
      <c r="D2189" s="65"/>
      <c r="E2189" s="65"/>
      <c r="F2189" s="65"/>
      <c r="G2189" s="267"/>
      <c r="H2189" s="267"/>
      <c r="I2189" s="267"/>
      <c r="J2189" s="267"/>
      <c r="K2189" s="267"/>
      <c r="L2189" s="267"/>
      <c r="M2189" s="267"/>
      <c r="N2189" s="267"/>
      <c r="O2189" s="267"/>
      <c r="P2189" s="267"/>
      <c r="Q2189" s="267"/>
      <c r="R2189" s="267"/>
      <c r="S2189" s="267"/>
      <c r="T2189" s="267"/>
      <c r="U2189" s="267"/>
    </row>
    <row r="2190" spans="2:21" ht="16.5">
      <c r="B2190" s="65" t="s">
        <v>249</v>
      </c>
      <c r="C2190" s="65"/>
      <c r="D2190" s="65"/>
      <c r="E2190" s="179"/>
      <c r="F2190" s="179"/>
      <c r="G2190" s="63"/>
      <c r="H2190" s="154"/>
      <c r="I2190" s="154"/>
      <c r="J2190" s="154"/>
      <c r="K2190" s="154"/>
      <c r="L2190" s="154"/>
      <c r="M2190" s="154"/>
      <c r="N2190" s="154"/>
      <c r="O2190" s="154"/>
      <c r="P2190" s="154"/>
      <c r="Q2190" s="154"/>
      <c r="R2190" s="154"/>
      <c r="S2190" s="154"/>
      <c r="T2190" s="154"/>
      <c r="U2190" s="154"/>
    </row>
    <row r="2191" spans="1:21" ht="15.75">
      <c r="A2191" s="29"/>
      <c r="B2191" s="63" t="s">
        <v>298</v>
      </c>
      <c r="C2191" s="179"/>
      <c r="D2191" s="179"/>
      <c r="E2191" s="188"/>
      <c r="F2191" s="188"/>
      <c r="G2191" s="188"/>
      <c r="H2191" s="188"/>
      <c r="I2191" s="188"/>
      <c r="J2191" s="188"/>
      <c r="K2191" s="188"/>
      <c r="L2191" s="188"/>
      <c r="M2191" s="188"/>
      <c r="N2191" s="188"/>
      <c r="O2191" s="188"/>
      <c r="P2191" s="188"/>
      <c r="Q2191" s="188"/>
      <c r="R2191" s="188"/>
      <c r="S2191" s="188"/>
      <c r="T2191" s="188"/>
      <c r="U2191" s="188"/>
    </row>
    <row r="2192" spans="1:21" ht="15.75">
      <c r="A2192" s="29"/>
      <c r="B2192" s="188" t="s">
        <v>312</v>
      </c>
      <c r="C2192" s="188"/>
      <c r="D2192" s="188"/>
      <c r="E2192" s="201"/>
      <c r="F2192" s="201"/>
      <c r="G2192" s="201"/>
      <c r="H2192" s="201"/>
      <c r="I2192" s="201"/>
      <c r="J2192" s="201"/>
      <c r="K2192" s="201"/>
      <c r="L2192" s="201"/>
      <c r="M2192" s="201"/>
      <c r="N2192" s="201"/>
      <c r="O2192" s="201"/>
      <c r="P2192" s="201"/>
      <c r="Q2192" s="201"/>
      <c r="R2192" s="201"/>
      <c r="S2192" s="201"/>
      <c r="T2192" s="201"/>
      <c r="U2192" s="201"/>
    </row>
    <row r="2193" spans="1:21" ht="16.5">
      <c r="A2193" s="29"/>
      <c r="B2193" s="201" t="s">
        <v>311</v>
      </c>
      <c r="C2193" s="201"/>
      <c r="D2193" s="201"/>
      <c r="E2193" s="36"/>
      <c r="F2193" s="36"/>
      <c r="G2193" s="36"/>
      <c r="H2193" s="36"/>
      <c r="I2193" s="36"/>
      <c r="J2193" s="36"/>
      <c r="K2193" s="36"/>
      <c r="L2193" s="36"/>
      <c r="M2193" s="36"/>
      <c r="N2193" s="36"/>
      <c r="O2193" s="36"/>
      <c r="P2193" s="36"/>
      <c r="Q2193" s="142"/>
      <c r="R2193" s="142"/>
      <c r="S2193" s="142"/>
      <c r="T2193" s="142"/>
      <c r="U2193" s="142"/>
    </row>
    <row r="2194" spans="1:21" ht="16.5" customHeight="1">
      <c r="A2194" s="29"/>
      <c r="B2194" s="36" t="s">
        <v>269</v>
      </c>
      <c r="C2194" s="36"/>
      <c r="D2194" s="36"/>
      <c r="E2194" s="166"/>
      <c r="F2194" s="166"/>
      <c r="G2194" s="166"/>
      <c r="H2194" s="166"/>
      <c r="I2194" s="166"/>
      <c r="J2194" s="166"/>
      <c r="K2194" s="166"/>
      <c r="L2194" s="166"/>
      <c r="M2194" s="166"/>
      <c r="N2194" s="166"/>
      <c r="O2194" s="166"/>
      <c r="P2194" s="166"/>
      <c r="Q2194" s="142"/>
      <c r="R2194" s="142"/>
      <c r="S2194" s="142"/>
      <c r="T2194" s="142"/>
      <c r="U2194" s="142"/>
    </row>
    <row r="2195" spans="1:21" ht="17.25">
      <c r="A2195" s="29"/>
      <c r="B2195" s="166" t="s">
        <v>302</v>
      </c>
      <c r="C2195" s="166"/>
      <c r="D2195" s="166"/>
      <c r="E2195" s="139"/>
      <c r="F2195" s="139"/>
      <c r="G2195" s="139"/>
      <c r="H2195" s="139"/>
      <c r="I2195" s="139"/>
      <c r="J2195" s="139"/>
      <c r="K2195" s="139"/>
      <c r="L2195" s="139"/>
      <c r="M2195" s="139"/>
      <c r="N2195" s="139"/>
      <c r="O2195" s="139"/>
      <c r="P2195" s="139"/>
      <c r="Q2195" s="139"/>
      <c r="R2195" s="139"/>
      <c r="S2195" s="139"/>
      <c r="T2195" s="139"/>
      <c r="U2195" s="139"/>
    </row>
    <row r="2196" spans="2:21" ht="18">
      <c r="B2196" s="139"/>
      <c r="C2196" s="139"/>
      <c r="D2196" s="139"/>
      <c r="E2196" s="39"/>
      <c r="F2196" s="39"/>
      <c r="G2196" s="39"/>
      <c r="H2196" s="39"/>
      <c r="I2196" s="39"/>
      <c r="J2196" s="39"/>
      <c r="K2196" s="39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</row>
    <row r="2197" spans="3:21" ht="18">
      <c r="C2197" s="39"/>
      <c r="D2197" s="39"/>
      <c r="E2197" s="39"/>
      <c r="F2197" s="39"/>
      <c r="G2197" s="39"/>
      <c r="H2197" s="39"/>
      <c r="I2197" s="39"/>
      <c r="J2197" s="39"/>
      <c r="K2197" s="39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</row>
    <row r="2198" spans="2:21" ht="18">
      <c r="B2198" s="39"/>
      <c r="C2198" s="39"/>
      <c r="D2198" s="39"/>
      <c r="E2198" s="39"/>
      <c r="F2198" s="39"/>
      <c r="G2198" s="39"/>
      <c r="H2198" s="39"/>
      <c r="I2198" s="39"/>
      <c r="J2198" s="39"/>
      <c r="K2198" s="39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</row>
    <row r="2199" spans="2:21" ht="18">
      <c r="B2199" s="39"/>
      <c r="C2199" s="39"/>
      <c r="D2199" s="39"/>
      <c r="E2199" s="39"/>
      <c r="F2199" s="39"/>
      <c r="G2199" s="39"/>
      <c r="H2199" s="39"/>
      <c r="I2199" s="39"/>
      <c r="J2199" s="39">
        <v>9</v>
      </c>
      <c r="K2199" s="39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</row>
    <row r="2200" spans="2:21" ht="18">
      <c r="B2200" s="39"/>
      <c r="C2200" s="39"/>
      <c r="D2200" s="39"/>
      <c r="E2200" s="39"/>
      <c r="F2200" s="39"/>
      <c r="G2200" s="39"/>
      <c r="H2200" s="39"/>
      <c r="I2200" s="39"/>
      <c r="J2200" s="39"/>
      <c r="K2200" s="39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</row>
    <row r="2201" spans="2:14" ht="18.75">
      <c r="B2201" s="41"/>
      <c r="C2201" s="41"/>
      <c r="D2201" s="41"/>
      <c r="E2201" s="120" t="s">
        <v>23</v>
      </c>
      <c r="N2201" s="125" t="s">
        <v>316</v>
      </c>
    </row>
    <row r="2202" spans="2:21" ht="23.25">
      <c r="B2202" s="275" t="s">
        <v>153</v>
      </c>
      <c r="C2202" s="284"/>
      <c r="D2202" s="284"/>
      <c r="E2202" s="284"/>
      <c r="F2202" s="284"/>
      <c r="G2202" s="284"/>
      <c r="H2202" s="284"/>
      <c r="I2202" s="284"/>
      <c r="J2202" s="284"/>
      <c r="K2202" s="284"/>
      <c r="L2202" s="284"/>
      <c r="M2202" s="284"/>
      <c r="N2202" s="284"/>
      <c r="O2202" s="284"/>
      <c r="P2202" s="284"/>
      <c r="Q2202" s="284"/>
      <c r="R2202" s="284"/>
      <c r="S2202" s="284"/>
      <c r="T2202" s="284"/>
      <c r="U2202" s="284"/>
    </row>
    <row r="2203" spans="2:21" ht="22.5">
      <c r="B2203" s="283" t="s">
        <v>250</v>
      </c>
      <c r="C2203" s="284"/>
      <c r="D2203" s="284"/>
      <c r="E2203" s="284"/>
      <c r="F2203" s="284"/>
      <c r="G2203" s="284"/>
      <c r="H2203" s="284"/>
      <c r="I2203" s="284"/>
      <c r="J2203" s="284"/>
      <c r="K2203" s="284"/>
      <c r="L2203" s="284"/>
      <c r="M2203" s="284"/>
      <c r="N2203" s="284"/>
      <c r="O2203" s="284"/>
      <c r="P2203" s="284"/>
      <c r="Q2203" s="284"/>
      <c r="R2203" s="284"/>
      <c r="S2203" s="284"/>
      <c r="T2203" s="284"/>
      <c r="U2203" s="284"/>
    </row>
    <row r="2204" spans="2:21" ht="22.5" customHeight="1">
      <c r="B2204" s="280" t="s">
        <v>212</v>
      </c>
      <c r="C2204" s="281"/>
      <c r="D2204" s="281"/>
      <c r="E2204" s="281"/>
      <c r="F2204" s="281"/>
      <c r="G2204" s="281"/>
      <c r="H2204" s="281"/>
      <c r="I2204" s="281"/>
      <c r="J2204" s="281"/>
      <c r="K2204" s="281"/>
      <c r="L2204" s="281"/>
      <c r="M2204" s="281"/>
      <c r="N2204" s="281"/>
      <c r="O2204" s="281"/>
      <c r="P2204" s="281"/>
      <c r="Q2204" s="281"/>
      <c r="R2204" s="281"/>
      <c r="S2204" s="281"/>
      <c r="T2204" s="281"/>
      <c r="U2204" s="281"/>
    </row>
    <row r="2205" spans="2:14" ht="22.5" customHeight="1">
      <c r="B2205" s="41"/>
      <c r="C2205" s="41"/>
      <c r="D2205" s="41"/>
      <c r="E2205" s="120" t="s">
        <v>23</v>
      </c>
      <c r="N2205" s="125" t="s">
        <v>316</v>
      </c>
    </row>
    <row r="2206" spans="1:21" ht="22.5" customHeight="1">
      <c r="A2206" s="295" t="s">
        <v>202</v>
      </c>
      <c r="B2206" s="295"/>
      <c r="C2206" s="295"/>
      <c r="D2206" s="295"/>
      <c r="E2206" s="295"/>
      <c r="F2206" s="306" t="s">
        <v>353</v>
      </c>
      <c r="G2206" s="306"/>
      <c r="H2206" s="306"/>
      <c r="I2206" s="306"/>
      <c r="J2206" s="306"/>
      <c r="K2206" s="306"/>
      <c r="L2206" s="306"/>
      <c r="M2206" s="306"/>
      <c r="N2206" s="306"/>
      <c r="O2206" s="85"/>
      <c r="P2206" s="85"/>
      <c r="Q2206" s="85"/>
      <c r="R2206" s="85"/>
      <c r="S2206" s="85"/>
      <c r="T2206" s="85"/>
      <c r="U2206" s="85"/>
    </row>
    <row r="2207" spans="2:14" ht="22.5" customHeight="1">
      <c r="B2207" s="41"/>
      <c r="C2207" s="41"/>
      <c r="D2207" s="41"/>
      <c r="E2207" s="120" t="s">
        <v>23</v>
      </c>
      <c r="N2207" s="125" t="s">
        <v>316</v>
      </c>
    </row>
    <row r="2208" spans="2:22" ht="24" customHeight="1">
      <c r="B2208" s="72" t="s">
        <v>1</v>
      </c>
      <c r="C2208" s="49" t="s">
        <v>1</v>
      </c>
      <c r="D2208" s="49" t="s">
        <v>30</v>
      </c>
      <c r="E2208" s="49" t="s">
        <v>5</v>
      </c>
      <c r="F2208" s="50" t="s">
        <v>22</v>
      </c>
      <c r="G2208" s="50" t="s">
        <v>13</v>
      </c>
      <c r="H2208" s="50" t="s">
        <v>14</v>
      </c>
      <c r="I2208" s="49" t="s">
        <v>0</v>
      </c>
      <c r="J2208" s="50" t="s">
        <v>12</v>
      </c>
      <c r="K2208" s="50" t="s">
        <v>13</v>
      </c>
      <c r="L2208" s="50" t="s">
        <v>14</v>
      </c>
      <c r="M2208" s="49" t="s">
        <v>0</v>
      </c>
      <c r="N2208" s="50" t="s">
        <v>15</v>
      </c>
      <c r="O2208" s="50" t="s">
        <v>16</v>
      </c>
      <c r="P2208" s="50" t="s">
        <v>14</v>
      </c>
      <c r="Q2208" s="49" t="s">
        <v>0</v>
      </c>
      <c r="R2208" s="50" t="s">
        <v>24</v>
      </c>
      <c r="S2208" s="50" t="s">
        <v>25</v>
      </c>
      <c r="T2208" s="50" t="s">
        <v>14</v>
      </c>
      <c r="U2208" s="49" t="s">
        <v>0</v>
      </c>
      <c r="V2208" s="54"/>
    </row>
    <row r="2209" spans="2:21" ht="24" customHeight="1">
      <c r="B2209" s="72" t="s">
        <v>4</v>
      </c>
      <c r="C2209" s="49" t="s">
        <v>3</v>
      </c>
      <c r="D2209" s="49" t="s">
        <v>31</v>
      </c>
      <c r="E2209" s="49" t="s">
        <v>6</v>
      </c>
      <c r="F2209" s="49" t="s">
        <v>8</v>
      </c>
      <c r="G2209" s="49" t="s">
        <v>9</v>
      </c>
      <c r="H2209" s="49" t="s">
        <v>10</v>
      </c>
      <c r="I2209" s="41" t="s">
        <v>11</v>
      </c>
      <c r="J2209" s="49" t="s">
        <v>8</v>
      </c>
      <c r="K2209" s="49" t="s">
        <v>9</v>
      </c>
      <c r="L2209" s="49" t="s">
        <v>10</v>
      </c>
      <c r="M2209" s="41" t="s">
        <v>11</v>
      </c>
      <c r="N2209" s="49" t="s">
        <v>8</v>
      </c>
      <c r="O2209" s="49" t="s">
        <v>9</v>
      </c>
      <c r="P2209" s="49" t="s">
        <v>10</v>
      </c>
      <c r="Q2209" s="41" t="s">
        <v>11</v>
      </c>
      <c r="R2209" s="49" t="s">
        <v>8</v>
      </c>
      <c r="S2209" s="49" t="s">
        <v>9</v>
      </c>
      <c r="T2209" s="49" t="s">
        <v>10</v>
      </c>
      <c r="U2209" s="41" t="s">
        <v>11</v>
      </c>
    </row>
    <row r="2210" spans="2:16" ht="24" customHeight="1">
      <c r="B2210" s="204" t="s">
        <v>358</v>
      </c>
      <c r="C2210" s="103" t="s">
        <v>309</v>
      </c>
      <c r="D2210" s="49" t="s">
        <v>305</v>
      </c>
      <c r="E2210" s="49" t="s">
        <v>7</v>
      </c>
      <c r="F2210" s="49" t="s">
        <v>32</v>
      </c>
      <c r="G2210" s="49" t="s">
        <v>32</v>
      </c>
      <c r="H2210" s="7">
        <v>0.03</v>
      </c>
      <c r="L2210" s="7">
        <v>0.01</v>
      </c>
      <c r="P2210" s="7">
        <v>0.01</v>
      </c>
    </row>
    <row r="2211" spans="2:21" ht="24" customHeight="1">
      <c r="B2211" s="132"/>
      <c r="D2211" s="2" t="s">
        <v>33</v>
      </c>
      <c r="E2211" s="3"/>
      <c r="F2211" s="2" t="s">
        <v>33</v>
      </c>
      <c r="G2211" s="2" t="s">
        <v>33</v>
      </c>
      <c r="H2211" s="2" t="s">
        <v>33</v>
      </c>
      <c r="I2211" s="2" t="s">
        <v>33</v>
      </c>
      <c r="J2211" s="2" t="s">
        <v>33</v>
      </c>
      <c r="K2211" s="2" t="s">
        <v>33</v>
      </c>
      <c r="L2211" s="2" t="s">
        <v>33</v>
      </c>
      <c r="N2211" s="2" t="s">
        <v>33</v>
      </c>
      <c r="O2211" s="2" t="s">
        <v>33</v>
      </c>
      <c r="P2211" s="2" t="s">
        <v>33</v>
      </c>
      <c r="Q2211" s="2" t="s">
        <v>33</v>
      </c>
      <c r="R2211" s="2" t="s">
        <v>33</v>
      </c>
      <c r="S2211" s="2" t="s">
        <v>33</v>
      </c>
      <c r="T2211" s="2" t="s">
        <v>33</v>
      </c>
      <c r="U2211" s="2" t="s">
        <v>33</v>
      </c>
    </row>
    <row r="2212" spans="2:21" ht="24" customHeight="1">
      <c r="B2212" s="132"/>
      <c r="D2212" s="2" t="s">
        <v>33</v>
      </c>
      <c r="E2212" s="41">
        <v>4</v>
      </c>
      <c r="F2212" s="41">
        <v>5</v>
      </c>
      <c r="G2212" s="41">
        <v>6</v>
      </c>
      <c r="H2212" s="42">
        <v>7</v>
      </c>
      <c r="I2212" s="41">
        <v>8</v>
      </c>
      <c r="J2212" s="41">
        <v>9</v>
      </c>
      <c r="K2212" s="41">
        <v>10</v>
      </c>
      <c r="L2212" s="42">
        <v>11</v>
      </c>
      <c r="M2212" s="41">
        <v>12</v>
      </c>
      <c r="N2212" s="41">
        <v>13</v>
      </c>
      <c r="O2212" s="41">
        <v>14</v>
      </c>
      <c r="P2212" s="42">
        <v>15</v>
      </c>
      <c r="Q2212" s="41">
        <v>16</v>
      </c>
      <c r="R2212" s="41">
        <v>17</v>
      </c>
      <c r="S2212" s="41">
        <v>18</v>
      </c>
      <c r="T2212" s="41">
        <v>19</v>
      </c>
      <c r="U2212" s="41">
        <v>20</v>
      </c>
    </row>
    <row r="2213" spans="2:14" ht="24" customHeight="1">
      <c r="B2213" s="41"/>
      <c r="C2213" s="41"/>
      <c r="D2213" s="41"/>
      <c r="E2213" s="120" t="s">
        <v>23</v>
      </c>
      <c r="N2213" s="125" t="s">
        <v>316</v>
      </c>
    </row>
    <row r="2214" spans="1:21" ht="24" customHeight="1">
      <c r="A2214" s="126">
        <v>1</v>
      </c>
      <c r="B2214" s="60" t="s">
        <v>17</v>
      </c>
      <c r="C2214" s="128">
        <v>25</v>
      </c>
      <c r="D2214" s="128">
        <f>C2214*15</f>
        <v>375</v>
      </c>
      <c r="E2214" s="128">
        <f>SUM(C2214*32)</f>
        <v>800</v>
      </c>
      <c r="F2214" s="128">
        <f>SUM(C2214*22)</f>
        <v>550</v>
      </c>
      <c r="G2214" s="128">
        <f>SUM(E2214*8)</f>
        <v>6400</v>
      </c>
      <c r="H2214" s="128" t="s">
        <v>21</v>
      </c>
      <c r="I2214" s="129">
        <f>G2214+F2214+D2214</f>
        <v>7325</v>
      </c>
      <c r="J2214" s="128">
        <f>SUM(C2214*3)</f>
        <v>75</v>
      </c>
      <c r="K2214" s="128">
        <f>SUM(E2214*0.5)</f>
        <v>400</v>
      </c>
      <c r="L2214" s="128" t="str">
        <f>+L2216</f>
        <v>+</v>
      </c>
      <c r="M2214" s="129">
        <f>SUM(J2214:L2214)</f>
        <v>475</v>
      </c>
      <c r="N2214" s="128">
        <f>SUM(C2214*3)</f>
        <v>75</v>
      </c>
      <c r="O2214" s="128">
        <f>SUM(E2214*1)</f>
        <v>800</v>
      </c>
      <c r="P2214" s="128" t="s">
        <v>21</v>
      </c>
      <c r="Q2214" s="129">
        <f>SUM(N2214:P2214)</f>
        <v>875</v>
      </c>
      <c r="R2214" s="128">
        <f>SUM(C2214*2)</f>
        <v>50</v>
      </c>
      <c r="S2214" s="128">
        <f>SUM(E2214*0.5)</f>
        <v>400</v>
      </c>
      <c r="T2214" s="128" t="s">
        <v>21</v>
      </c>
      <c r="U2214" s="129">
        <f>SUM(R2214:T2214)</f>
        <v>450</v>
      </c>
    </row>
    <row r="2215" spans="1:21" ht="24" customHeight="1">
      <c r="A2215" s="126">
        <v>2</v>
      </c>
      <c r="B2215" s="60" t="s">
        <v>18</v>
      </c>
      <c r="C2215" s="128">
        <v>14</v>
      </c>
      <c r="D2215" s="128">
        <f>SUM(C2215*15)</f>
        <v>210</v>
      </c>
      <c r="E2215" s="29">
        <f>SUM(C2215*24)</f>
        <v>336</v>
      </c>
      <c r="F2215" s="128">
        <f>SUM(C2215*32.5)</f>
        <v>455</v>
      </c>
      <c r="G2215" s="128">
        <f>SUM(E2215*8)</f>
        <v>2688</v>
      </c>
      <c r="H2215" s="128" t="s">
        <v>21</v>
      </c>
      <c r="I2215" s="129">
        <f>G2215+F2215+D2215</f>
        <v>3353</v>
      </c>
      <c r="J2215" s="128">
        <f>SUM(C2215*2.5)</f>
        <v>35</v>
      </c>
      <c r="K2215" s="128">
        <f>SUM(E2215*0.5)</f>
        <v>168</v>
      </c>
      <c r="L2215" s="128" t="s">
        <v>21</v>
      </c>
      <c r="M2215" s="129">
        <f>SUM(J2215:L2215)</f>
        <v>203</v>
      </c>
      <c r="N2215" s="128">
        <f>SUM(C2215*3)</f>
        <v>42</v>
      </c>
      <c r="O2215" s="128">
        <f>SUM(E2215*1)</f>
        <v>336</v>
      </c>
      <c r="P2215" s="128" t="s">
        <v>21</v>
      </c>
      <c r="Q2215" s="129">
        <f>SUM(N2215:P2215)</f>
        <v>378</v>
      </c>
      <c r="R2215" s="128">
        <f>SUM(C2215*2)</f>
        <v>28</v>
      </c>
      <c r="S2215" s="128">
        <f>SUM(E2215*0.5)</f>
        <v>168</v>
      </c>
      <c r="T2215" s="128" t="s">
        <v>21</v>
      </c>
      <c r="U2215" s="129">
        <f>SUM(R2215:T2215)</f>
        <v>196</v>
      </c>
    </row>
    <row r="2216" spans="1:21" ht="19.5">
      <c r="A2216" s="126">
        <v>3</v>
      </c>
      <c r="B2216" s="60" t="s">
        <v>19</v>
      </c>
      <c r="C2216" s="128">
        <v>19</v>
      </c>
      <c r="D2216" s="128">
        <f>SUM(C2216*15)</f>
        <v>285</v>
      </c>
      <c r="E2216" s="128">
        <f>SUM(C2216*32)</f>
        <v>608</v>
      </c>
      <c r="F2216" s="128">
        <f>SUM(C2216*22)</f>
        <v>418</v>
      </c>
      <c r="G2216" s="128">
        <f>SUM(E2216*8)</f>
        <v>4864</v>
      </c>
      <c r="H2216" s="128" t="s">
        <v>21</v>
      </c>
      <c r="I2216" s="129">
        <f>G2216+F2216+D2216</f>
        <v>5567</v>
      </c>
      <c r="J2216" s="128">
        <f>SUM(C2216*3)</f>
        <v>57</v>
      </c>
      <c r="K2216" s="128">
        <f>SUM(E2216*0.5)</f>
        <v>304</v>
      </c>
      <c r="L2216" s="128" t="s">
        <v>21</v>
      </c>
      <c r="M2216" s="129">
        <f>SUM(J2216:L2216)</f>
        <v>361</v>
      </c>
      <c r="N2216" s="128">
        <f>SUM(C2216*3)</f>
        <v>57</v>
      </c>
      <c r="O2216" s="128">
        <f>SUM(E2216*1)</f>
        <v>608</v>
      </c>
      <c r="P2216" s="128" t="s">
        <v>21</v>
      </c>
      <c r="Q2216" s="129">
        <f>SUM(N2216:P2216)</f>
        <v>665</v>
      </c>
      <c r="R2216" s="128">
        <f>SUM(C2216*2)</f>
        <v>38</v>
      </c>
      <c r="S2216" s="128">
        <f>SUM(E2216*0.5)</f>
        <v>304</v>
      </c>
      <c r="T2216" s="128" t="s">
        <v>21</v>
      </c>
      <c r="U2216" s="129">
        <f>SUM(R2216:T2216)</f>
        <v>342</v>
      </c>
    </row>
    <row r="2217" spans="1:21" ht="19.5">
      <c r="A2217" s="126">
        <v>4</v>
      </c>
      <c r="B2217" s="60" t="s">
        <v>20</v>
      </c>
      <c r="C2217" s="128">
        <v>10</v>
      </c>
      <c r="D2217" s="128">
        <f>SUM(C2217*15)</f>
        <v>150</v>
      </c>
      <c r="E2217" s="128">
        <f>SUM(C2217*24)</f>
        <v>240</v>
      </c>
      <c r="F2217" s="128">
        <f>SUM(C2217*32.5)</f>
        <v>325</v>
      </c>
      <c r="G2217" s="128">
        <f>SUM(E2217*8)</f>
        <v>1920</v>
      </c>
      <c r="H2217" s="128" t="s">
        <v>21</v>
      </c>
      <c r="I2217" s="129">
        <f>G2217+F2217+D2217</f>
        <v>2395</v>
      </c>
      <c r="J2217" s="128">
        <f>SUM(C2217*2.5)</f>
        <v>25</v>
      </c>
      <c r="K2217" s="128">
        <f>SUM(E2217*0.5)</f>
        <v>120</v>
      </c>
      <c r="L2217" s="128" t="s">
        <v>21</v>
      </c>
      <c r="M2217" s="129">
        <f>SUM(J2217:L2217)</f>
        <v>145</v>
      </c>
      <c r="N2217" s="128">
        <f>SUM(C2217*3)</f>
        <v>30</v>
      </c>
      <c r="O2217" s="128">
        <f>SUM(E2217*1)</f>
        <v>240</v>
      </c>
      <c r="P2217" s="128" t="s">
        <v>21</v>
      </c>
      <c r="Q2217" s="129">
        <f>SUM(N2217:P2217)</f>
        <v>270</v>
      </c>
      <c r="R2217" s="128">
        <f>SUM(C2217*2)</f>
        <v>20</v>
      </c>
      <c r="S2217" s="128">
        <f>SUM(E2217*0.5)</f>
        <v>120</v>
      </c>
      <c r="T2217" s="128" t="s">
        <v>21</v>
      </c>
      <c r="U2217" s="129">
        <f>SUM(R2217:T2217)</f>
        <v>140</v>
      </c>
    </row>
    <row r="2218" spans="2:21" ht="19.5">
      <c r="B2218" s="61" t="s">
        <v>28</v>
      </c>
      <c r="C2218" s="58">
        <f>C2217+C2216+C2215+C2214</f>
        <v>68</v>
      </c>
      <c r="D2218" s="8">
        <f>SUM(D2214:D2217)</f>
        <v>1020</v>
      </c>
      <c r="E2218" s="8">
        <f>SUM(E2214:E2217)</f>
        <v>1984</v>
      </c>
      <c r="F2218" s="8">
        <f>SUM(F2214:F2217)</f>
        <v>1748</v>
      </c>
      <c r="G2218" s="8">
        <f aca="true" t="shared" si="64" ref="G2218:M2218">SUM(G2214:G2217)</f>
        <v>15872</v>
      </c>
      <c r="H2218" s="8">
        <f t="shared" si="64"/>
        <v>0</v>
      </c>
      <c r="I2218" s="8">
        <f t="shared" si="64"/>
        <v>18640</v>
      </c>
      <c r="J2218" s="8">
        <f t="shared" si="64"/>
        <v>192</v>
      </c>
      <c r="K2218" s="8">
        <f t="shared" si="64"/>
        <v>992</v>
      </c>
      <c r="L2218" s="8">
        <f t="shared" si="64"/>
        <v>0</v>
      </c>
      <c r="M2218" s="8">
        <f t="shared" si="64"/>
        <v>1184</v>
      </c>
      <c r="N2218" s="8">
        <f>SUM(N2214:N2217)</f>
        <v>204</v>
      </c>
      <c r="O2218" s="8">
        <f aca="true" t="shared" si="65" ref="O2218:U2218">SUM(O2214:O2217)</f>
        <v>1984</v>
      </c>
      <c r="P2218" s="8">
        <f t="shared" si="65"/>
        <v>0</v>
      </c>
      <c r="Q2218" s="8">
        <f t="shared" si="65"/>
        <v>2188</v>
      </c>
      <c r="R2218" s="8">
        <f t="shared" si="65"/>
        <v>136</v>
      </c>
      <c r="S2218" s="8">
        <f t="shared" si="65"/>
        <v>992</v>
      </c>
      <c r="T2218" s="8">
        <f t="shared" si="65"/>
        <v>0</v>
      </c>
      <c r="U2218" s="8">
        <f t="shared" si="65"/>
        <v>1128</v>
      </c>
    </row>
    <row r="2219" spans="2:14" ht="18.75">
      <c r="B2219" s="41"/>
      <c r="C2219" s="41"/>
      <c r="D2219" s="41"/>
      <c r="E2219" s="120" t="s">
        <v>23</v>
      </c>
      <c r="N2219" s="125" t="s">
        <v>316</v>
      </c>
    </row>
    <row r="2220" spans="1:21" ht="16.5" customHeight="1">
      <c r="A2220" s="273" t="s">
        <v>297</v>
      </c>
      <c r="B2220" s="273"/>
      <c r="C2220" s="273"/>
      <c r="D2220" s="273"/>
      <c r="E2220" s="273"/>
      <c r="F2220" s="273"/>
      <c r="G2220" s="273"/>
      <c r="H2220" s="273"/>
      <c r="I2220" s="273"/>
      <c r="J2220" s="273"/>
      <c r="K2220" s="273"/>
      <c r="L2220" s="276"/>
      <c r="M2220" s="276"/>
      <c r="N2220" s="276"/>
      <c r="O2220" s="276"/>
      <c r="P2220" s="62"/>
      <c r="Q2220" s="62"/>
      <c r="R2220" s="276"/>
      <c r="S2220" s="276"/>
      <c r="T2220" s="276"/>
      <c r="U2220" s="276"/>
    </row>
    <row r="2221" spans="2:21" ht="16.5">
      <c r="B2221" s="82" t="s">
        <v>75</v>
      </c>
      <c r="C2221" s="82"/>
      <c r="D2221" s="82"/>
      <c r="E2221" s="267" t="s">
        <v>266</v>
      </c>
      <c r="F2221" s="267"/>
      <c r="G2221" s="267" t="s">
        <v>270</v>
      </c>
      <c r="H2221" s="285"/>
      <c r="I2221" s="285"/>
      <c r="J2221" s="285"/>
      <c r="K2221" s="285"/>
      <c r="L2221" s="267" t="s">
        <v>215</v>
      </c>
      <c r="M2221" s="267"/>
      <c r="N2221" s="267"/>
      <c r="O2221" s="267"/>
      <c r="P2221" s="136"/>
      <c r="Q2221" s="44"/>
      <c r="R2221" s="267" t="s">
        <v>214</v>
      </c>
      <c r="S2221" s="285"/>
      <c r="T2221" s="285"/>
      <c r="U2221" s="285"/>
    </row>
    <row r="2222" spans="2:21" ht="15.75">
      <c r="B2222" s="62"/>
      <c r="C2222" s="267"/>
      <c r="D2222" s="267"/>
      <c r="E2222" s="45" t="s">
        <v>267</v>
      </c>
      <c r="F2222" s="44" t="s">
        <v>268</v>
      </c>
      <c r="G2222" s="136"/>
      <c r="H2222" s="136"/>
      <c r="I2222" s="136"/>
      <c r="J2222" s="136"/>
      <c r="K2222" s="136"/>
      <c r="L2222" s="267" t="s">
        <v>216</v>
      </c>
      <c r="M2222" s="267"/>
      <c r="N2222" s="267"/>
      <c r="O2222" s="267"/>
      <c r="P2222" s="136"/>
      <c r="Q2222" s="136"/>
      <c r="R2222" s="136"/>
      <c r="S2222" s="136"/>
      <c r="T2222" s="136"/>
      <c r="U2222" s="136"/>
    </row>
    <row r="2223" spans="2:21" ht="15.75">
      <c r="B2223" s="62"/>
      <c r="C2223" s="45"/>
      <c r="D2223" s="44" t="s">
        <v>268</v>
      </c>
      <c r="E2223" s="62">
        <v>12</v>
      </c>
      <c r="F2223" s="62">
        <v>0</v>
      </c>
      <c r="G2223" s="136"/>
      <c r="H2223" s="136"/>
      <c r="I2223" s="136"/>
      <c r="J2223" s="136"/>
      <c r="K2223" s="136"/>
      <c r="L2223" s="267" t="s">
        <v>217</v>
      </c>
      <c r="M2223" s="267"/>
      <c r="N2223" s="267"/>
      <c r="O2223" s="267"/>
      <c r="P2223" s="136"/>
      <c r="Q2223" s="136"/>
      <c r="R2223" s="136"/>
      <c r="S2223" s="136"/>
      <c r="T2223" s="136"/>
      <c r="U2223" s="136"/>
    </row>
    <row r="2224" spans="2:21" ht="16.5">
      <c r="B2224" s="44" t="s">
        <v>264</v>
      </c>
      <c r="C2224" s="62"/>
      <c r="D2224" s="62">
        <v>0</v>
      </c>
      <c r="E2224" s="62">
        <v>0</v>
      </c>
      <c r="F2224" s="62">
        <v>0</v>
      </c>
      <c r="G2224" s="46"/>
      <c r="H2224" s="46"/>
      <c r="I2224" s="46"/>
      <c r="J2224" s="46"/>
      <c r="K2224" s="62"/>
      <c r="L2224" s="62"/>
      <c r="M2224" s="62"/>
      <c r="N2224" s="62"/>
      <c r="O2224" s="62"/>
      <c r="P2224" s="46"/>
      <c r="Q2224" s="46"/>
      <c r="R2224" s="46"/>
      <c r="S2224" s="46"/>
      <c r="T2224" s="46"/>
      <c r="U2224" s="46"/>
    </row>
    <row r="2225" spans="2:21" ht="16.5">
      <c r="B2225" s="44" t="s">
        <v>265</v>
      </c>
      <c r="C2225" s="62"/>
      <c r="D2225" s="62">
        <v>0</v>
      </c>
      <c r="E2225" s="65">
        <f>E2223+E2224</f>
        <v>12</v>
      </c>
      <c r="F2225" s="65">
        <f>F2223+F2224</f>
        <v>0</v>
      </c>
      <c r="G2225" s="267" t="s">
        <v>0</v>
      </c>
      <c r="H2225" s="267"/>
      <c r="I2225" s="267"/>
      <c r="J2225" s="267"/>
      <c r="K2225" s="267"/>
      <c r="L2225" s="267"/>
      <c r="M2225" s="267"/>
      <c r="N2225" s="267"/>
      <c r="O2225" s="267"/>
      <c r="P2225" s="267"/>
      <c r="Q2225" s="267"/>
      <c r="R2225" s="267"/>
      <c r="S2225" s="267"/>
      <c r="T2225" s="267"/>
      <c r="U2225" s="267"/>
    </row>
    <row r="2226" spans="2:21" ht="16.5">
      <c r="B2226" s="138" t="s">
        <v>28</v>
      </c>
      <c r="C2226" s="65"/>
      <c r="D2226" s="65">
        <f>D2224+D2225</f>
        <v>0</v>
      </c>
      <c r="E2226" s="65"/>
      <c r="F2226" s="65"/>
      <c r="G2226" s="267"/>
      <c r="H2226" s="267"/>
      <c r="I2226" s="267"/>
      <c r="J2226" s="267"/>
      <c r="K2226" s="267"/>
      <c r="L2226" s="267"/>
      <c r="M2226" s="267"/>
      <c r="N2226" s="267"/>
      <c r="O2226" s="267"/>
      <c r="P2226" s="267"/>
      <c r="Q2226" s="267"/>
      <c r="R2226" s="267"/>
      <c r="S2226" s="267"/>
      <c r="T2226" s="267"/>
      <c r="U2226" s="267"/>
    </row>
    <row r="2227" spans="2:21" ht="16.5">
      <c r="B2227" s="138" t="s">
        <v>109</v>
      </c>
      <c r="C2227" s="65"/>
      <c r="D2227" s="65"/>
      <c r="E2227" s="65"/>
      <c r="F2227" s="65"/>
      <c r="G2227" s="267"/>
      <c r="H2227" s="267"/>
      <c r="I2227" s="267"/>
      <c r="J2227" s="267"/>
      <c r="K2227" s="267"/>
      <c r="L2227" s="267"/>
      <c r="M2227" s="267"/>
      <c r="N2227" s="267"/>
      <c r="O2227" s="267"/>
      <c r="P2227" s="267"/>
      <c r="Q2227" s="267"/>
      <c r="R2227" s="267"/>
      <c r="S2227" s="267"/>
      <c r="T2227" s="267"/>
      <c r="U2227" s="267"/>
    </row>
    <row r="2228" spans="1:21" ht="16.5">
      <c r="A2228" s="180"/>
      <c r="B2228" s="180"/>
      <c r="C2228" s="180"/>
      <c r="D2228" s="65"/>
      <c r="E2228" s="153"/>
      <c r="F2228" s="269" t="s">
        <v>251</v>
      </c>
      <c r="G2228" s="269"/>
      <c r="H2228" s="269"/>
      <c r="I2228" s="269"/>
      <c r="J2228" s="269"/>
      <c r="K2228" s="269"/>
      <c r="L2228" s="136"/>
      <c r="M2228" s="136"/>
      <c r="N2228" s="136"/>
      <c r="O2228" s="136"/>
      <c r="P2228" s="136"/>
      <c r="Q2228" s="136"/>
      <c r="R2228" s="136"/>
      <c r="S2228" s="136"/>
      <c r="T2228" s="136"/>
      <c r="U2228" s="136"/>
    </row>
    <row r="2229" spans="1:21" ht="16.5">
      <c r="A2229" s="195" t="s">
        <v>314</v>
      </c>
      <c r="B2229" s="63" t="s">
        <v>298</v>
      </c>
      <c r="C2229" s="153"/>
      <c r="D2229" s="153"/>
      <c r="E2229" s="72"/>
      <c r="F2229" s="72"/>
      <c r="G2229" s="72"/>
      <c r="H2229" s="72"/>
      <c r="I2229" s="72"/>
      <c r="J2229" s="72"/>
      <c r="K2229" s="72"/>
      <c r="L2229" s="72"/>
      <c r="M2229" s="72"/>
      <c r="N2229" s="72"/>
      <c r="O2229" s="72"/>
      <c r="P2229" s="72"/>
      <c r="Q2229" s="72"/>
      <c r="R2229" s="72"/>
      <c r="S2229" s="72"/>
      <c r="T2229" s="72"/>
      <c r="U2229" s="72"/>
    </row>
    <row r="2230" spans="2:21" ht="15.75">
      <c r="B2230" s="72">
        <v>6</v>
      </c>
      <c r="C2230" s="72"/>
      <c r="D2230" s="72"/>
      <c r="E2230" s="179"/>
      <c r="F2230" s="179"/>
      <c r="G2230" s="63"/>
      <c r="H2230" s="154"/>
      <c r="I2230" s="154"/>
      <c r="J2230" s="154"/>
      <c r="K2230" s="154"/>
      <c r="L2230" s="154"/>
      <c r="M2230" s="154"/>
      <c r="N2230" s="154"/>
      <c r="O2230" s="154"/>
      <c r="P2230" s="154"/>
      <c r="Q2230" s="154"/>
      <c r="R2230" s="154"/>
      <c r="S2230" s="154"/>
      <c r="T2230" s="154"/>
      <c r="U2230" s="154"/>
    </row>
    <row r="2231" spans="1:21" ht="15.75">
      <c r="A2231" s="29"/>
      <c r="B2231" s="63" t="s">
        <v>298</v>
      </c>
      <c r="C2231" s="179"/>
      <c r="D2231" s="179"/>
      <c r="E2231" s="188"/>
      <c r="F2231" s="188"/>
      <c r="G2231" s="188"/>
      <c r="H2231" s="188"/>
      <c r="I2231" s="188"/>
      <c r="J2231" s="188"/>
      <c r="K2231" s="188"/>
      <c r="L2231" s="188"/>
      <c r="M2231" s="188"/>
      <c r="N2231" s="188"/>
      <c r="O2231" s="188"/>
      <c r="P2231" s="188"/>
      <c r="Q2231" s="188"/>
      <c r="R2231" s="188"/>
      <c r="S2231" s="188"/>
      <c r="T2231" s="188"/>
      <c r="U2231" s="188"/>
    </row>
    <row r="2232" spans="1:21" ht="15.75">
      <c r="A2232" s="29"/>
      <c r="B2232" s="188" t="s">
        <v>312</v>
      </c>
      <c r="C2232" s="188"/>
      <c r="D2232" s="188"/>
      <c r="E2232" s="201"/>
      <c r="F2232" s="201"/>
      <c r="G2232" s="201"/>
      <c r="H2232" s="201"/>
      <c r="I2232" s="201"/>
      <c r="J2232" s="201"/>
      <c r="K2232" s="201"/>
      <c r="L2232" s="201"/>
      <c r="M2232" s="201"/>
      <c r="N2232" s="201"/>
      <c r="O2232" s="201"/>
      <c r="P2232" s="201"/>
      <c r="Q2232" s="201"/>
      <c r="R2232" s="201"/>
      <c r="S2232" s="201"/>
      <c r="T2232" s="201"/>
      <c r="U2232" s="201"/>
    </row>
    <row r="2233" spans="1:21" ht="15.75">
      <c r="A2233" s="29"/>
      <c r="B2233" s="201" t="s">
        <v>311</v>
      </c>
      <c r="C2233" s="201"/>
      <c r="D2233" s="201"/>
      <c r="E2233" s="36"/>
      <c r="F2233" s="36"/>
      <c r="G2233" s="36"/>
      <c r="H2233" s="36"/>
      <c r="I2233" s="36"/>
      <c r="J2233" s="36"/>
      <c r="K2233" s="36"/>
      <c r="L2233" s="36"/>
      <c r="M2233" s="36"/>
      <c r="N2233" s="36"/>
      <c r="O2233" s="36"/>
      <c r="P2233" s="36"/>
      <c r="Q2233" s="49"/>
      <c r="R2233" s="49"/>
      <c r="S2233" s="49"/>
      <c r="T2233" s="49"/>
      <c r="U2233" s="49"/>
    </row>
    <row r="2234" spans="1:21" ht="16.5">
      <c r="A2234" s="29"/>
      <c r="B2234" s="36" t="s">
        <v>269</v>
      </c>
      <c r="C2234" s="36"/>
      <c r="D2234" s="36"/>
      <c r="E2234" s="166"/>
      <c r="F2234" s="166"/>
      <c r="G2234" s="166"/>
      <c r="H2234" s="166"/>
      <c r="I2234" s="166"/>
      <c r="J2234" s="166"/>
      <c r="K2234" s="166"/>
      <c r="L2234" s="166"/>
      <c r="M2234" s="166"/>
      <c r="N2234" s="166"/>
      <c r="O2234" s="166"/>
      <c r="P2234" s="166"/>
      <c r="Q2234" s="49"/>
      <c r="R2234" s="49"/>
      <c r="S2234" s="49"/>
      <c r="T2234" s="49"/>
      <c r="U2234" s="49"/>
    </row>
    <row r="2235" spans="1:21" ht="15.75">
      <c r="A2235" s="29"/>
      <c r="B2235" s="166" t="s">
        <v>302</v>
      </c>
      <c r="C2235" s="166"/>
      <c r="D2235" s="166"/>
      <c r="E2235" s="49"/>
      <c r="F2235" s="49"/>
      <c r="G2235" s="49"/>
      <c r="H2235" s="49"/>
      <c r="I2235" s="49"/>
      <c r="J2235" s="49"/>
      <c r="K2235" s="49"/>
      <c r="L2235" s="49"/>
      <c r="M2235" s="49"/>
      <c r="N2235" s="49"/>
      <c r="O2235" s="49"/>
      <c r="P2235" s="49"/>
      <c r="Q2235" s="49"/>
      <c r="R2235" s="49"/>
      <c r="S2235" s="49"/>
      <c r="T2235" s="49"/>
      <c r="U2235" s="49"/>
    </row>
    <row r="2236" spans="1:21" ht="15.75">
      <c r="A2236" s="29"/>
      <c r="B2236" s="49"/>
      <c r="C2236" s="49"/>
      <c r="D2236" s="49"/>
      <c r="E2236" s="54"/>
      <c r="F2236" s="54"/>
      <c r="G2236" s="54"/>
      <c r="H2236" s="54"/>
      <c r="I2236" s="54"/>
      <c r="J2236" s="54"/>
      <c r="K2236" s="54"/>
      <c r="L2236" s="54"/>
      <c r="M2236" s="54"/>
      <c r="N2236" s="54"/>
      <c r="O2236" s="54"/>
      <c r="P2236" s="54"/>
      <c r="Q2236" s="54"/>
      <c r="R2236" s="54"/>
      <c r="S2236" s="54"/>
      <c r="T2236" s="54"/>
      <c r="U2236" s="54"/>
    </row>
    <row r="2237" spans="2:21" ht="20.25">
      <c r="B2237" s="54"/>
      <c r="C2237" s="54"/>
      <c r="D2237" s="54"/>
      <c r="E2237" s="54"/>
      <c r="F2237" s="54"/>
      <c r="G2237" s="54"/>
      <c r="H2237" s="54"/>
      <c r="I2237" s="54"/>
      <c r="J2237" s="330">
        <v>10</v>
      </c>
      <c r="K2237" s="54"/>
      <c r="L2237" s="54"/>
      <c r="M2237" s="54"/>
      <c r="N2237" s="54"/>
      <c r="O2237" s="54"/>
      <c r="P2237" s="54"/>
      <c r="Q2237" s="54"/>
      <c r="R2237" s="54"/>
      <c r="S2237" s="54"/>
      <c r="T2237" s="54"/>
      <c r="U2237" s="54"/>
    </row>
    <row r="2238" spans="2:21" ht="12.75">
      <c r="B2238" s="54"/>
      <c r="C2238" s="54"/>
      <c r="D2238" s="54"/>
      <c r="E2238" s="54"/>
      <c r="F2238" s="54"/>
      <c r="G2238" s="54"/>
      <c r="H2238" s="54"/>
      <c r="I2238" s="54"/>
      <c r="J2238" s="54"/>
      <c r="K2238" s="54"/>
      <c r="L2238" s="54"/>
      <c r="M2238" s="54"/>
      <c r="N2238" s="54"/>
      <c r="O2238" s="54"/>
      <c r="P2238" s="54"/>
      <c r="Q2238" s="54"/>
      <c r="R2238" s="54"/>
      <c r="S2238" s="54"/>
      <c r="T2238" s="54"/>
      <c r="U2238" s="54"/>
    </row>
    <row r="2239" spans="2:14" ht="18.75">
      <c r="B2239" s="41"/>
      <c r="C2239" s="41"/>
      <c r="D2239" s="41"/>
      <c r="E2239" s="120" t="s">
        <v>23</v>
      </c>
      <c r="N2239" s="125" t="s">
        <v>316</v>
      </c>
    </row>
    <row r="2240" spans="2:21" ht="23.25">
      <c r="B2240" s="275" t="s">
        <v>153</v>
      </c>
      <c r="C2240" s="284"/>
      <c r="D2240" s="284"/>
      <c r="E2240" s="284"/>
      <c r="F2240" s="284"/>
      <c r="G2240" s="284"/>
      <c r="H2240" s="284"/>
      <c r="I2240" s="284"/>
      <c r="J2240" s="284"/>
      <c r="K2240" s="284"/>
      <c r="L2240" s="284"/>
      <c r="M2240" s="284"/>
      <c r="N2240" s="284"/>
      <c r="O2240" s="284"/>
      <c r="P2240" s="284"/>
      <c r="Q2240" s="284"/>
      <c r="R2240" s="284"/>
      <c r="S2240" s="284"/>
      <c r="T2240" s="284"/>
      <c r="U2240" s="284"/>
    </row>
    <row r="2241" spans="2:21" ht="22.5">
      <c r="B2241" s="283" t="s">
        <v>250</v>
      </c>
      <c r="C2241" s="284"/>
      <c r="D2241" s="284"/>
      <c r="E2241" s="284"/>
      <c r="F2241" s="284"/>
      <c r="G2241" s="284"/>
      <c r="H2241" s="284"/>
      <c r="I2241" s="284"/>
      <c r="J2241" s="284"/>
      <c r="K2241" s="284"/>
      <c r="L2241" s="284"/>
      <c r="M2241" s="284"/>
      <c r="N2241" s="284"/>
      <c r="O2241" s="284"/>
      <c r="P2241" s="284"/>
      <c r="Q2241" s="284"/>
      <c r="R2241" s="284"/>
      <c r="S2241" s="284"/>
      <c r="T2241" s="284"/>
      <c r="U2241" s="284"/>
    </row>
    <row r="2242" spans="2:21" ht="15.75">
      <c r="B2242" s="280" t="s">
        <v>212</v>
      </c>
      <c r="C2242" s="281"/>
      <c r="D2242" s="281"/>
      <c r="E2242" s="281"/>
      <c r="F2242" s="281"/>
      <c r="G2242" s="281"/>
      <c r="H2242" s="281"/>
      <c r="I2242" s="281"/>
      <c r="J2242" s="281"/>
      <c r="K2242" s="281"/>
      <c r="L2242" s="281"/>
      <c r="M2242" s="281"/>
      <c r="N2242" s="281"/>
      <c r="O2242" s="281"/>
      <c r="P2242" s="281"/>
      <c r="Q2242" s="281"/>
      <c r="R2242" s="281"/>
      <c r="S2242" s="281"/>
      <c r="T2242" s="281"/>
      <c r="U2242" s="281"/>
    </row>
    <row r="2243" spans="2:21" ht="22.5" customHeight="1">
      <c r="B2243" s="83" t="s">
        <v>153</v>
      </c>
      <c r="C2243" s="84"/>
      <c r="D2243" s="84"/>
      <c r="E2243" s="147"/>
      <c r="F2243" s="147"/>
      <c r="G2243" s="147"/>
      <c r="H2243" s="147"/>
      <c r="I2243" s="147"/>
      <c r="J2243" s="147"/>
      <c r="K2243" s="147"/>
      <c r="L2243" s="85"/>
      <c r="M2243" s="85"/>
      <c r="N2243" s="85"/>
      <c r="O2243" s="85"/>
      <c r="P2243" s="85"/>
      <c r="Q2243" s="85"/>
      <c r="R2243" s="85"/>
      <c r="S2243" s="85"/>
      <c r="T2243" s="85"/>
      <c r="U2243" s="85"/>
    </row>
    <row r="2244" spans="1:21" ht="22.5" customHeight="1">
      <c r="A2244" s="295" t="s">
        <v>203</v>
      </c>
      <c r="B2244" s="295"/>
      <c r="C2244" s="295"/>
      <c r="D2244" s="295"/>
      <c r="E2244" s="295"/>
      <c r="F2244" s="306" t="s">
        <v>353</v>
      </c>
      <c r="G2244" s="306"/>
      <c r="H2244" s="306"/>
      <c r="I2244" s="306"/>
      <c r="J2244" s="306"/>
      <c r="K2244" s="306"/>
      <c r="L2244" s="306"/>
      <c r="M2244" s="306"/>
      <c r="N2244" s="306"/>
      <c r="O2244" s="38"/>
      <c r="P2244" s="38"/>
      <c r="Q2244" s="38"/>
      <c r="R2244" s="38"/>
      <c r="S2244" s="38"/>
      <c r="T2244" s="38"/>
      <c r="U2244" s="38"/>
    </row>
    <row r="2245" spans="2:14" ht="22.5" customHeight="1">
      <c r="B2245" s="41"/>
      <c r="C2245" s="41"/>
      <c r="D2245" s="41"/>
      <c r="E2245" s="120" t="s">
        <v>23</v>
      </c>
      <c r="N2245" s="125" t="s">
        <v>316</v>
      </c>
    </row>
    <row r="2246" spans="2:22" ht="22.5" customHeight="1">
      <c r="B2246" s="72" t="s">
        <v>1</v>
      </c>
      <c r="C2246" s="49" t="s">
        <v>1</v>
      </c>
      <c r="D2246" s="49" t="s">
        <v>30</v>
      </c>
      <c r="E2246" s="49" t="s">
        <v>5</v>
      </c>
      <c r="F2246" s="50" t="s">
        <v>22</v>
      </c>
      <c r="G2246" s="50" t="s">
        <v>13</v>
      </c>
      <c r="H2246" s="50" t="s">
        <v>14</v>
      </c>
      <c r="I2246" s="49" t="s">
        <v>0</v>
      </c>
      <c r="J2246" s="50" t="s">
        <v>12</v>
      </c>
      <c r="K2246" s="50" t="s">
        <v>13</v>
      </c>
      <c r="L2246" s="50" t="s">
        <v>14</v>
      </c>
      <c r="M2246" s="49" t="s">
        <v>0</v>
      </c>
      <c r="N2246" s="50" t="s">
        <v>15</v>
      </c>
      <c r="O2246" s="50" t="s">
        <v>16</v>
      </c>
      <c r="P2246" s="50" t="s">
        <v>14</v>
      </c>
      <c r="Q2246" s="49" t="s">
        <v>0</v>
      </c>
      <c r="R2246" s="50" t="s">
        <v>24</v>
      </c>
      <c r="S2246" s="50" t="s">
        <v>25</v>
      </c>
      <c r="T2246" s="50" t="s">
        <v>14</v>
      </c>
      <c r="U2246" s="49" t="s">
        <v>0</v>
      </c>
      <c r="V2246" s="54"/>
    </row>
    <row r="2247" spans="2:21" ht="22.5" customHeight="1">
      <c r="B2247" s="72" t="s">
        <v>4</v>
      </c>
      <c r="C2247" s="49" t="s">
        <v>3</v>
      </c>
      <c r="D2247" s="49" t="s">
        <v>31</v>
      </c>
      <c r="E2247" s="49" t="s">
        <v>6</v>
      </c>
      <c r="F2247" s="49" t="s">
        <v>8</v>
      </c>
      <c r="G2247" s="49" t="s">
        <v>9</v>
      </c>
      <c r="H2247" s="49" t="s">
        <v>10</v>
      </c>
      <c r="I2247" s="41" t="s">
        <v>11</v>
      </c>
      <c r="J2247" s="49" t="s">
        <v>8</v>
      </c>
      <c r="K2247" s="49" t="s">
        <v>9</v>
      </c>
      <c r="L2247" s="49" t="s">
        <v>10</v>
      </c>
      <c r="M2247" s="41" t="s">
        <v>11</v>
      </c>
      <c r="N2247" s="49" t="s">
        <v>8</v>
      </c>
      <c r="O2247" s="49" t="s">
        <v>9</v>
      </c>
      <c r="P2247" s="49" t="s">
        <v>10</v>
      </c>
      <c r="Q2247" s="41" t="s">
        <v>11</v>
      </c>
      <c r="R2247" s="49" t="s">
        <v>8</v>
      </c>
      <c r="S2247" s="49" t="s">
        <v>9</v>
      </c>
      <c r="T2247" s="49" t="s">
        <v>10</v>
      </c>
      <c r="U2247" s="41" t="s">
        <v>11</v>
      </c>
    </row>
    <row r="2248" spans="2:16" ht="22.5" customHeight="1">
      <c r="B2248" s="204" t="s">
        <v>358</v>
      </c>
      <c r="C2248" s="72" t="s">
        <v>309</v>
      </c>
      <c r="D2248" s="49" t="s">
        <v>305</v>
      </c>
      <c r="E2248" s="49" t="s">
        <v>7</v>
      </c>
      <c r="F2248" s="49" t="s">
        <v>32</v>
      </c>
      <c r="G2248" s="49" t="s">
        <v>32</v>
      </c>
      <c r="H2248" s="7">
        <v>0.03</v>
      </c>
      <c r="L2248" s="7">
        <v>0.01</v>
      </c>
      <c r="P2248" s="7">
        <v>0.01</v>
      </c>
    </row>
    <row r="2249" spans="2:21" ht="22.5" customHeight="1">
      <c r="B2249" s="132"/>
      <c r="D2249" s="2" t="s">
        <v>33</v>
      </c>
      <c r="E2249" s="3"/>
      <c r="F2249" s="2" t="s">
        <v>33</v>
      </c>
      <c r="G2249" s="2" t="s">
        <v>33</v>
      </c>
      <c r="H2249" s="2" t="s">
        <v>33</v>
      </c>
      <c r="I2249" s="2" t="s">
        <v>33</v>
      </c>
      <c r="J2249" s="2" t="s">
        <v>33</v>
      </c>
      <c r="K2249" s="2" t="s">
        <v>33</v>
      </c>
      <c r="L2249" s="2" t="s">
        <v>33</v>
      </c>
      <c r="N2249" s="2" t="s">
        <v>33</v>
      </c>
      <c r="O2249" s="2" t="s">
        <v>33</v>
      </c>
      <c r="P2249" s="2" t="s">
        <v>33</v>
      </c>
      <c r="Q2249" s="2" t="s">
        <v>33</v>
      </c>
      <c r="R2249" s="2" t="s">
        <v>33</v>
      </c>
      <c r="S2249" s="2" t="s">
        <v>33</v>
      </c>
      <c r="T2249" s="2" t="s">
        <v>33</v>
      </c>
      <c r="U2249" s="2" t="s">
        <v>33</v>
      </c>
    </row>
    <row r="2250" spans="2:21" ht="22.5" customHeight="1">
      <c r="B2250" s="132"/>
      <c r="C2250" s="41"/>
      <c r="D2250" s="41">
        <v>3</v>
      </c>
      <c r="E2250" s="41">
        <v>4</v>
      </c>
      <c r="F2250" s="41">
        <v>5</v>
      </c>
      <c r="G2250" s="41">
        <v>6</v>
      </c>
      <c r="H2250" s="42">
        <v>7</v>
      </c>
      <c r="I2250" s="41">
        <v>8</v>
      </c>
      <c r="J2250" s="41">
        <v>9</v>
      </c>
      <c r="K2250" s="41">
        <v>10</v>
      </c>
      <c r="L2250" s="42">
        <v>11</v>
      </c>
      <c r="M2250" s="41">
        <v>12</v>
      </c>
      <c r="N2250" s="41">
        <v>13</v>
      </c>
      <c r="O2250" s="41">
        <v>14</v>
      </c>
      <c r="P2250" s="42">
        <v>15</v>
      </c>
      <c r="Q2250" s="41">
        <v>16</v>
      </c>
      <c r="R2250" s="41">
        <v>17</v>
      </c>
      <c r="S2250" s="41">
        <v>18</v>
      </c>
      <c r="T2250" s="41">
        <v>19</v>
      </c>
      <c r="U2250" s="41">
        <v>20</v>
      </c>
    </row>
    <row r="2251" spans="2:14" ht="22.5" customHeight="1">
      <c r="B2251" s="41"/>
      <c r="C2251" s="41"/>
      <c r="D2251" s="41"/>
      <c r="E2251" s="120" t="s">
        <v>23</v>
      </c>
      <c r="N2251" s="125" t="s">
        <v>316</v>
      </c>
    </row>
    <row r="2252" spans="1:21" ht="22.5" customHeight="1">
      <c r="A2252" s="126">
        <v>1</v>
      </c>
      <c r="B2252" s="60" t="s">
        <v>17</v>
      </c>
      <c r="C2252" s="128">
        <v>53</v>
      </c>
      <c r="D2252" s="128">
        <f>C2252*15</f>
        <v>795</v>
      </c>
      <c r="E2252" s="128">
        <f>SUM(C2252*32)</f>
        <v>1696</v>
      </c>
      <c r="F2252" s="128">
        <f>SUM(C2252*22)</f>
        <v>1166</v>
      </c>
      <c r="G2252" s="128">
        <f>SUM(E2252*8)</f>
        <v>13568</v>
      </c>
      <c r="H2252" s="128" t="s">
        <v>21</v>
      </c>
      <c r="I2252" s="129">
        <f>G2252+F2252+D2252</f>
        <v>15529</v>
      </c>
      <c r="J2252" s="128">
        <f>SUM(C2252*3)</f>
        <v>159</v>
      </c>
      <c r="K2252" s="128">
        <f>SUM(E2252*0.5)</f>
        <v>848</v>
      </c>
      <c r="L2252" s="128" t="str">
        <f>+L2254</f>
        <v>+</v>
      </c>
      <c r="M2252" s="129">
        <f>SUM(J2252:L2252)</f>
        <v>1007</v>
      </c>
      <c r="N2252" s="128">
        <f>SUM(C2252*3)</f>
        <v>159</v>
      </c>
      <c r="O2252" s="128">
        <f>SUM(E2252*1)</f>
        <v>1696</v>
      </c>
      <c r="P2252" s="128" t="s">
        <v>21</v>
      </c>
      <c r="Q2252" s="129">
        <f>SUM(N2252:P2252)</f>
        <v>1855</v>
      </c>
      <c r="R2252" s="128">
        <f>SUM(C2252*2)</f>
        <v>106</v>
      </c>
      <c r="S2252" s="128">
        <f>SUM(E2252*0.5)</f>
        <v>848</v>
      </c>
      <c r="T2252" s="128" t="s">
        <v>21</v>
      </c>
      <c r="U2252" s="129">
        <f>SUM(R2252:T2252)</f>
        <v>954</v>
      </c>
    </row>
    <row r="2253" spans="1:21" ht="22.5" customHeight="1">
      <c r="A2253" s="126">
        <v>2</v>
      </c>
      <c r="B2253" s="60" t="s">
        <v>18</v>
      </c>
      <c r="C2253" s="128">
        <v>3</v>
      </c>
      <c r="D2253" s="128">
        <f>SUM(C2253*15)</f>
        <v>45</v>
      </c>
      <c r="E2253" s="29">
        <f>SUM(C2253*24)</f>
        <v>72</v>
      </c>
      <c r="F2253" s="128">
        <f>SUM(C2253*32.5)</f>
        <v>97.5</v>
      </c>
      <c r="G2253" s="128">
        <f>SUM(E2253*8)</f>
        <v>576</v>
      </c>
      <c r="H2253" s="128" t="s">
        <v>21</v>
      </c>
      <c r="I2253" s="129">
        <f>G2253+F2253+D2253</f>
        <v>718.5</v>
      </c>
      <c r="J2253" s="128">
        <f>SUM(C2253*2.5)</f>
        <v>7.5</v>
      </c>
      <c r="K2253" s="128">
        <f>SUM(E2253*0.5)</f>
        <v>36</v>
      </c>
      <c r="L2253" s="128" t="s">
        <v>21</v>
      </c>
      <c r="M2253" s="129">
        <f>SUM(J2253:L2253)</f>
        <v>43.5</v>
      </c>
      <c r="N2253" s="128">
        <f>SUM(C2253*3)</f>
        <v>9</v>
      </c>
      <c r="O2253" s="128">
        <f>SUM(E2253*1)</f>
        <v>72</v>
      </c>
      <c r="P2253" s="128" t="s">
        <v>21</v>
      </c>
      <c r="Q2253" s="129">
        <f>SUM(N2253:P2253)</f>
        <v>81</v>
      </c>
      <c r="R2253" s="128">
        <f>SUM(C2253*2)</f>
        <v>6</v>
      </c>
      <c r="S2253" s="128">
        <f>SUM(E2253*0.5)</f>
        <v>36</v>
      </c>
      <c r="T2253" s="128" t="s">
        <v>21</v>
      </c>
      <c r="U2253" s="129">
        <f>SUM(R2253:T2253)</f>
        <v>42</v>
      </c>
    </row>
    <row r="2254" spans="1:21" ht="19.5">
      <c r="A2254" s="126">
        <v>3</v>
      </c>
      <c r="B2254" s="60" t="s">
        <v>19</v>
      </c>
      <c r="C2254" s="128">
        <v>8</v>
      </c>
      <c r="D2254" s="128">
        <f>SUM(C2254*15)</f>
        <v>120</v>
      </c>
      <c r="E2254" s="128">
        <f>SUM(C2254*32)</f>
        <v>256</v>
      </c>
      <c r="F2254" s="128">
        <f>SUM(C2254*22)</f>
        <v>176</v>
      </c>
      <c r="G2254" s="128">
        <f>SUM(E2254*8)</f>
        <v>2048</v>
      </c>
      <c r="H2254" s="128" t="s">
        <v>21</v>
      </c>
      <c r="I2254" s="129">
        <f>G2254+F2254+D2254</f>
        <v>2344</v>
      </c>
      <c r="J2254" s="128">
        <f>SUM(C2254*3)</f>
        <v>24</v>
      </c>
      <c r="K2254" s="128">
        <f>SUM(E2254*0.5)</f>
        <v>128</v>
      </c>
      <c r="L2254" s="128" t="s">
        <v>21</v>
      </c>
      <c r="M2254" s="129">
        <f>SUM(J2254:L2254)</f>
        <v>152</v>
      </c>
      <c r="N2254" s="128">
        <f>SUM(C2254*3)</f>
        <v>24</v>
      </c>
      <c r="O2254" s="128">
        <f>SUM(E2254*1)</f>
        <v>256</v>
      </c>
      <c r="P2254" s="128" t="s">
        <v>21</v>
      </c>
      <c r="Q2254" s="129">
        <f>SUM(N2254:P2254)</f>
        <v>280</v>
      </c>
      <c r="R2254" s="128">
        <f>SUM(C2254*2)</f>
        <v>16</v>
      </c>
      <c r="S2254" s="128">
        <f>SUM(E2254*0.5)</f>
        <v>128</v>
      </c>
      <c r="T2254" s="128" t="s">
        <v>21</v>
      </c>
      <c r="U2254" s="129">
        <f>SUM(R2254:T2254)</f>
        <v>144</v>
      </c>
    </row>
    <row r="2255" spans="1:21" ht="19.5">
      <c r="A2255" s="126">
        <v>4</v>
      </c>
      <c r="B2255" s="60" t="s">
        <v>20</v>
      </c>
      <c r="C2255" s="128">
        <v>2</v>
      </c>
      <c r="D2255" s="128">
        <f>SUM(C2255*15)</f>
        <v>30</v>
      </c>
      <c r="E2255" s="128">
        <f>SUM(C2255*24)</f>
        <v>48</v>
      </c>
      <c r="F2255" s="128">
        <f>SUM(C2255*32.5)</f>
        <v>65</v>
      </c>
      <c r="G2255" s="128">
        <f>SUM(E2255*8)</f>
        <v>384</v>
      </c>
      <c r="H2255" s="128" t="s">
        <v>21</v>
      </c>
      <c r="I2255" s="129">
        <f>G2255+F2255+D2255</f>
        <v>479</v>
      </c>
      <c r="J2255" s="128">
        <f>SUM(C2255*2.5)</f>
        <v>5</v>
      </c>
      <c r="K2255" s="128">
        <f>SUM(E2255*0.5)</f>
        <v>24</v>
      </c>
      <c r="L2255" s="128" t="s">
        <v>21</v>
      </c>
      <c r="M2255" s="129">
        <f>SUM(J2255:L2255)</f>
        <v>29</v>
      </c>
      <c r="N2255" s="128">
        <f>SUM(C2255*3)</f>
        <v>6</v>
      </c>
      <c r="O2255" s="128">
        <f>SUM(E2255*1)</f>
        <v>48</v>
      </c>
      <c r="P2255" s="128" t="s">
        <v>21</v>
      </c>
      <c r="Q2255" s="129">
        <f>SUM(N2255:P2255)</f>
        <v>54</v>
      </c>
      <c r="R2255" s="128">
        <f>SUM(C2255*2)</f>
        <v>4</v>
      </c>
      <c r="S2255" s="128">
        <f>SUM(E2255*0.5)</f>
        <v>24</v>
      </c>
      <c r="T2255" s="128" t="s">
        <v>21</v>
      </c>
      <c r="U2255" s="129">
        <f>SUM(R2255:T2255)</f>
        <v>28</v>
      </c>
    </row>
    <row r="2256" spans="2:21" ht="19.5">
      <c r="B2256" s="61" t="s">
        <v>28</v>
      </c>
      <c r="C2256" s="58">
        <f>C2255+C2254+C2253+C2252</f>
        <v>66</v>
      </c>
      <c r="D2256" s="8">
        <f>C2256*15</f>
        <v>990</v>
      </c>
      <c r="E2256" s="8">
        <f>SUM(E2252:E2255)</f>
        <v>2072</v>
      </c>
      <c r="F2256" s="8">
        <f>SUM(F2252:F2255)</f>
        <v>1504.5</v>
      </c>
      <c r="G2256" s="8">
        <f aca="true" t="shared" si="66" ref="G2256:M2256">SUM(G2252:G2255)</f>
        <v>16576</v>
      </c>
      <c r="H2256" s="8">
        <f t="shared" si="66"/>
        <v>0</v>
      </c>
      <c r="I2256" s="8">
        <f t="shared" si="66"/>
        <v>19070.5</v>
      </c>
      <c r="J2256" s="8">
        <f t="shared" si="66"/>
        <v>195.5</v>
      </c>
      <c r="K2256" s="8">
        <f t="shared" si="66"/>
        <v>1036</v>
      </c>
      <c r="L2256" s="8">
        <f t="shared" si="66"/>
        <v>0</v>
      </c>
      <c r="M2256" s="8">
        <f t="shared" si="66"/>
        <v>1231.5</v>
      </c>
      <c r="N2256" s="8">
        <f>SUM(N2252:N2255)</f>
        <v>198</v>
      </c>
      <c r="O2256" s="8">
        <f aca="true" t="shared" si="67" ref="O2256:U2256">SUM(O2252:O2255)</f>
        <v>2072</v>
      </c>
      <c r="P2256" s="8">
        <f t="shared" si="67"/>
        <v>0</v>
      </c>
      <c r="Q2256" s="8">
        <f t="shared" si="67"/>
        <v>2270</v>
      </c>
      <c r="R2256" s="8">
        <f t="shared" si="67"/>
        <v>132</v>
      </c>
      <c r="S2256" s="8">
        <f t="shared" si="67"/>
        <v>1036</v>
      </c>
      <c r="T2256" s="8">
        <f t="shared" si="67"/>
        <v>0</v>
      </c>
      <c r="U2256" s="8">
        <f t="shared" si="67"/>
        <v>1168</v>
      </c>
    </row>
    <row r="2257" spans="2:14" ht="18.75">
      <c r="B2257" s="41"/>
      <c r="C2257" s="41"/>
      <c r="D2257" s="41"/>
      <c r="E2257" s="120" t="s">
        <v>23</v>
      </c>
      <c r="N2257" s="125" t="s">
        <v>316</v>
      </c>
    </row>
    <row r="2258" spans="1:21" ht="16.5" customHeight="1">
      <c r="A2258" s="273" t="s">
        <v>297</v>
      </c>
      <c r="B2258" s="273"/>
      <c r="C2258" s="273"/>
      <c r="D2258" s="273"/>
      <c r="E2258" s="273"/>
      <c r="F2258" s="273"/>
      <c r="G2258" s="273"/>
      <c r="H2258" s="273"/>
      <c r="I2258" s="273"/>
      <c r="J2258" s="273"/>
      <c r="K2258" s="273"/>
      <c r="L2258" s="276"/>
      <c r="M2258" s="276"/>
      <c r="N2258" s="276"/>
      <c r="O2258" s="276"/>
      <c r="P2258" s="62"/>
      <c r="Q2258" s="62"/>
      <c r="R2258" s="276"/>
      <c r="S2258" s="276"/>
      <c r="T2258" s="276"/>
      <c r="U2258" s="276"/>
    </row>
    <row r="2259" spans="2:21" ht="16.5">
      <c r="B2259" s="133"/>
      <c r="C2259" s="82"/>
      <c r="D2259" s="82"/>
      <c r="E2259" s="267" t="s">
        <v>266</v>
      </c>
      <c r="F2259" s="267"/>
      <c r="G2259" s="267" t="s">
        <v>270</v>
      </c>
      <c r="H2259" s="285"/>
      <c r="I2259" s="285"/>
      <c r="J2259" s="285"/>
      <c r="K2259" s="285"/>
      <c r="L2259" s="267" t="s">
        <v>215</v>
      </c>
      <c r="M2259" s="267"/>
      <c r="N2259" s="267"/>
      <c r="O2259" s="267"/>
      <c r="P2259" s="136"/>
      <c r="Q2259" s="44"/>
      <c r="R2259" s="267" t="s">
        <v>214</v>
      </c>
      <c r="S2259" s="285"/>
      <c r="T2259" s="285"/>
      <c r="U2259" s="285"/>
    </row>
    <row r="2260" spans="2:21" ht="16.5">
      <c r="B2260" s="82" t="s">
        <v>75</v>
      </c>
      <c r="C2260" s="267"/>
      <c r="D2260" s="267"/>
      <c r="E2260" s="45" t="s">
        <v>267</v>
      </c>
      <c r="F2260" s="44" t="s">
        <v>268</v>
      </c>
      <c r="G2260" s="136"/>
      <c r="H2260" s="136"/>
      <c r="I2260" s="136"/>
      <c r="J2260" s="136"/>
      <c r="K2260" s="136"/>
      <c r="L2260" s="267" t="s">
        <v>216</v>
      </c>
      <c r="M2260" s="267"/>
      <c r="N2260" s="267"/>
      <c r="O2260" s="267"/>
      <c r="P2260" s="136"/>
      <c r="Q2260" s="136"/>
      <c r="R2260" s="136"/>
      <c r="S2260" s="136"/>
      <c r="T2260" s="136"/>
      <c r="U2260" s="136"/>
    </row>
    <row r="2261" spans="2:21" ht="15.75">
      <c r="B2261" s="62"/>
      <c r="C2261" s="45"/>
      <c r="D2261" s="44" t="s">
        <v>268</v>
      </c>
      <c r="E2261" s="62">
        <v>0</v>
      </c>
      <c r="F2261" s="62">
        <v>0</v>
      </c>
      <c r="G2261" s="136"/>
      <c r="H2261" s="136"/>
      <c r="I2261" s="136"/>
      <c r="J2261" s="136"/>
      <c r="K2261" s="136"/>
      <c r="L2261" s="267" t="s">
        <v>217</v>
      </c>
      <c r="M2261" s="267"/>
      <c r="N2261" s="267"/>
      <c r="O2261" s="267"/>
      <c r="P2261" s="136"/>
      <c r="Q2261" s="136"/>
      <c r="R2261" s="136"/>
      <c r="S2261" s="136"/>
      <c r="T2261" s="136"/>
      <c r="U2261" s="136"/>
    </row>
    <row r="2262" spans="2:21" ht="16.5">
      <c r="B2262" s="62"/>
      <c r="C2262" s="62"/>
      <c r="D2262" s="62">
        <v>0</v>
      </c>
      <c r="E2262" s="62">
        <v>0</v>
      </c>
      <c r="F2262" s="62">
        <v>0</v>
      </c>
      <c r="G2262" s="46"/>
      <c r="H2262" s="46"/>
      <c r="I2262" s="46"/>
      <c r="J2262" s="46"/>
      <c r="K2262" s="62"/>
      <c r="L2262" s="62"/>
      <c r="M2262" s="62"/>
      <c r="N2262" s="62"/>
      <c r="O2262" s="62"/>
      <c r="P2262" s="46"/>
      <c r="Q2262" s="46"/>
      <c r="R2262" s="46"/>
      <c r="S2262" s="46"/>
      <c r="T2262" s="46"/>
      <c r="U2262" s="46"/>
    </row>
    <row r="2263" spans="2:21" ht="16.5">
      <c r="B2263" s="44" t="s">
        <v>264</v>
      </c>
      <c r="C2263" s="62"/>
      <c r="D2263" s="62">
        <v>0</v>
      </c>
      <c r="E2263" s="65">
        <f>E2261+E2262</f>
        <v>0</v>
      </c>
      <c r="F2263" s="65">
        <f>F2261+F2262</f>
        <v>0</v>
      </c>
      <c r="G2263" s="267" t="s">
        <v>0</v>
      </c>
      <c r="H2263" s="267"/>
      <c r="I2263" s="267"/>
      <c r="J2263" s="267"/>
      <c r="K2263" s="267"/>
      <c r="L2263" s="267"/>
      <c r="M2263" s="267"/>
      <c r="N2263" s="267"/>
      <c r="O2263" s="267"/>
      <c r="P2263" s="267"/>
      <c r="Q2263" s="267"/>
      <c r="R2263" s="267"/>
      <c r="S2263" s="267"/>
      <c r="T2263" s="267"/>
      <c r="U2263" s="267"/>
    </row>
    <row r="2264" spans="2:21" ht="16.5">
      <c r="B2264" s="44" t="s">
        <v>265</v>
      </c>
      <c r="C2264" s="65"/>
      <c r="D2264" s="65">
        <f>D2262+D2263</f>
        <v>0</v>
      </c>
      <c r="E2264" s="65"/>
      <c r="F2264" s="65"/>
      <c r="G2264" s="267"/>
      <c r="H2264" s="267"/>
      <c r="I2264" s="267"/>
      <c r="J2264" s="267"/>
      <c r="K2264" s="267"/>
      <c r="L2264" s="267"/>
      <c r="M2264" s="267"/>
      <c r="N2264" s="267"/>
      <c r="O2264" s="267"/>
      <c r="P2264" s="267"/>
      <c r="Q2264" s="267"/>
      <c r="R2264" s="267"/>
      <c r="S2264" s="267"/>
      <c r="T2264" s="267"/>
      <c r="U2264" s="267"/>
    </row>
    <row r="2265" spans="2:21" ht="16.5">
      <c r="B2265" s="138" t="s">
        <v>28</v>
      </c>
      <c r="C2265" s="65"/>
      <c r="D2265" s="65"/>
      <c r="E2265" s="65"/>
      <c r="F2265" s="65"/>
      <c r="G2265" s="267"/>
      <c r="H2265" s="267"/>
      <c r="I2265" s="267"/>
      <c r="J2265" s="267"/>
      <c r="K2265" s="267"/>
      <c r="L2265" s="267"/>
      <c r="M2265" s="267"/>
      <c r="N2265" s="267"/>
      <c r="O2265" s="267"/>
      <c r="P2265" s="267"/>
      <c r="Q2265" s="267"/>
      <c r="R2265" s="267"/>
      <c r="S2265" s="267"/>
      <c r="T2265" s="267"/>
      <c r="U2265" s="267"/>
    </row>
    <row r="2266" spans="2:21" ht="16.5">
      <c r="B2266" s="138" t="s">
        <v>109</v>
      </c>
      <c r="C2266" s="267"/>
      <c r="D2266" s="267"/>
      <c r="E2266" s="65"/>
      <c r="F2266" s="65"/>
      <c r="G2266" s="65"/>
      <c r="H2266" s="65"/>
      <c r="I2266" s="65"/>
      <c r="J2266" s="65"/>
      <c r="K2266" s="65"/>
      <c r="L2266" s="65"/>
      <c r="M2266" s="65"/>
      <c r="N2266" s="65"/>
      <c r="O2266" s="65"/>
      <c r="P2266" s="65"/>
      <c r="Q2266" s="65"/>
      <c r="R2266" s="65"/>
      <c r="S2266" s="65"/>
      <c r="T2266" s="65"/>
      <c r="U2266" s="65"/>
    </row>
    <row r="2267" spans="2:21" ht="16.5">
      <c r="B2267" s="44"/>
      <c r="C2267" s="65"/>
      <c r="D2267" s="65"/>
      <c r="E2267" s="65"/>
      <c r="F2267" s="65"/>
      <c r="G2267" s="44"/>
      <c r="H2267" s="136"/>
      <c r="I2267" s="136"/>
      <c r="J2267" s="136"/>
      <c r="K2267" s="136"/>
      <c r="L2267" s="136"/>
      <c r="M2267" s="136"/>
      <c r="N2267" s="136"/>
      <c r="O2267" s="136"/>
      <c r="P2267" s="136"/>
      <c r="Q2267" s="136"/>
      <c r="R2267" s="136"/>
      <c r="S2267" s="136"/>
      <c r="T2267" s="136"/>
      <c r="U2267" s="136"/>
    </row>
    <row r="2268" spans="2:28" ht="16.5">
      <c r="B2268" s="65" t="s">
        <v>252</v>
      </c>
      <c r="C2268" s="65"/>
      <c r="D2268" s="65"/>
      <c r="E2268" s="179"/>
      <c r="F2268" s="179"/>
      <c r="G2268" s="63"/>
      <c r="H2268" s="154"/>
      <c r="I2268" s="154"/>
      <c r="J2268" s="154"/>
      <c r="K2268" s="154"/>
      <c r="L2268" s="154"/>
      <c r="M2268" s="154"/>
      <c r="N2268" s="154"/>
      <c r="O2268" s="154"/>
      <c r="P2268" s="154"/>
      <c r="Q2268" s="154"/>
      <c r="R2268" s="154"/>
      <c r="S2268" s="154"/>
      <c r="T2268" s="154"/>
      <c r="U2268" s="154"/>
      <c r="V2268" s="29"/>
      <c r="W2268" s="29"/>
      <c r="X2268" s="29"/>
      <c r="Y2268" s="29"/>
      <c r="Z2268" s="29"/>
      <c r="AA2268" s="29"/>
      <c r="AB2268" s="29"/>
    </row>
    <row r="2269" spans="1:28" ht="15.75">
      <c r="A2269" s="29"/>
      <c r="B2269" s="63" t="s">
        <v>298</v>
      </c>
      <c r="C2269" s="179"/>
      <c r="D2269" s="179"/>
      <c r="E2269" s="188"/>
      <c r="F2269" s="188"/>
      <c r="G2269" s="188"/>
      <c r="H2269" s="188"/>
      <c r="I2269" s="188"/>
      <c r="J2269" s="188"/>
      <c r="K2269" s="188"/>
      <c r="L2269" s="188"/>
      <c r="M2269" s="188"/>
      <c r="N2269" s="188"/>
      <c r="O2269" s="188"/>
      <c r="P2269" s="188"/>
      <c r="Q2269" s="188"/>
      <c r="R2269" s="188"/>
      <c r="S2269" s="188"/>
      <c r="T2269" s="188"/>
      <c r="U2269" s="188"/>
      <c r="V2269" s="29"/>
      <c r="W2269" s="29"/>
      <c r="X2269" s="29"/>
      <c r="Y2269" s="29"/>
      <c r="Z2269" s="29"/>
      <c r="AA2269" s="29"/>
      <c r="AB2269" s="29"/>
    </row>
    <row r="2270" spans="1:28" ht="15.75">
      <c r="A2270" s="29"/>
      <c r="B2270" s="188" t="s">
        <v>312</v>
      </c>
      <c r="C2270" s="188"/>
      <c r="D2270" s="188"/>
      <c r="E2270" s="201"/>
      <c r="F2270" s="201"/>
      <c r="G2270" s="201"/>
      <c r="H2270" s="201"/>
      <c r="I2270" s="201"/>
      <c r="J2270" s="201"/>
      <c r="K2270" s="201"/>
      <c r="L2270" s="201"/>
      <c r="M2270" s="201"/>
      <c r="N2270" s="201"/>
      <c r="O2270" s="201"/>
      <c r="P2270" s="201"/>
      <c r="Q2270" s="201"/>
      <c r="R2270" s="201"/>
      <c r="S2270" s="201"/>
      <c r="T2270" s="201"/>
      <c r="U2270" s="201"/>
      <c r="V2270" s="29"/>
      <c r="W2270" s="29"/>
      <c r="X2270" s="29"/>
      <c r="Y2270" s="29"/>
      <c r="Z2270" s="29"/>
      <c r="AA2270" s="29"/>
      <c r="AB2270" s="29"/>
    </row>
    <row r="2271" spans="1:28" ht="15.75">
      <c r="A2271" s="29"/>
      <c r="B2271" s="201" t="s">
        <v>311</v>
      </c>
      <c r="C2271" s="201"/>
      <c r="D2271" s="201"/>
      <c r="E2271" s="36"/>
      <c r="F2271" s="36"/>
      <c r="G2271" s="36"/>
      <c r="H2271" s="36"/>
      <c r="I2271" s="36"/>
      <c r="J2271" s="36"/>
      <c r="K2271" s="36"/>
      <c r="L2271" s="36"/>
      <c r="M2271" s="36"/>
      <c r="N2271" s="36"/>
      <c r="O2271" s="36"/>
      <c r="P2271" s="36"/>
      <c r="Q2271" s="44"/>
      <c r="R2271" s="44"/>
      <c r="S2271" s="44"/>
      <c r="T2271" s="44"/>
      <c r="U2271" s="44"/>
      <c r="V2271" s="29"/>
      <c r="W2271" s="29"/>
      <c r="X2271" s="29"/>
      <c r="Y2271" s="29"/>
      <c r="Z2271" s="29"/>
      <c r="AA2271" s="29"/>
      <c r="AB2271" s="29"/>
    </row>
    <row r="2272" spans="1:28" ht="16.5">
      <c r="A2272" s="29"/>
      <c r="B2272" s="36" t="s">
        <v>269</v>
      </c>
      <c r="C2272" s="36"/>
      <c r="D2272" s="36"/>
      <c r="E2272" s="166"/>
      <c r="F2272" s="166"/>
      <c r="G2272" s="166"/>
      <c r="H2272" s="166"/>
      <c r="I2272" s="166"/>
      <c r="J2272" s="166"/>
      <c r="K2272" s="166"/>
      <c r="L2272" s="166"/>
      <c r="M2272" s="166"/>
      <c r="N2272" s="166"/>
      <c r="O2272" s="166"/>
      <c r="P2272" s="166"/>
      <c r="Q2272" s="44"/>
      <c r="R2272" s="44"/>
      <c r="S2272" s="44"/>
      <c r="T2272" s="44"/>
      <c r="U2272" s="44"/>
      <c r="V2272" s="29"/>
      <c r="W2272" s="29"/>
      <c r="X2272" s="29"/>
      <c r="Y2272" s="29"/>
      <c r="Z2272" s="29"/>
      <c r="AA2272" s="29"/>
      <c r="AB2272" s="29"/>
    </row>
    <row r="2273" spans="1:21" ht="16.5">
      <c r="A2273" s="29"/>
      <c r="B2273" s="166" t="s">
        <v>302</v>
      </c>
      <c r="C2273" s="166"/>
      <c r="D2273" s="166"/>
      <c r="E2273" s="65"/>
      <c r="F2273" s="65"/>
      <c r="G2273" s="65"/>
      <c r="H2273" s="65"/>
      <c r="I2273" s="65"/>
      <c r="J2273" s="65"/>
      <c r="K2273" s="65"/>
      <c r="L2273" s="65"/>
      <c r="M2273" s="65"/>
      <c r="N2273" s="65"/>
      <c r="O2273" s="65"/>
      <c r="P2273" s="65"/>
      <c r="Q2273" s="65"/>
      <c r="R2273" s="65"/>
      <c r="S2273" s="65"/>
      <c r="T2273" s="65"/>
      <c r="U2273" s="65"/>
    </row>
    <row r="2274" spans="2:21" ht="16.5">
      <c r="B2274" s="65"/>
      <c r="C2274" s="65"/>
      <c r="D2274" s="65"/>
      <c r="E2274" s="65"/>
      <c r="F2274" s="65"/>
      <c r="G2274" s="65"/>
      <c r="H2274" s="65"/>
      <c r="I2274" s="65"/>
      <c r="J2274" s="65"/>
      <c r="K2274" s="65"/>
      <c r="L2274" s="65"/>
      <c r="M2274" s="65"/>
      <c r="N2274" s="65"/>
      <c r="O2274" s="65"/>
      <c r="P2274" s="65"/>
      <c r="Q2274" s="65"/>
      <c r="R2274" s="65"/>
      <c r="S2274" s="65"/>
      <c r="T2274" s="65"/>
      <c r="U2274" s="65"/>
    </row>
    <row r="2275" spans="2:21" ht="16.5">
      <c r="B2275" s="65"/>
      <c r="C2275" s="65"/>
      <c r="D2275" s="65"/>
      <c r="E2275" s="65"/>
      <c r="F2275" s="65"/>
      <c r="G2275" s="65"/>
      <c r="H2275" s="65"/>
      <c r="I2275" s="65"/>
      <c r="J2275" s="65"/>
      <c r="K2275" s="65"/>
      <c r="L2275" s="65"/>
      <c r="M2275" s="65"/>
      <c r="N2275" s="65"/>
      <c r="O2275" s="65"/>
      <c r="P2275" s="65"/>
      <c r="Q2275" s="65"/>
      <c r="R2275" s="65"/>
      <c r="S2275" s="65"/>
      <c r="T2275" s="65"/>
      <c r="U2275" s="65"/>
    </row>
    <row r="2276" spans="2:21" ht="16.5">
      <c r="B2276" s="65"/>
      <c r="C2276" s="65"/>
      <c r="D2276" s="65"/>
      <c r="E2276" s="65"/>
      <c r="F2276" s="65"/>
      <c r="G2276" s="65"/>
      <c r="H2276" s="65"/>
      <c r="I2276" s="65"/>
      <c r="J2276" s="65"/>
      <c r="K2276" s="65"/>
      <c r="L2276" s="65"/>
      <c r="M2276" s="65"/>
      <c r="N2276" s="65"/>
      <c r="O2276" s="65"/>
      <c r="P2276" s="65"/>
      <c r="Q2276" s="65"/>
      <c r="R2276" s="65"/>
      <c r="S2276" s="65"/>
      <c r="T2276" s="65"/>
      <c r="U2276" s="65"/>
    </row>
    <row r="2277" spans="2:21" ht="20.25">
      <c r="B2277" s="65"/>
      <c r="C2277" s="65"/>
      <c r="D2277" s="65"/>
      <c r="E2277" s="65"/>
      <c r="F2277" s="65"/>
      <c r="G2277" s="65"/>
      <c r="H2277" s="65"/>
      <c r="I2277" s="65"/>
      <c r="J2277" s="249">
        <v>11</v>
      </c>
      <c r="K2277" s="65"/>
      <c r="L2277" s="65"/>
      <c r="M2277" s="65"/>
      <c r="N2277" s="65"/>
      <c r="O2277" s="65"/>
      <c r="P2277" s="65"/>
      <c r="Q2277" s="65"/>
      <c r="R2277" s="65"/>
      <c r="S2277" s="65"/>
      <c r="T2277" s="65"/>
      <c r="U2277" s="65"/>
    </row>
    <row r="2278" spans="2:21" ht="16.5">
      <c r="B2278" s="65"/>
      <c r="C2278" s="65"/>
      <c r="D2278" s="65"/>
      <c r="E2278" s="65"/>
      <c r="F2278" s="65"/>
      <c r="G2278" s="65"/>
      <c r="H2278" s="65"/>
      <c r="I2278" s="65"/>
      <c r="J2278" s="65"/>
      <c r="K2278" s="65"/>
      <c r="L2278" s="65"/>
      <c r="M2278" s="65"/>
      <c r="N2278" s="65"/>
      <c r="O2278" s="65"/>
      <c r="P2278" s="65"/>
      <c r="Q2278" s="65"/>
      <c r="R2278" s="65"/>
      <c r="S2278" s="65"/>
      <c r="T2278" s="65"/>
      <c r="U2278" s="65"/>
    </row>
    <row r="2279" spans="2:14" ht="18.75">
      <c r="B2279" s="41"/>
      <c r="C2279" s="41"/>
      <c r="D2279" s="41"/>
      <c r="E2279" s="120" t="s">
        <v>23</v>
      </c>
      <c r="N2279" s="125" t="s">
        <v>316</v>
      </c>
    </row>
    <row r="2280" spans="2:21" ht="23.25">
      <c r="B2280" s="275" t="s">
        <v>153</v>
      </c>
      <c r="C2280" s="284"/>
      <c r="D2280" s="284"/>
      <c r="E2280" s="284"/>
      <c r="F2280" s="284"/>
      <c r="G2280" s="284"/>
      <c r="H2280" s="284"/>
      <c r="I2280" s="284"/>
      <c r="J2280" s="284"/>
      <c r="K2280" s="284"/>
      <c r="L2280" s="284"/>
      <c r="M2280" s="284"/>
      <c r="N2280" s="284"/>
      <c r="O2280" s="284"/>
      <c r="P2280" s="284"/>
      <c r="Q2280" s="284"/>
      <c r="R2280" s="284"/>
      <c r="S2280" s="284"/>
      <c r="T2280" s="284"/>
      <c r="U2280" s="284"/>
    </row>
    <row r="2281" spans="2:21" ht="22.5">
      <c r="B2281" s="283" t="s">
        <v>250</v>
      </c>
      <c r="C2281" s="284"/>
      <c r="D2281" s="284"/>
      <c r="E2281" s="284"/>
      <c r="F2281" s="284"/>
      <c r="G2281" s="284"/>
      <c r="H2281" s="284"/>
      <c r="I2281" s="284"/>
      <c r="J2281" s="284"/>
      <c r="K2281" s="284"/>
      <c r="L2281" s="284"/>
      <c r="M2281" s="284"/>
      <c r="N2281" s="284"/>
      <c r="O2281" s="284"/>
      <c r="P2281" s="284"/>
      <c r="Q2281" s="284"/>
      <c r="R2281" s="284"/>
      <c r="S2281" s="284"/>
      <c r="T2281" s="284"/>
      <c r="U2281" s="284"/>
    </row>
    <row r="2282" spans="2:21" ht="24" customHeight="1">
      <c r="B2282" s="280" t="s">
        <v>212</v>
      </c>
      <c r="C2282" s="281"/>
      <c r="D2282" s="281"/>
      <c r="E2282" s="281"/>
      <c r="F2282" s="281"/>
      <c r="G2282" s="281"/>
      <c r="H2282" s="281"/>
      <c r="I2282" s="281"/>
      <c r="J2282" s="281"/>
      <c r="K2282" s="281"/>
      <c r="L2282" s="281"/>
      <c r="M2282" s="281"/>
      <c r="N2282" s="281"/>
      <c r="O2282" s="281"/>
      <c r="P2282" s="281"/>
      <c r="Q2282" s="281"/>
      <c r="R2282" s="281"/>
      <c r="S2282" s="281"/>
      <c r="T2282" s="281"/>
      <c r="U2282" s="281"/>
    </row>
    <row r="2283" spans="1:21" ht="24" customHeight="1">
      <c r="A2283" s="295" t="s">
        <v>204</v>
      </c>
      <c r="B2283" s="295"/>
      <c r="C2283" s="295"/>
      <c r="D2283" s="295"/>
      <c r="E2283" s="295"/>
      <c r="F2283" s="306" t="s">
        <v>353</v>
      </c>
      <c r="G2283" s="306"/>
      <c r="H2283" s="306"/>
      <c r="I2283" s="306"/>
      <c r="J2283" s="306"/>
      <c r="K2283" s="306"/>
      <c r="L2283" s="306"/>
      <c r="M2283" s="306"/>
      <c r="N2283" s="306"/>
      <c r="O2283" s="38"/>
      <c r="P2283" s="38"/>
      <c r="Q2283" s="38"/>
      <c r="R2283" s="38"/>
      <c r="S2283" s="38"/>
      <c r="T2283" s="38"/>
      <c r="U2283" s="38"/>
    </row>
    <row r="2284" spans="2:14" ht="24" customHeight="1">
      <c r="B2284" s="41"/>
      <c r="C2284" s="41"/>
      <c r="D2284" s="41"/>
      <c r="E2284" s="120" t="s">
        <v>23</v>
      </c>
      <c r="N2284" s="125" t="s">
        <v>316</v>
      </c>
    </row>
    <row r="2285" spans="2:21" ht="22.5" customHeight="1">
      <c r="B2285" s="72" t="s">
        <v>1</v>
      </c>
      <c r="C2285" s="49" t="s">
        <v>1</v>
      </c>
      <c r="D2285" s="49" t="s">
        <v>30</v>
      </c>
      <c r="E2285" s="49" t="s">
        <v>5</v>
      </c>
      <c r="F2285" s="50" t="s">
        <v>22</v>
      </c>
      <c r="G2285" s="50" t="s">
        <v>13</v>
      </c>
      <c r="H2285" s="50" t="s">
        <v>14</v>
      </c>
      <c r="I2285" s="49" t="s">
        <v>0</v>
      </c>
      <c r="J2285" s="50" t="s">
        <v>12</v>
      </c>
      <c r="K2285" s="50" t="s">
        <v>13</v>
      </c>
      <c r="L2285" s="50" t="s">
        <v>14</v>
      </c>
      <c r="M2285" s="49" t="s">
        <v>0</v>
      </c>
      <c r="N2285" s="50" t="s">
        <v>15</v>
      </c>
      <c r="O2285" s="50" t="s">
        <v>16</v>
      </c>
      <c r="P2285" s="50" t="s">
        <v>14</v>
      </c>
      <c r="Q2285" s="49" t="s">
        <v>0</v>
      </c>
      <c r="R2285" s="50" t="s">
        <v>24</v>
      </c>
      <c r="S2285" s="50" t="s">
        <v>25</v>
      </c>
      <c r="T2285" s="50" t="s">
        <v>14</v>
      </c>
      <c r="U2285" s="49" t="s">
        <v>0</v>
      </c>
    </row>
    <row r="2286" spans="2:21" ht="22.5" customHeight="1">
      <c r="B2286" s="72" t="s">
        <v>4</v>
      </c>
      <c r="C2286" s="49" t="s">
        <v>3</v>
      </c>
      <c r="D2286" s="49" t="s">
        <v>31</v>
      </c>
      <c r="E2286" s="49" t="s">
        <v>6</v>
      </c>
      <c r="F2286" s="49" t="s">
        <v>8</v>
      </c>
      <c r="G2286" s="49" t="s">
        <v>9</v>
      </c>
      <c r="H2286" s="49" t="s">
        <v>10</v>
      </c>
      <c r="I2286" s="41" t="s">
        <v>11</v>
      </c>
      <c r="J2286" s="49" t="s">
        <v>8</v>
      </c>
      <c r="K2286" s="49" t="s">
        <v>9</v>
      </c>
      <c r="L2286" s="49" t="s">
        <v>10</v>
      </c>
      <c r="M2286" s="41" t="s">
        <v>11</v>
      </c>
      <c r="N2286" s="49" t="s">
        <v>8</v>
      </c>
      <c r="O2286" s="49" t="s">
        <v>9</v>
      </c>
      <c r="P2286" s="49" t="s">
        <v>10</v>
      </c>
      <c r="Q2286" s="41" t="s">
        <v>11</v>
      </c>
      <c r="R2286" s="49" t="s">
        <v>8</v>
      </c>
      <c r="S2286" s="49" t="s">
        <v>9</v>
      </c>
      <c r="T2286" s="49" t="s">
        <v>10</v>
      </c>
      <c r="U2286" s="41" t="s">
        <v>11</v>
      </c>
    </row>
    <row r="2287" spans="2:16" ht="22.5" customHeight="1">
      <c r="B2287" s="204" t="s">
        <v>358</v>
      </c>
      <c r="C2287" s="72" t="s">
        <v>309</v>
      </c>
      <c r="D2287" s="49" t="s">
        <v>305</v>
      </c>
      <c r="E2287" s="49" t="s">
        <v>7</v>
      </c>
      <c r="F2287" s="49" t="s">
        <v>32</v>
      </c>
      <c r="G2287" s="49" t="s">
        <v>32</v>
      </c>
      <c r="H2287" s="7">
        <v>0.03</v>
      </c>
      <c r="L2287" s="7">
        <v>0.01</v>
      </c>
      <c r="P2287" s="7">
        <v>0.01</v>
      </c>
    </row>
    <row r="2288" spans="2:21" ht="22.5" customHeight="1">
      <c r="B2288" s="132"/>
      <c r="D2288" s="2" t="s">
        <v>33</v>
      </c>
      <c r="E2288" s="3"/>
      <c r="F2288" s="2" t="s">
        <v>33</v>
      </c>
      <c r="G2288" s="2" t="s">
        <v>33</v>
      </c>
      <c r="H2288" s="2" t="s">
        <v>33</v>
      </c>
      <c r="I2288" s="2" t="s">
        <v>33</v>
      </c>
      <c r="J2288" s="2" t="s">
        <v>33</v>
      </c>
      <c r="K2288" s="2" t="s">
        <v>33</v>
      </c>
      <c r="L2288" s="2" t="s">
        <v>33</v>
      </c>
      <c r="N2288" s="2" t="s">
        <v>33</v>
      </c>
      <c r="O2288" s="2" t="s">
        <v>33</v>
      </c>
      <c r="P2288" s="2" t="s">
        <v>33</v>
      </c>
      <c r="Q2288" s="2" t="s">
        <v>33</v>
      </c>
      <c r="R2288" s="2" t="s">
        <v>33</v>
      </c>
      <c r="S2288" s="2" t="s">
        <v>33</v>
      </c>
      <c r="T2288" s="2" t="s">
        <v>33</v>
      </c>
      <c r="U2288" s="2" t="s">
        <v>33</v>
      </c>
    </row>
    <row r="2289" spans="2:14" ht="22.5" customHeight="1">
      <c r="B2289" s="41"/>
      <c r="C2289" s="41"/>
      <c r="D2289" s="41"/>
      <c r="E2289" s="120" t="s">
        <v>23</v>
      </c>
      <c r="N2289" s="125" t="s">
        <v>316</v>
      </c>
    </row>
    <row r="2290" spans="1:21" ht="22.5" customHeight="1">
      <c r="A2290" s="126">
        <v>1</v>
      </c>
      <c r="B2290" s="60" t="s">
        <v>17</v>
      </c>
      <c r="C2290" s="128">
        <v>22</v>
      </c>
      <c r="D2290" s="128">
        <f>C2290*15</f>
        <v>330</v>
      </c>
      <c r="E2290" s="128">
        <f>SUM(C2290*32)</f>
        <v>704</v>
      </c>
      <c r="F2290" s="128">
        <f>SUM(C2290*22)</f>
        <v>484</v>
      </c>
      <c r="G2290" s="128">
        <f>SUM(E2290*8)</f>
        <v>5632</v>
      </c>
      <c r="H2290" s="128" t="s">
        <v>21</v>
      </c>
      <c r="I2290" s="129">
        <f>G2290+F2290+D2290</f>
        <v>6446</v>
      </c>
      <c r="J2290" s="128">
        <f>SUM(C2290*3)</f>
        <v>66</v>
      </c>
      <c r="K2290" s="128">
        <f>SUM(E2290*0.5)</f>
        <v>352</v>
      </c>
      <c r="L2290" s="128" t="str">
        <f>+L2292</f>
        <v>+</v>
      </c>
      <c r="M2290" s="129">
        <f>SUM(J2290:L2290)</f>
        <v>418</v>
      </c>
      <c r="N2290" s="128">
        <f>SUM(C2290*3)</f>
        <v>66</v>
      </c>
      <c r="O2290" s="128">
        <f>SUM(E2290*1)</f>
        <v>704</v>
      </c>
      <c r="P2290" s="128" t="s">
        <v>21</v>
      </c>
      <c r="Q2290" s="129">
        <f>SUM(N2290:P2290)</f>
        <v>770</v>
      </c>
      <c r="R2290" s="128">
        <f>SUM(C2290*2)</f>
        <v>44</v>
      </c>
      <c r="S2290" s="128">
        <f>SUM(E2290*0.5)</f>
        <v>352</v>
      </c>
      <c r="T2290" s="128" t="s">
        <v>21</v>
      </c>
      <c r="U2290" s="129">
        <f>SUM(R2290:T2290)</f>
        <v>396</v>
      </c>
    </row>
    <row r="2291" spans="1:21" ht="22.5" customHeight="1">
      <c r="A2291" s="126">
        <v>2</v>
      </c>
      <c r="B2291" s="60" t="s">
        <v>18</v>
      </c>
      <c r="C2291" s="128">
        <v>10</v>
      </c>
      <c r="D2291" s="128">
        <f>SUM(C2291*15)</f>
        <v>150</v>
      </c>
      <c r="E2291" s="29">
        <f>SUM(C2291*24)</f>
        <v>240</v>
      </c>
      <c r="F2291" s="128">
        <f>SUM(C2291*32.5)</f>
        <v>325</v>
      </c>
      <c r="G2291" s="128">
        <f>SUM(E2291*8)</f>
        <v>1920</v>
      </c>
      <c r="H2291" s="128" t="s">
        <v>21</v>
      </c>
      <c r="I2291" s="129">
        <f>G2291+F2291+D2291</f>
        <v>2395</v>
      </c>
      <c r="J2291" s="128">
        <f>SUM(C2291*2.5)</f>
        <v>25</v>
      </c>
      <c r="K2291" s="128">
        <f>SUM(E2291*0.5)</f>
        <v>120</v>
      </c>
      <c r="L2291" s="128" t="s">
        <v>21</v>
      </c>
      <c r="M2291" s="129">
        <f>SUM(J2291:L2291)</f>
        <v>145</v>
      </c>
      <c r="N2291" s="128">
        <f>SUM(C2291*3)</f>
        <v>30</v>
      </c>
      <c r="O2291" s="128">
        <f>SUM(E2291*1)</f>
        <v>240</v>
      </c>
      <c r="P2291" s="128" t="s">
        <v>21</v>
      </c>
      <c r="Q2291" s="129">
        <f>SUM(N2291:P2291)</f>
        <v>270</v>
      </c>
      <c r="R2291" s="128">
        <f>SUM(C2291*2)</f>
        <v>20</v>
      </c>
      <c r="S2291" s="128">
        <f>SUM(E2291*0.5)</f>
        <v>120</v>
      </c>
      <c r="T2291" s="128" t="s">
        <v>21</v>
      </c>
      <c r="U2291" s="129">
        <f>SUM(R2291:T2291)</f>
        <v>140</v>
      </c>
    </row>
    <row r="2292" spans="1:21" ht="19.5">
      <c r="A2292" s="126">
        <v>3</v>
      </c>
      <c r="B2292" s="60" t="s">
        <v>19</v>
      </c>
      <c r="C2292" s="128">
        <v>14</v>
      </c>
      <c r="D2292" s="128">
        <f>SUM(C2292*15)</f>
        <v>210</v>
      </c>
      <c r="E2292" s="128">
        <f>SUM(C2292*32)</f>
        <v>448</v>
      </c>
      <c r="F2292" s="128">
        <f>SUM(C2292*22)</f>
        <v>308</v>
      </c>
      <c r="G2292" s="128">
        <f>SUM(E2292*8)</f>
        <v>3584</v>
      </c>
      <c r="H2292" s="128" t="s">
        <v>21</v>
      </c>
      <c r="I2292" s="129">
        <f>G2292+F2292+D2292</f>
        <v>4102</v>
      </c>
      <c r="J2292" s="128">
        <f>SUM(C2292*3)</f>
        <v>42</v>
      </c>
      <c r="K2292" s="128">
        <f>SUM(E2292*0.5)</f>
        <v>224</v>
      </c>
      <c r="L2292" s="128" t="s">
        <v>21</v>
      </c>
      <c r="M2292" s="129">
        <f>SUM(J2292:L2292)</f>
        <v>266</v>
      </c>
      <c r="N2292" s="128">
        <f>SUM(C2292*3)</f>
        <v>42</v>
      </c>
      <c r="O2292" s="128">
        <f>SUM(E2292*1)</f>
        <v>448</v>
      </c>
      <c r="P2292" s="128" t="s">
        <v>21</v>
      </c>
      <c r="Q2292" s="129">
        <f>SUM(N2292:P2292)</f>
        <v>490</v>
      </c>
      <c r="R2292" s="128">
        <f>SUM(C2292*2)</f>
        <v>28</v>
      </c>
      <c r="S2292" s="128">
        <f>SUM(E2292*0.5)</f>
        <v>224</v>
      </c>
      <c r="T2292" s="128" t="s">
        <v>21</v>
      </c>
      <c r="U2292" s="129">
        <f>SUM(R2292:T2292)</f>
        <v>252</v>
      </c>
    </row>
    <row r="2293" spans="1:21" ht="19.5">
      <c r="A2293" s="126">
        <v>4</v>
      </c>
      <c r="B2293" s="60" t="s">
        <v>20</v>
      </c>
      <c r="C2293" s="128">
        <v>5</v>
      </c>
      <c r="D2293" s="128">
        <f>SUM(C2293*15)</f>
        <v>75</v>
      </c>
      <c r="E2293" s="128">
        <f>SUM(C2293*24)</f>
        <v>120</v>
      </c>
      <c r="F2293" s="128">
        <f>SUM(C2293*32.5)</f>
        <v>162.5</v>
      </c>
      <c r="G2293" s="128">
        <f>SUM(E2293*8)</f>
        <v>960</v>
      </c>
      <c r="H2293" s="128" t="s">
        <v>21</v>
      </c>
      <c r="I2293" s="129">
        <f>G2293+F2293+D2293</f>
        <v>1197.5</v>
      </c>
      <c r="J2293" s="128">
        <f>SUM(C2293*2.5)</f>
        <v>12.5</v>
      </c>
      <c r="K2293" s="128">
        <f>SUM(E2293*0.5)</f>
        <v>60</v>
      </c>
      <c r="L2293" s="128" t="s">
        <v>21</v>
      </c>
      <c r="M2293" s="129">
        <f>SUM(J2293:L2293)</f>
        <v>72.5</v>
      </c>
      <c r="N2293" s="128">
        <f>SUM(C2293*3)</f>
        <v>15</v>
      </c>
      <c r="O2293" s="128">
        <f>SUM(E2293*1)</f>
        <v>120</v>
      </c>
      <c r="P2293" s="128" t="s">
        <v>21</v>
      </c>
      <c r="Q2293" s="129">
        <f>SUM(N2293:P2293)</f>
        <v>135</v>
      </c>
      <c r="R2293" s="128">
        <f>SUM(C2293*2)</f>
        <v>10</v>
      </c>
      <c r="S2293" s="128">
        <f>SUM(E2293*0.5)</f>
        <v>60</v>
      </c>
      <c r="T2293" s="128" t="s">
        <v>21</v>
      </c>
      <c r="U2293" s="129">
        <f>SUM(R2293:T2293)</f>
        <v>70</v>
      </c>
    </row>
    <row r="2294" spans="2:21" ht="19.5">
      <c r="B2294" s="61" t="s">
        <v>28</v>
      </c>
      <c r="C2294" s="61">
        <f>C2293+C2292+C2291+C2290</f>
        <v>51</v>
      </c>
      <c r="D2294" s="8">
        <f>C2294*15</f>
        <v>765</v>
      </c>
      <c r="E2294" s="8">
        <f>SUM(E2290:E2293)</f>
        <v>1512</v>
      </c>
      <c r="F2294" s="8">
        <f>SUM(F2290:F2293)</f>
        <v>1279.5</v>
      </c>
      <c r="G2294" s="8">
        <f aca="true" t="shared" si="68" ref="G2294:M2294">SUM(G2290:G2293)</f>
        <v>12096</v>
      </c>
      <c r="H2294" s="8">
        <f t="shared" si="68"/>
        <v>0</v>
      </c>
      <c r="I2294" s="8">
        <f t="shared" si="68"/>
        <v>14140.5</v>
      </c>
      <c r="J2294" s="8">
        <f t="shared" si="68"/>
        <v>145.5</v>
      </c>
      <c r="K2294" s="8">
        <f t="shared" si="68"/>
        <v>756</v>
      </c>
      <c r="L2294" s="8">
        <f t="shared" si="68"/>
        <v>0</v>
      </c>
      <c r="M2294" s="8">
        <f t="shared" si="68"/>
        <v>901.5</v>
      </c>
      <c r="N2294" s="8">
        <f>SUM(N2290:N2293)</f>
        <v>153</v>
      </c>
      <c r="O2294" s="8">
        <f aca="true" t="shared" si="69" ref="O2294:U2294">SUM(O2290:O2293)</f>
        <v>1512</v>
      </c>
      <c r="P2294" s="8">
        <f t="shared" si="69"/>
        <v>0</v>
      </c>
      <c r="Q2294" s="8">
        <f t="shared" si="69"/>
        <v>1665</v>
      </c>
      <c r="R2294" s="8">
        <f t="shared" si="69"/>
        <v>102</v>
      </c>
      <c r="S2294" s="8">
        <f t="shared" si="69"/>
        <v>756</v>
      </c>
      <c r="T2294" s="8">
        <f t="shared" si="69"/>
        <v>0</v>
      </c>
      <c r="U2294" s="8">
        <f t="shared" si="69"/>
        <v>858</v>
      </c>
    </row>
    <row r="2295" spans="2:14" ht="18.75">
      <c r="B2295" s="41"/>
      <c r="C2295" s="41"/>
      <c r="D2295" s="41"/>
      <c r="E2295" s="120" t="s">
        <v>23</v>
      </c>
      <c r="N2295" s="125" t="s">
        <v>316</v>
      </c>
    </row>
    <row r="2296" spans="2:21" ht="19.5">
      <c r="B2296" s="135" t="s">
        <v>297</v>
      </c>
      <c r="C2296" s="82"/>
      <c r="D2296" s="82"/>
      <c r="E2296" s="267" t="s">
        <v>266</v>
      </c>
      <c r="F2296" s="267"/>
      <c r="G2296" s="267" t="s">
        <v>270</v>
      </c>
      <c r="H2296" s="285"/>
      <c r="I2296" s="285"/>
      <c r="J2296" s="285"/>
      <c r="K2296" s="285"/>
      <c r="L2296" s="267" t="s">
        <v>215</v>
      </c>
      <c r="M2296" s="267"/>
      <c r="N2296" s="267"/>
      <c r="O2296" s="267"/>
      <c r="P2296" s="136"/>
      <c r="Q2296" s="44"/>
      <c r="R2296" s="267" t="s">
        <v>214</v>
      </c>
      <c r="S2296" s="285"/>
      <c r="T2296" s="285"/>
      <c r="U2296" s="285"/>
    </row>
    <row r="2297" spans="2:21" ht="16.5">
      <c r="B2297" s="82" t="s">
        <v>75</v>
      </c>
      <c r="C2297" s="267"/>
      <c r="D2297" s="267"/>
      <c r="E2297" s="45" t="s">
        <v>267</v>
      </c>
      <c r="F2297" s="44" t="s">
        <v>268</v>
      </c>
      <c r="G2297" s="136"/>
      <c r="H2297" s="136"/>
      <c r="I2297" s="136"/>
      <c r="J2297" s="136"/>
      <c r="K2297" s="136"/>
      <c r="L2297" s="267" t="s">
        <v>216</v>
      </c>
      <c r="M2297" s="267"/>
      <c r="N2297" s="267"/>
      <c r="O2297" s="267"/>
      <c r="P2297" s="136"/>
      <c r="Q2297" s="136"/>
      <c r="R2297" s="136"/>
      <c r="S2297" s="136"/>
      <c r="T2297" s="136"/>
      <c r="U2297" s="136"/>
    </row>
    <row r="2298" spans="2:21" ht="15.75">
      <c r="B2298" s="62"/>
      <c r="C2298" s="45"/>
      <c r="D2298" s="44" t="s">
        <v>268</v>
      </c>
      <c r="E2298" s="62">
        <v>8</v>
      </c>
      <c r="F2298" s="62">
        <v>0</v>
      </c>
      <c r="G2298" s="136"/>
      <c r="H2298" s="136"/>
      <c r="I2298" s="136"/>
      <c r="J2298" s="136"/>
      <c r="K2298" s="136"/>
      <c r="L2298" s="267" t="s">
        <v>217</v>
      </c>
      <c r="M2298" s="267"/>
      <c r="N2298" s="267"/>
      <c r="O2298" s="267"/>
      <c r="P2298" s="136"/>
      <c r="Q2298" s="136"/>
      <c r="R2298" s="136"/>
      <c r="S2298" s="136"/>
      <c r="T2298" s="136"/>
      <c r="U2298" s="136"/>
    </row>
    <row r="2299" spans="2:21" ht="16.5">
      <c r="B2299" s="62"/>
      <c r="C2299" s="62"/>
      <c r="D2299" s="62">
        <v>0</v>
      </c>
      <c r="E2299" s="62">
        <v>0</v>
      </c>
      <c r="F2299" s="62">
        <v>0</v>
      </c>
      <c r="G2299" s="46"/>
      <c r="H2299" s="46"/>
      <c r="I2299" s="46"/>
      <c r="J2299" s="46"/>
      <c r="K2299" s="62"/>
      <c r="L2299" s="62"/>
      <c r="M2299" s="62"/>
      <c r="N2299" s="62"/>
      <c r="O2299" s="62"/>
      <c r="P2299" s="46"/>
      <c r="Q2299" s="46"/>
      <c r="R2299" s="46"/>
      <c r="S2299" s="46"/>
      <c r="T2299" s="46"/>
      <c r="U2299" s="46"/>
    </row>
    <row r="2300" spans="2:21" ht="16.5">
      <c r="B2300" s="44" t="s">
        <v>264</v>
      </c>
      <c r="C2300" s="62"/>
      <c r="D2300" s="62">
        <v>0</v>
      </c>
      <c r="E2300" s="65">
        <f>E2298+E2299</f>
        <v>8</v>
      </c>
      <c r="F2300" s="65">
        <f>F2298+F2299</f>
        <v>0</v>
      </c>
      <c r="G2300" s="267" t="s">
        <v>0</v>
      </c>
      <c r="H2300" s="267"/>
      <c r="I2300" s="267"/>
      <c r="J2300" s="267"/>
      <c r="K2300" s="267"/>
      <c r="L2300" s="267"/>
      <c r="M2300" s="267"/>
      <c r="N2300" s="267"/>
      <c r="O2300" s="267"/>
      <c r="P2300" s="267"/>
      <c r="Q2300" s="267"/>
      <c r="R2300" s="267"/>
      <c r="S2300" s="267"/>
      <c r="T2300" s="267"/>
      <c r="U2300" s="267"/>
    </row>
    <row r="2301" spans="2:21" ht="16.5">
      <c r="B2301" s="44" t="s">
        <v>265</v>
      </c>
      <c r="C2301" s="65"/>
      <c r="D2301" s="65">
        <f>D2299+D2300</f>
        <v>0</v>
      </c>
      <c r="E2301" s="65"/>
      <c r="F2301" s="65"/>
      <c r="G2301" s="267"/>
      <c r="H2301" s="267"/>
      <c r="I2301" s="267"/>
      <c r="J2301" s="267"/>
      <c r="K2301" s="267"/>
      <c r="L2301" s="267"/>
      <c r="M2301" s="267"/>
      <c r="N2301" s="267"/>
      <c r="O2301" s="267"/>
      <c r="P2301" s="267"/>
      <c r="Q2301" s="267"/>
      <c r="R2301" s="267"/>
      <c r="S2301" s="267"/>
      <c r="T2301" s="267"/>
      <c r="U2301" s="267"/>
    </row>
    <row r="2302" spans="2:21" ht="16.5">
      <c r="B2302" s="138" t="s">
        <v>28</v>
      </c>
      <c r="C2302" s="65"/>
      <c r="D2302" s="65"/>
      <c r="E2302" s="65"/>
      <c r="F2302" s="65"/>
      <c r="G2302" s="267"/>
      <c r="H2302" s="267"/>
      <c r="I2302" s="267"/>
      <c r="J2302" s="267"/>
      <c r="K2302" s="267"/>
      <c r="L2302" s="267"/>
      <c r="M2302" s="267"/>
      <c r="N2302" s="267"/>
      <c r="O2302" s="267"/>
      <c r="P2302" s="267"/>
      <c r="Q2302" s="267"/>
      <c r="R2302" s="267"/>
      <c r="S2302" s="267"/>
      <c r="T2302" s="267"/>
      <c r="U2302" s="267"/>
    </row>
    <row r="2303" spans="2:21" ht="16.5">
      <c r="B2303" s="138" t="s">
        <v>109</v>
      </c>
      <c r="C2303" s="267"/>
      <c r="D2303" s="267"/>
      <c r="E2303" s="65"/>
      <c r="F2303" s="65"/>
      <c r="G2303" s="65"/>
      <c r="H2303" s="65"/>
      <c r="I2303" s="65"/>
      <c r="J2303" s="65"/>
      <c r="K2303" s="65"/>
      <c r="L2303" s="65"/>
      <c r="M2303" s="65"/>
      <c r="N2303" s="65"/>
      <c r="O2303" s="65"/>
      <c r="P2303" s="65"/>
      <c r="Q2303" s="65"/>
      <c r="R2303" s="65"/>
      <c r="S2303" s="65"/>
      <c r="T2303" s="65"/>
      <c r="U2303" s="65"/>
    </row>
    <row r="2304" spans="2:21" ht="16.5">
      <c r="B2304" s="44"/>
      <c r="C2304" s="65"/>
      <c r="D2304" s="65"/>
      <c r="E2304" s="65"/>
      <c r="F2304" s="65"/>
      <c r="G2304" s="44"/>
      <c r="H2304" s="136"/>
      <c r="I2304" s="136"/>
      <c r="J2304" s="136"/>
      <c r="K2304" s="136"/>
      <c r="L2304" s="136"/>
      <c r="M2304" s="136"/>
      <c r="N2304" s="136"/>
      <c r="O2304" s="136"/>
      <c r="P2304" s="136"/>
      <c r="Q2304" s="136"/>
      <c r="R2304" s="136"/>
      <c r="S2304" s="136"/>
      <c r="T2304" s="136"/>
      <c r="U2304" s="136"/>
    </row>
    <row r="2305" spans="2:21" ht="16.5">
      <c r="B2305" s="65" t="s">
        <v>253</v>
      </c>
      <c r="C2305" s="65"/>
      <c r="D2305" s="65"/>
      <c r="E2305" s="179"/>
      <c r="F2305" s="179"/>
      <c r="G2305" s="63"/>
      <c r="H2305" s="154"/>
      <c r="I2305" s="154"/>
      <c r="J2305" s="154"/>
      <c r="K2305" s="154"/>
      <c r="L2305" s="154"/>
      <c r="M2305" s="154"/>
      <c r="N2305" s="154"/>
      <c r="O2305" s="154"/>
      <c r="P2305" s="154"/>
      <c r="Q2305" s="154"/>
      <c r="R2305" s="154"/>
      <c r="S2305" s="154"/>
      <c r="T2305" s="154"/>
      <c r="U2305" s="154"/>
    </row>
    <row r="2306" spans="1:21" ht="15.75">
      <c r="A2306" s="29"/>
      <c r="B2306" s="63" t="s">
        <v>298</v>
      </c>
      <c r="C2306" s="179"/>
      <c r="D2306" s="179"/>
      <c r="E2306" s="188"/>
      <c r="F2306" s="188"/>
      <c r="G2306" s="188"/>
      <c r="H2306" s="188"/>
      <c r="I2306" s="188"/>
      <c r="J2306" s="188"/>
      <c r="K2306" s="188"/>
      <c r="L2306" s="188"/>
      <c r="M2306" s="188"/>
      <c r="N2306" s="188"/>
      <c r="O2306" s="188"/>
      <c r="P2306" s="188"/>
      <c r="Q2306" s="188"/>
      <c r="R2306" s="188"/>
      <c r="S2306" s="188"/>
      <c r="T2306" s="188"/>
      <c r="U2306" s="188"/>
    </row>
    <row r="2307" spans="1:21" ht="15.75">
      <c r="A2307" s="29"/>
      <c r="B2307" s="188" t="s">
        <v>312</v>
      </c>
      <c r="C2307" s="188"/>
      <c r="D2307" s="188"/>
      <c r="E2307" s="201"/>
      <c r="F2307" s="201"/>
      <c r="G2307" s="201"/>
      <c r="H2307" s="201"/>
      <c r="I2307" s="201"/>
      <c r="J2307" s="201"/>
      <c r="K2307" s="201"/>
      <c r="L2307" s="201"/>
      <c r="M2307" s="201"/>
      <c r="N2307" s="201"/>
      <c r="O2307" s="201"/>
      <c r="P2307" s="201"/>
      <c r="Q2307" s="201"/>
      <c r="R2307" s="201"/>
      <c r="S2307" s="201"/>
      <c r="T2307" s="201"/>
      <c r="U2307" s="201"/>
    </row>
    <row r="2308" spans="1:21" ht="15.75">
      <c r="A2308" s="29"/>
      <c r="B2308" s="201" t="s">
        <v>311</v>
      </c>
      <c r="C2308" s="201"/>
      <c r="D2308" s="201"/>
      <c r="E2308" s="36"/>
      <c r="F2308" s="36"/>
      <c r="G2308" s="36"/>
      <c r="H2308" s="36"/>
      <c r="I2308" s="36"/>
      <c r="J2308" s="36"/>
      <c r="K2308" s="36"/>
      <c r="L2308" s="36"/>
      <c r="M2308" s="36"/>
      <c r="N2308" s="36"/>
      <c r="O2308" s="36"/>
      <c r="P2308" s="36"/>
      <c r="Q2308" s="49"/>
      <c r="R2308" s="49"/>
      <c r="S2308" s="49"/>
      <c r="T2308" s="49"/>
      <c r="U2308" s="49"/>
    </row>
    <row r="2309" spans="1:21" ht="16.5">
      <c r="A2309" s="29"/>
      <c r="B2309" s="36" t="s">
        <v>269</v>
      </c>
      <c r="C2309" s="36"/>
      <c r="D2309" s="36"/>
      <c r="E2309" s="166"/>
      <c r="F2309" s="166"/>
      <c r="G2309" s="166"/>
      <c r="H2309" s="166"/>
      <c r="I2309" s="166"/>
      <c r="J2309" s="166"/>
      <c r="K2309" s="166"/>
      <c r="L2309" s="166"/>
      <c r="M2309" s="166"/>
      <c r="N2309" s="166"/>
      <c r="O2309" s="166"/>
      <c r="P2309" s="166"/>
      <c r="Q2309" s="49"/>
      <c r="R2309" s="49"/>
      <c r="S2309" s="49"/>
      <c r="T2309" s="49"/>
      <c r="U2309" s="49"/>
    </row>
    <row r="2310" spans="1:21" ht="15.75">
      <c r="A2310" s="29"/>
      <c r="B2310" s="166" t="s">
        <v>302</v>
      </c>
      <c r="C2310" s="166"/>
      <c r="D2310" s="166"/>
      <c r="E2310" s="54"/>
      <c r="F2310" s="54"/>
      <c r="G2310" s="54"/>
      <c r="H2310" s="54"/>
      <c r="I2310" s="54"/>
      <c r="J2310" s="54"/>
      <c r="K2310" s="54"/>
      <c r="L2310" s="54"/>
      <c r="M2310" s="54"/>
      <c r="N2310" s="54"/>
      <c r="O2310" s="54"/>
      <c r="P2310" s="54"/>
      <c r="Q2310" s="54"/>
      <c r="R2310" s="54"/>
      <c r="S2310" s="54"/>
      <c r="T2310" s="54"/>
      <c r="U2310" s="54"/>
    </row>
    <row r="2311" spans="2:21" ht="12.75">
      <c r="B2311" s="54"/>
      <c r="C2311" s="54"/>
      <c r="D2311" s="54"/>
      <c r="E2311" s="54"/>
      <c r="F2311" s="54"/>
      <c r="G2311" s="54"/>
      <c r="H2311" s="54"/>
      <c r="I2311" s="54"/>
      <c r="J2311" s="54"/>
      <c r="K2311" s="54"/>
      <c r="L2311" s="54"/>
      <c r="M2311" s="54"/>
      <c r="N2311" s="54"/>
      <c r="O2311" s="54"/>
      <c r="P2311" s="54"/>
      <c r="Q2311" s="54"/>
      <c r="R2311" s="54"/>
      <c r="S2311" s="54"/>
      <c r="T2311" s="54"/>
      <c r="U2311" s="54"/>
    </row>
    <row r="2312" spans="2:21" ht="12.75">
      <c r="B2312" s="54"/>
      <c r="C2312" s="54"/>
      <c r="D2312" s="54"/>
      <c r="E2312" s="54"/>
      <c r="F2312" s="54"/>
      <c r="G2312" s="54"/>
      <c r="H2312" s="54"/>
      <c r="I2312" s="54"/>
      <c r="J2312" s="54"/>
      <c r="K2312" s="54"/>
      <c r="L2312" s="54"/>
      <c r="M2312" s="54"/>
      <c r="N2312" s="54"/>
      <c r="O2312" s="54"/>
      <c r="P2312" s="54"/>
      <c r="Q2312" s="54"/>
      <c r="R2312" s="54"/>
      <c r="S2312" s="54"/>
      <c r="T2312" s="54"/>
      <c r="U2312" s="54"/>
    </row>
    <row r="2313" spans="2:21" ht="19.5">
      <c r="B2313" s="54"/>
      <c r="C2313" s="54"/>
      <c r="D2313" s="54"/>
      <c r="E2313" s="68"/>
      <c r="F2313" s="68"/>
      <c r="G2313" s="68"/>
      <c r="H2313" s="68"/>
      <c r="I2313" s="68"/>
      <c r="J2313" s="68"/>
      <c r="K2313" s="68"/>
      <c r="L2313" s="68"/>
      <c r="M2313" s="68"/>
      <c r="N2313" s="68"/>
      <c r="O2313" s="68"/>
      <c r="P2313" s="68"/>
      <c r="Q2313" s="68"/>
      <c r="R2313" s="68"/>
      <c r="S2313" s="68"/>
      <c r="T2313" s="68"/>
      <c r="U2313" s="68"/>
    </row>
    <row r="2314" spans="2:21" ht="23.25">
      <c r="B2314" s="54"/>
      <c r="C2314" s="68"/>
      <c r="D2314" s="68"/>
      <c r="E2314" s="119"/>
      <c r="F2314" s="119"/>
      <c r="G2314" s="119"/>
      <c r="H2314" s="119"/>
      <c r="I2314" s="119"/>
      <c r="J2314" s="119"/>
      <c r="K2314" s="119"/>
      <c r="L2314" s="119"/>
      <c r="M2314" s="119"/>
      <c r="N2314" s="119"/>
      <c r="O2314" s="119"/>
      <c r="P2314" s="119"/>
      <c r="Q2314" s="119"/>
      <c r="R2314" s="119"/>
      <c r="S2314" s="119"/>
      <c r="T2314" s="119"/>
      <c r="U2314" s="119"/>
    </row>
    <row r="2315" spans="3:21" ht="23.25">
      <c r="C2315" s="119"/>
      <c r="D2315" s="119"/>
      <c r="E2315" s="119"/>
      <c r="F2315" s="119"/>
      <c r="G2315" s="119"/>
      <c r="H2315" s="119"/>
      <c r="I2315" s="119"/>
      <c r="J2315" s="249">
        <v>12</v>
      </c>
      <c r="K2315" s="119"/>
      <c r="L2315" s="119"/>
      <c r="M2315" s="119"/>
      <c r="N2315" s="119"/>
      <c r="O2315" s="119"/>
      <c r="P2315" s="119"/>
      <c r="Q2315" s="119"/>
      <c r="R2315" s="119"/>
      <c r="S2315" s="119"/>
      <c r="T2315" s="119"/>
      <c r="U2315" s="119"/>
    </row>
    <row r="2316" spans="2:21" ht="23.25">
      <c r="B2316" s="68"/>
      <c r="C2316" s="119"/>
      <c r="D2316" s="119"/>
      <c r="E2316" s="119"/>
      <c r="F2316" s="119"/>
      <c r="G2316" s="119"/>
      <c r="H2316" s="119"/>
      <c r="I2316" s="119"/>
      <c r="J2316" s="119"/>
      <c r="K2316" s="119"/>
      <c r="L2316" s="119"/>
      <c r="M2316" s="119"/>
      <c r="N2316" s="119"/>
      <c r="O2316" s="119"/>
      <c r="P2316" s="119"/>
      <c r="Q2316" s="119"/>
      <c r="R2316" s="119"/>
      <c r="S2316" s="119"/>
      <c r="T2316" s="119"/>
      <c r="U2316" s="119"/>
    </row>
    <row r="2317" spans="2:14" ht="18.75">
      <c r="B2317" s="41"/>
      <c r="C2317" s="41"/>
      <c r="D2317" s="41"/>
      <c r="E2317" s="120" t="s">
        <v>23</v>
      </c>
      <c r="N2317" s="125" t="s">
        <v>316</v>
      </c>
    </row>
    <row r="2318" spans="2:21" ht="23.25">
      <c r="B2318" s="275" t="s">
        <v>153</v>
      </c>
      <c r="C2318" s="284"/>
      <c r="D2318" s="284"/>
      <c r="E2318" s="284"/>
      <c r="F2318" s="284"/>
      <c r="G2318" s="284"/>
      <c r="H2318" s="284"/>
      <c r="I2318" s="284"/>
      <c r="J2318" s="284"/>
      <c r="K2318" s="284"/>
      <c r="L2318" s="284"/>
      <c r="M2318" s="284"/>
      <c r="N2318" s="284"/>
      <c r="O2318" s="284"/>
      <c r="P2318" s="284"/>
      <c r="Q2318" s="284"/>
      <c r="R2318" s="284"/>
      <c r="S2318" s="284"/>
      <c r="T2318" s="284"/>
      <c r="U2318" s="284"/>
    </row>
    <row r="2319" spans="2:21" ht="22.5" customHeight="1">
      <c r="B2319" s="283" t="s">
        <v>250</v>
      </c>
      <c r="C2319" s="284"/>
      <c r="D2319" s="284"/>
      <c r="E2319" s="284"/>
      <c r="F2319" s="284"/>
      <c r="G2319" s="284"/>
      <c r="H2319" s="284"/>
      <c r="I2319" s="284"/>
      <c r="J2319" s="284"/>
      <c r="K2319" s="284"/>
      <c r="L2319" s="284"/>
      <c r="M2319" s="284"/>
      <c r="N2319" s="284"/>
      <c r="O2319" s="284"/>
      <c r="P2319" s="284"/>
      <c r="Q2319" s="284"/>
      <c r="R2319" s="284"/>
      <c r="S2319" s="284"/>
      <c r="T2319" s="284"/>
      <c r="U2319" s="284"/>
    </row>
    <row r="2320" spans="2:21" ht="22.5" customHeight="1">
      <c r="B2320" s="280" t="s">
        <v>212</v>
      </c>
      <c r="C2320" s="281"/>
      <c r="D2320" s="281"/>
      <c r="E2320" s="281"/>
      <c r="F2320" s="281"/>
      <c r="G2320" s="281"/>
      <c r="H2320" s="281"/>
      <c r="I2320" s="281"/>
      <c r="J2320" s="281"/>
      <c r="K2320" s="281"/>
      <c r="L2320" s="281"/>
      <c r="M2320" s="281"/>
      <c r="N2320" s="281"/>
      <c r="O2320" s="281"/>
      <c r="P2320" s="281"/>
      <c r="Q2320" s="281"/>
      <c r="R2320" s="281"/>
      <c r="S2320" s="281"/>
      <c r="T2320" s="281"/>
      <c r="U2320" s="281"/>
    </row>
    <row r="2321" spans="2:14" ht="22.5" customHeight="1">
      <c r="B2321" s="41"/>
      <c r="C2321" s="41"/>
      <c r="D2321" s="41"/>
      <c r="E2321" s="120" t="s">
        <v>23</v>
      </c>
      <c r="N2321" s="125" t="s">
        <v>316</v>
      </c>
    </row>
    <row r="2322" spans="1:21" ht="22.5" customHeight="1">
      <c r="A2322" s="300" t="s">
        <v>205</v>
      </c>
      <c r="B2322" s="300"/>
      <c r="C2322" s="300"/>
      <c r="D2322" s="300"/>
      <c r="E2322" s="300"/>
      <c r="F2322" s="306" t="s">
        <v>353</v>
      </c>
      <c r="G2322" s="306"/>
      <c r="H2322" s="306"/>
      <c r="I2322" s="306"/>
      <c r="J2322" s="306"/>
      <c r="K2322" s="306"/>
      <c r="L2322" s="306"/>
      <c r="M2322" s="306"/>
      <c r="N2322" s="306"/>
      <c r="O2322" s="38"/>
      <c r="P2322" s="38"/>
      <c r="Q2322" s="38"/>
      <c r="R2322" s="38"/>
      <c r="S2322" s="38"/>
      <c r="T2322" s="38"/>
      <c r="U2322" s="38"/>
    </row>
    <row r="2323" spans="2:14" ht="22.5" customHeight="1">
      <c r="B2323" s="41"/>
      <c r="C2323" s="41"/>
      <c r="D2323" s="41"/>
      <c r="E2323" s="120" t="s">
        <v>23</v>
      </c>
      <c r="N2323" s="125" t="s">
        <v>316</v>
      </c>
    </row>
    <row r="2324" spans="2:22" ht="22.5" customHeight="1">
      <c r="B2324" s="72" t="s">
        <v>1</v>
      </c>
      <c r="C2324" s="49" t="s">
        <v>1</v>
      </c>
      <c r="D2324" s="49" t="s">
        <v>30</v>
      </c>
      <c r="E2324" s="49" t="s">
        <v>5</v>
      </c>
      <c r="F2324" s="50" t="s">
        <v>22</v>
      </c>
      <c r="G2324" s="50" t="s">
        <v>13</v>
      </c>
      <c r="H2324" s="50" t="s">
        <v>14</v>
      </c>
      <c r="I2324" s="49" t="s">
        <v>0</v>
      </c>
      <c r="J2324" s="50" t="s">
        <v>12</v>
      </c>
      <c r="K2324" s="50" t="s">
        <v>13</v>
      </c>
      <c r="L2324" s="50" t="s">
        <v>14</v>
      </c>
      <c r="M2324" s="49" t="s">
        <v>0</v>
      </c>
      <c r="N2324" s="50" t="s">
        <v>15</v>
      </c>
      <c r="O2324" s="50" t="s">
        <v>16</v>
      </c>
      <c r="P2324" s="50" t="s">
        <v>14</v>
      </c>
      <c r="Q2324" s="49" t="s">
        <v>0</v>
      </c>
      <c r="R2324" s="50" t="s">
        <v>24</v>
      </c>
      <c r="S2324" s="50" t="s">
        <v>25</v>
      </c>
      <c r="T2324" s="50" t="s">
        <v>14</v>
      </c>
      <c r="U2324" s="49" t="s">
        <v>0</v>
      </c>
      <c r="V2324" s="54"/>
    </row>
    <row r="2325" spans="2:21" ht="22.5" customHeight="1">
      <c r="B2325" s="72" t="s">
        <v>4</v>
      </c>
      <c r="C2325" s="49" t="s">
        <v>3</v>
      </c>
      <c r="D2325" s="49" t="s">
        <v>31</v>
      </c>
      <c r="E2325" s="49" t="s">
        <v>6</v>
      </c>
      <c r="F2325" s="49" t="s">
        <v>8</v>
      </c>
      <c r="G2325" s="49" t="s">
        <v>9</v>
      </c>
      <c r="H2325" s="49" t="s">
        <v>10</v>
      </c>
      <c r="I2325" s="41" t="s">
        <v>11</v>
      </c>
      <c r="J2325" s="49" t="s">
        <v>8</v>
      </c>
      <c r="K2325" s="49" t="s">
        <v>9</v>
      </c>
      <c r="L2325" s="49" t="s">
        <v>10</v>
      </c>
      <c r="M2325" s="41" t="s">
        <v>11</v>
      </c>
      <c r="N2325" s="49" t="s">
        <v>8</v>
      </c>
      <c r="O2325" s="49" t="s">
        <v>9</v>
      </c>
      <c r="P2325" s="49" t="s">
        <v>10</v>
      </c>
      <c r="Q2325" s="41" t="s">
        <v>11</v>
      </c>
      <c r="R2325" s="49" t="s">
        <v>8</v>
      </c>
      <c r="S2325" s="49" t="s">
        <v>9</v>
      </c>
      <c r="T2325" s="49" t="s">
        <v>10</v>
      </c>
      <c r="U2325" s="41" t="s">
        <v>11</v>
      </c>
    </row>
    <row r="2326" spans="2:16" ht="22.5" customHeight="1">
      <c r="B2326" s="204" t="s">
        <v>358</v>
      </c>
      <c r="C2326" s="72" t="s">
        <v>309</v>
      </c>
      <c r="D2326" s="49" t="s">
        <v>305</v>
      </c>
      <c r="E2326" s="49" t="s">
        <v>7</v>
      </c>
      <c r="F2326" s="49" t="s">
        <v>32</v>
      </c>
      <c r="G2326" s="49" t="s">
        <v>32</v>
      </c>
      <c r="H2326" s="7">
        <v>0.03</v>
      </c>
      <c r="L2326" s="7">
        <v>0.01</v>
      </c>
      <c r="P2326" s="7">
        <v>0.01</v>
      </c>
    </row>
    <row r="2327" spans="2:25" ht="22.5" customHeight="1">
      <c r="B2327" s="132"/>
      <c r="D2327" s="2" t="s">
        <v>33</v>
      </c>
      <c r="E2327" s="3"/>
      <c r="F2327" s="2" t="s">
        <v>33</v>
      </c>
      <c r="G2327" s="2" t="s">
        <v>33</v>
      </c>
      <c r="H2327" s="2" t="s">
        <v>33</v>
      </c>
      <c r="I2327" s="2" t="s">
        <v>33</v>
      </c>
      <c r="J2327" s="2" t="s">
        <v>33</v>
      </c>
      <c r="K2327" s="2" t="s">
        <v>33</v>
      </c>
      <c r="L2327" s="2" t="s">
        <v>33</v>
      </c>
      <c r="N2327" s="2" t="s">
        <v>33</v>
      </c>
      <c r="O2327" s="2" t="s">
        <v>33</v>
      </c>
      <c r="P2327" s="2" t="s">
        <v>33</v>
      </c>
      <c r="Q2327" s="2" t="s">
        <v>33</v>
      </c>
      <c r="R2327" s="2" t="s">
        <v>33</v>
      </c>
      <c r="S2327" s="2" t="s">
        <v>33</v>
      </c>
      <c r="T2327" s="2" t="s">
        <v>33</v>
      </c>
      <c r="U2327" s="2" t="s">
        <v>33</v>
      </c>
      <c r="W2327" s="54"/>
      <c r="X2327" s="54"/>
      <c r="Y2327" s="54"/>
    </row>
    <row r="2328" spans="2:25" ht="22.5" customHeight="1">
      <c r="B2328" s="132">
        <v>1</v>
      </c>
      <c r="C2328" s="67">
        <v>2</v>
      </c>
      <c r="D2328" s="67">
        <v>3</v>
      </c>
      <c r="E2328" s="41">
        <v>4</v>
      </c>
      <c r="F2328" s="41">
        <v>5</v>
      </c>
      <c r="G2328" s="41">
        <v>6</v>
      </c>
      <c r="H2328" s="42">
        <v>7</v>
      </c>
      <c r="I2328" s="41">
        <v>8</v>
      </c>
      <c r="J2328" s="41">
        <v>9</v>
      </c>
      <c r="K2328" s="41">
        <v>10</v>
      </c>
      <c r="L2328" s="42">
        <v>11</v>
      </c>
      <c r="M2328" s="41">
        <v>12</v>
      </c>
      <c r="N2328" s="41">
        <v>13</v>
      </c>
      <c r="O2328" s="41">
        <v>14</v>
      </c>
      <c r="P2328" s="42">
        <v>15</v>
      </c>
      <c r="Q2328" s="41">
        <v>16</v>
      </c>
      <c r="R2328" s="41">
        <v>17</v>
      </c>
      <c r="S2328" s="41">
        <v>18</v>
      </c>
      <c r="T2328" s="41">
        <v>19</v>
      </c>
      <c r="U2328" s="41">
        <v>20</v>
      </c>
      <c r="W2328" s="54"/>
      <c r="X2328" s="54"/>
      <c r="Y2328" s="54"/>
    </row>
    <row r="2329" spans="2:25" ht="22.5" customHeight="1">
      <c r="B2329" s="41"/>
      <c r="C2329" s="41"/>
      <c r="D2329" s="41"/>
      <c r="E2329" s="120" t="s">
        <v>23</v>
      </c>
      <c r="N2329" s="125" t="s">
        <v>316</v>
      </c>
      <c r="W2329" s="54"/>
      <c r="X2329" s="54"/>
      <c r="Y2329" s="54"/>
    </row>
    <row r="2330" spans="1:21" ht="22.5" customHeight="1">
      <c r="A2330" s="126">
        <v>1</v>
      </c>
      <c r="B2330" s="60" t="s">
        <v>17</v>
      </c>
      <c r="C2330" s="128">
        <v>76</v>
      </c>
      <c r="D2330" s="128">
        <f>C2330*15</f>
        <v>1140</v>
      </c>
      <c r="E2330" s="128">
        <f>SUM(C2330*32)</f>
        <v>2432</v>
      </c>
      <c r="F2330" s="128">
        <f>SUM(C2330*22)</f>
        <v>1672</v>
      </c>
      <c r="G2330" s="128">
        <f>SUM(E2330*8)</f>
        <v>19456</v>
      </c>
      <c r="H2330" s="128" t="s">
        <v>21</v>
      </c>
      <c r="I2330" s="129">
        <f>G2330+F2330+D2330</f>
        <v>22268</v>
      </c>
      <c r="J2330" s="128">
        <f>SUM(C2330*3)</f>
        <v>228</v>
      </c>
      <c r="K2330" s="128">
        <f>SUM(E2330*0.5)</f>
        <v>1216</v>
      </c>
      <c r="L2330" s="128" t="str">
        <f>+L2332</f>
        <v>+</v>
      </c>
      <c r="M2330" s="129">
        <f>SUM(J2330:L2330)</f>
        <v>1444</v>
      </c>
      <c r="N2330" s="128">
        <f>SUM(C2330*3)</f>
        <v>228</v>
      </c>
      <c r="O2330" s="128">
        <f>SUM(E2330*1)</f>
        <v>2432</v>
      </c>
      <c r="P2330" s="128" t="s">
        <v>21</v>
      </c>
      <c r="Q2330" s="129">
        <f>SUM(N2330:P2330)</f>
        <v>2660</v>
      </c>
      <c r="R2330" s="128">
        <f>SUM(C2330*2)</f>
        <v>152</v>
      </c>
      <c r="S2330" s="128">
        <f>SUM(E2330*0.5)</f>
        <v>1216</v>
      </c>
      <c r="T2330" s="128" t="s">
        <v>21</v>
      </c>
      <c r="U2330" s="129">
        <f>SUM(R2330:T2330)</f>
        <v>1368</v>
      </c>
    </row>
    <row r="2331" spans="1:21" ht="22.5" customHeight="1">
      <c r="A2331" s="126">
        <v>2</v>
      </c>
      <c r="B2331" s="60" t="s">
        <v>18</v>
      </c>
      <c r="C2331" s="128">
        <v>33</v>
      </c>
      <c r="D2331" s="128">
        <f>SUM(C2331*15)</f>
        <v>495</v>
      </c>
      <c r="E2331" s="29">
        <f>SUM(C2331*24)</f>
        <v>792</v>
      </c>
      <c r="F2331" s="128">
        <f>SUM(C2331*32.5)</f>
        <v>1072.5</v>
      </c>
      <c r="G2331" s="128">
        <f>SUM(E2331*8)</f>
        <v>6336</v>
      </c>
      <c r="H2331" s="128" t="s">
        <v>21</v>
      </c>
      <c r="I2331" s="129">
        <f>G2331+F2331+D2331</f>
        <v>7903.5</v>
      </c>
      <c r="J2331" s="128">
        <f>SUM(C2331*2.5)</f>
        <v>82.5</v>
      </c>
      <c r="K2331" s="128">
        <f>SUM(E2331*0.5)</f>
        <v>396</v>
      </c>
      <c r="L2331" s="128" t="s">
        <v>21</v>
      </c>
      <c r="M2331" s="129">
        <f>SUM(J2331:L2331)</f>
        <v>478.5</v>
      </c>
      <c r="N2331" s="128">
        <f>SUM(C2331*3)</f>
        <v>99</v>
      </c>
      <c r="O2331" s="128">
        <f>SUM(E2331*1)</f>
        <v>792</v>
      </c>
      <c r="P2331" s="128" t="s">
        <v>21</v>
      </c>
      <c r="Q2331" s="129">
        <f>SUM(N2331:P2331)</f>
        <v>891</v>
      </c>
      <c r="R2331" s="128">
        <f>SUM(C2331*2)</f>
        <v>66</v>
      </c>
      <c r="S2331" s="128">
        <f>SUM(E2331*0.5)</f>
        <v>396</v>
      </c>
      <c r="T2331" s="128" t="s">
        <v>21</v>
      </c>
      <c r="U2331" s="129">
        <f>SUM(R2331:T2331)</f>
        <v>462</v>
      </c>
    </row>
    <row r="2332" spans="1:21" ht="19.5">
      <c r="A2332" s="126">
        <v>3</v>
      </c>
      <c r="B2332" s="60" t="s">
        <v>19</v>
      </c>
      <c r="C2332" s="128">
        <v>53</v>
      </c>
      <c r="D2332" s="128">
        <f>SUM(C2332*15)</f>
        <v>795</v>
      </c>
      <c r="E2332" s="128">
        <f>SUM(C2332*32)</f>
        <v>1696</v>
      </c>
      <c r="F2332" s="128">
        <f>SUM(C2332*22)</f>
        <v>1166</v>
      </c>
      <c r="G2332" s="128">
        <f>SUM(E2332*8)</f>
        <v>13568</v>
      </c>
      <c r="H2332" s="128" t="s">
        <v>21</v>
      </c>
      <c r="I2332" s="129">
        <f>G2332+F2332+D2332</f>
        <v>15529</v>
      </c>
      <c r="J2332" s="128">
        <f>SUM(C2332*3)</f>
        <v>159</v>
      </c>
      <c r="K2332" s="128">
        <f>SUM(E2332*0.5)</f>
        <v>848</v>
      </c>
      <c r="L2332" s="128" t="s">
        <v>21</v>
      </c>
      <c r="M2332" s="129">
        <f>SUM(J2332:L2332)</f>
        <v>1007</v>
      </c>
      <c r="N2332" s="128">
        <f>SUM(C2332*3)</f>
        <v>159</v>
      </c>
      <c r="O2332" s="128">
        <f>SUM(E2332*1)</f>
        <v>1696</v>
      </c>
      <c r="P2332" s="128" t="s">
        <v>21</v>
      </c>
      <c r="Q2332" s="129">
        <f>SUM(N2332:P2332)</f>
        <v>1855</v>
      </c>
      <c r="R2332" s="128">
        <f>SUM(C2332*2)</f>
        <v>106</v>
      </c>
      <c r="S2332" s="128">
        <f>SUM(E2332*0.5)</f>
        <v>848</v>
      </c>
      <c r="T2332" s="128" t="s">
        <v>21</v>
      </c>
      <c r="U2332" s="129">
        <f>SUM(R2332:T2332)</f>
        <v>954</v>
      </c>
    </row>
    <row r="2333" spans="1:21" ht="19.5">
      <c r="A2333" s="126">
        <v>4</v>
      </c>
      <c r="B2333" s="60" t="s">
        <v>20</v>
      </c>
      <c r="C2333" s="128">
        <v>24</v>
      </c>
      <c r="D2333" s="128">
        <f>SUM(C2333*15)</f>
        <v>360</v>
      </c>
      <c r="E2333" s="128">
        <f>SUM(C2333*24)</f>
        <v>576</v>
      </c>
      <c r="F2333" s="128">
        <f>SUM(C2333*32.5)</f>
        <v>780</v>
      </c>
      <c r="G2333" s="128">
        <f>SUM(E2333*8)</f>
        <v>4608</v>
      </c>
      <c r="H2333" s="128" t="s">
        <v>21</v>
      </c>
      <c r="I2333" s="129">
        <f>G2333+F2333+D2333</f>
        <v>5748</v>
      </c>
      <c r="J2333" s="128">
        <f>SUM(C2333*2.5)</f>
        <v>60</v>
      </c>
      <c r="K2333" s="128">
        <f>SUM(E2333*0.5)</f>
        <v>288</v>
      </c>
      <c r="L2333" s="128" t="s">
        <v>21</v>
      </c>
      <c r="M2333" s="129">
        <f>SUM(J2333:L2333)</f>
        <v>348</v>
      </c>
      <c r="N2333" s="128">
        <f>SUM(C2333*3)</f>
        <v>72</v>
      </c>
      <c r="O2333" s="128">
        <f>SUM(E2333*1)</f>
        <v>576</v>
      </c>
      <c r="P2333" s="128" t="s">
        <v>21</v>
      </c>
      <c r="Q2333" s="129">
        <f>SUM(N2333:P2333)</f>
        <v>648</v>
      </c>
      <c r="R2333" s="128">
        <f>SUM(C2333*2)</f>
        <v>48</v>
      </c>
      <c r="S2333" s="128">
        <f>SUM(E2333*0.5)</f>
        <v>288</v>
      </c>
      <c r="T2333" s="128" t="s">
        <v>21</v>
      </c>
      <c r="U2333" s="129">
        <f>SUM(R2333:T2333)</f>
        <v>336</v>
      </c>
    </row>
    <row r="2334" spans="2:21" ht="19.5">
      <c r="B2334" s="61" t="s">
        <v>28</v>
      </c>
      <c r="C2334" s="61">
        <f>C2333+C2332+C2331+C2330</f>
        <v>186</v>
      </c>
      <c r="D2334" s="8">
        <f>C2334*15</f>
        <v>2790</v>
      </c>
      <c r="E2334" s="8">
        <f>SUM(E2330:E2333)</f>
        <v>5496</v>
      </c>
      <c r="F2334" s="8">
        <f>SUM(F2330:F2333)</f>
        <v>4690.5</v>
      </c>
      <c r="G2334" s="8">
        <f aca="true" t="shared" si="70" ref="G2334:M2334">SUM(G2330:G2333)</f>
        <v>43968</v>
      </c>
      <c r="H2334" s="8">
        <f t="shared" si="70"/>
        <v>0</v>
      </c>
      <c r="I2334" s="8">
        <f t="shared" si="70"/>
        <v>51448.5</v>
      </c>
      <c r="J2334" s="8">
        <f t="shared" si="70"/>
        <v>529.5</v>
      </c>
      <c r="K2334" s="8">
        <f t="shared" si="70"/>
        <v>2748</v>
      </c>
      <c r="L2334" s="8">
        <f t="shared" si="70"/>
        <v>0</v>
      </c>
      <c r="M2334" s="8">
        <f t="shared" si="70"/>
        <v>3277.5</v>
      </c>
      <c r="N2334" s="8">
        <f>SUM(N2330:N2333)</f>
        <v>558</v>
      </c>
      <c r="O2334" s="8">
        <f aca="true" t="shared" si="71" ref="O2334:U2334">SUM(O2330:O2333)</f>
        <v>5496</v>
      </c>
      <c r="P2334" s="8">
        <f t="shared" si="71"/>
        <v>0</v>
      </c>
      <c r="Q2334" s="8">
        <f t="shared" si="71"/>
        <v>6054</v>
      </c>
      <c r="R2334" s="8">
        <f t="shared" si="71"/>
        <v>372</v>
      </c>
      <c r="S2334" s="8">
        <f t="shared" si="71"/>
        <v>2748</v>
      </c>
      <c r="T2334" s="8">
        <f t="shared" si="71"/>
        <v>0</v>
      </c>
      <c r="U2334" s="8">
        <f t="shared" si="71"/>
        <v>3120</v>
      </c>
    </row>
    <row r="2335" spans="2:14" ht="18.75">
      <c r="B2335" s="41"/>
      <c r="C2335" s="41"/>
      <c r="D2335" s="41"/>
      <c r="E2335" s="120" t="s">
        <v>23</v>
      </c>
      <c r="N2335" s="125" t="s">
        <v>316</v>
      </c>
    </row>
    <row r="2336" spans="1:14" ht="16.5" customHeight="1">
      <c r="A2336" s="273" t="s">
        <v>297</v>
      </c>
      <c r="B2336" s="273"/>
      <c r="C2336" s="273"/>
      <c r="D2336" s="273"/>
      <c r="E2336" s="273"/>
      <c r="F2336" s="273"/>
      <c r="G2336" s="273"/>
      <c r="H2336" s="273"/>
      <c r="I2336" s="273"/>
      <c r="J2336" s="273"/>
      <c r="K2336" s="273"/>
      <c r="L2336" s="273"/>
      <c r="N2336" s="125"/>
    </row>
    <row r="2337" spans="2:21" ht="19.5">
      <c r="B2337" s="135"/>
      <c r="C2337" s="82"/>
      <c r="D2337" s="82"/>
      <c r="E2337" s="267" t="s">
        <v>266</v>
      </c>
      <c r="F2337" s="267"/>
      <c r="G2337" s="267" t="s">
        <v>270</v>
      </c>
      <c r="H2337" s="285"/>
      <c r="I2337" s="285"/>
      <c r="J2337" s="285"/>
      <c r="K2337" s="285"/>
      <c r="L2337" s="267" t="s">
        <v>215</v>
      </c>
      <c r="M2337" s="267"/>
      <c r="N2337" s="267"/>
      <c r="O2337" s="267"/>
      <c r="P2337" s="136"/>
      <c r="Q2337" s="44"/>
      <c r="R2337" s="267" t="s">
        <v>214</v>
      </c>
      <c r="S2337" s="285"/>
      <c r="T2337" s="285"/>
      <c r="U2337" s="285"/>
    </row>
    <row r="2338" spans="2:21" ht="16.5">
      <c r="B2338" s="82" t="s">
        <v>75</v>
      </c>
      <c r="C2338" s="267"/>
      <c r="D2338" s="267"/>
      <c r="E2338" s="45" t="s">
        <v>267</v>
      </c>
      <c r="F2338" s="44" t="s">
        <v>268</v>
      </c>
      <c r="G2338" s="136"/>
      <c r="H2338" s="136"/>
      <c r="I2338" s="136"/>
      <c r="J2338" s="136"/>
      <c r="K2338" s="136"/>
      <c r="L2338" s="267" t="s">
        <v>216</v>
      </c>
      <c r="M2338" s="267"/>
      <c r="N2338" s="267"/>
      <c r="O2338" s="267"/>
      <c r="P2338" s="136"/>
      <c r="Q2338" s="136"/>
      <c r="R2338" s="136"/>
      <c r="S2338" s="136"/>
      <c r="T2338" s="136"/>
      <c r="U2338" s="136"/>
    </row>
    <row r="2339" spans="2:21" ht="15.75">
      <c r="B2339" s="62"/>
      <c r="C2339" s="45"/>
      <c r="D2339" s="44" t="s">
        <v>268</v>
      </c>
      <c r="E2339" s="62">
        <v>29</v>
      </c>
      <c r="F2339" s="62">
        <v>0</v>
      </c>
      <c r="G2339" s="136"/>
      <c r="H2339" s="136"/>
      <c r="I2339" s="136"/>
      <c r="J2339" s="136"/>
      <c r="K2339" s="136"/>
      <c r="L2339" s="267" t="s">
        <v>217</v>
      </c>
      <c r="M2339" s="267"/>
      <c r="N2339" s="267"/>
      <c r="O2339" s="267"/>
      <c r="P2339" s="136"/>
      <c r="Q2339" s="136"/>
      <c r="R2339" s="136"/>
      <c r="S2339" s="136"/>
      <c r="T2339" s="136"/>
      <c r="U2339" s="136"/>
    </row>
    <row r="2340" spans="2:21" ht="16.5">
      <c r="B2340" s="62"/>
      <c r="C2340" s="62"/>
      <c r="D2340" s="62">
        <v>0</v>
      </c>
      <c r="E2340" s="62">
        <v>0</v>
      </c>
      <c r="F2340" s="62">
        <v>0</v>
      </c>
      <c r="G2340" s="46"/>
      <c r="H2340" s="46"/>
      <c r="I2340" s="46"/>
      <c r="J2340" s="46"/>
      <c r="K2340" s="62"/>
      <c r="L2340" s="62"/>
      <c r="M2340" s="62"/>
      <c r="N2340" s="62"/>
      <c r="O2340" s="62"/>
      <c r="P2340" s="46"/>
      <c r="Q2340" s="46"/>
      <c r="R2340" s="46"/>
      <c r="S2340" s="46"/>
      <c r="T2340" s="46"/>
      <c r="U2340" s="46"/>
    </row>
    <row r="2341" spans="2:21" ht="16.5">
      <c r="B2341" s="44" t="s">
        <v>264</v>
      </c>
      <c r="C2341" s="62"/>
      <c r="D2341" s="62">
        <v>0</v>
      </c>
      <c r="E2341" s="65">
        <f>E2339+E2340</f>
        <v>29</v>
      </c>
      <c r="F2341" s="65">
        <f>F2339+F2340</f>
        <v>0</v>
      </c>
      <c r="G2341" s="267" t="s">
        <v>0</v>
      </c>
      <c r="H2341" s="267"/>
      <c r="I2341" s="267"/>
      <c r="J2341" s="267"/>
      <c r="K2341" s="267"/>
      <c r="L2341" s="267"/>
      <c r="M2341" s="267"/>
      <c r="N2341" s="267"/>
      <c r="O2341" s="267"/>
      <c r="P2341" s="267"/>
      <c r="Q2341" s="267"/>
      <c r="R2341" s="267"/>
      <c r="S2341" s="267"/>
      <c r="T2341" s="267"/>
      <c r="U2341" s="267"/>
    </row>
    <row r="2342" spans="2:21" ht="16.5">
      <c r="B2342" s="44" t="s">
        <v>265</v>
      </c>
      <c r="C2342" s="65"/>
      <c r="D2342" s="65">
        <f>D2340+D2341</f>
        <v>0</v>
      </c>
      <c r="E2342" s="65"/>
      <c r="F2342" s="65"/>
      <c r="G2342" s="267"/>
      <c r="H2342" s="267"/>
      <c r="I2342" s="267"/>
      <c r="J2342" s="267"/>
      <c r="K2342" s="267"/>
      <c r="L2342" s="267"/>
      <c r="M2342" s="267"/>
      <c r="N2342" s="267"/>
      <c r="O2342" s="267"/>
      <c r="P2342" s="267"/>
      <c r="Q2342" s="267"/>
      <c r="R2342" s="267"/>
      <c r="S2342" s="267"/>
      <c r="T2342" s="267"/>
      <c r="U2342" s="267"/>
    </row>
    <row r="2343" spans="2:21" ht="16.5">
      <c r="B2343" s="138" t="s">
        <v>28</v>
      </c>
      <c r="C2343" s="65"/>
      <c r="D2343" s="65"/>
      <c r="E2343" s="65"/>
      <c r="F2343" s="65"/>
      <c r="G2343" s="267"/>
      <c r="H2343" s="267"/>
      <c r="I2343" s="267"/>
      <c r="J2343" s="267"/>
      <c r="K2343" s="267"/>
      <c r="L2343" s="267"/>
      <c r="M2343" s="267"/>
      <c r="N2343" s="267"/>
      <c r="O2343" s="267"/>
      <c r="P2343" s="267"/>
      <c r="Q2343" s="267"/>
      <c r="R2343" s="267"/>
      <c r="S2343" s="267"/>
      <c r="T2343" s="267"/>
      <c r="U2343" s="267"/>
    </row>
    <row r="2344" spans="2:21" ht="16.5">
      <c r="B2344" s="138" t="s">
        <v>109</v>
      </c>
      <c r="C2344" s="267"/>
      <c r="D2344" s="267"/>
      <c r="E2344" s="65"/>
      <c r="F2344" s="65"/>
      <c r="G2344" s="65"/>
      <c r="H2344" s="65"/>
      <c r="I2344" s="65"/>
      <c r="J2344" s="65"/>
      <c r="K2344" s="65"/>
      <c r="L2344" s="65"/>
      <c r="M2344" s="65"/>
      <c r="N2344" s="65"/>
      <c r="O2344" s="65"/>
      <c r="P2344" s="65"/>
      <c r="Q2344" s="65"/>
      <c r="R2344" s="65"/>
      <c r="S2344" s="65"/>
      <c r="T2344" s="65"/>
      <c r="U2344" s="65"/>
    </row>
    <row r="2345" spans="2:21" ht="16.5">
      <c r="B2345" s="44"/>
      <c r="C2345" s="65"/>
      <c r="D2345" s="65"/>
      <c r="E2345" s="65"/>
      <c r="F2345" s="65"/>
      <c r="G2345" s="44"/>
      <c r="H2345" s="136"/>
      <c r="I2345" s="136"/>
      <c r="J2345" s="136"/>
      <c r="K2345" s="136"/>
      <c r="L2345" s="136"/>
      <c r="M2345" s="136"/>
      <c r="N2345" s="136"/>
      <c r="O2345" s="136"/>
      <c r="P2345" s="136"/>
      <c r="Q2345" s="136"/>
      <c r="R2345" s="136"/>
      <c r="S2345" s="136"/>
      <c r="T2345" s="136"/>
      <c r="U2345" s="136"/>
    </row>
    <row r="2346" spans="2:21" ht="16.5">
      <c r="B2346" s="153" t="s">
        <v>287</v>
      </c>
      <c r="C2346" s="65"/>
      <c r="D2346" s="65"/>
      <c r="E2346" s="179"/>
      <c r="F2346" s="179"/>
      <c r="G2346" s="63"/>
      <c r="H2346" s="154"/>
      <c r="I2346" s="154"/>
      <c r="J2346" s="154"/>
      <c r="K2346" s="154"/>
      <c r="L2346" s="154"/>
      <c r="M2346" s="154"/>
      <c r="N2346" s="154"/>
      <c r="O2346" s="154"/>
      <c r="P2346" s="154"/>
      <c r="Q2346" s="154"/>
      <c r="R2346" s="154"/>
      <c r="S2346" s="154"/>
      <c r="T2346" s="154"/>
      <c r="U2346" s="154"/>
    </row>
    <row r="2347" spans="1:21" ht="15.75">
      <c r="A2347" s="29"/>
      <c r="B2347" s="63" t="s">
        <v>298</v>
      </c>
      <c r="C2347" s="179"/>
      <c r="D2347" s="179"/>
      <c r="E2347" s="188"/>
      <c r="F2347" s="188"/>
      <c r="G2347" s="188"/>
      <c r="H2347" s="188"/>
      <c r="I2347" s="188"/>
      <c r="J2347" s="188"/>
      <c r="K2347" s="188"/>
      <c r="L2347" s="188"/>
      <c r="M2347" s="188"/>
      <c r="N2347" s="188"/>
      <c r="O2347" s="188"/>
      <c r="P2347" s="188"/>
      <c r="Q2347" s="188"/>
      <c r="R2347" s="188"/>
      <c r="S2347" s="188"/>
      <c r="T2347" s="188"/>
      <c r="U2347" s="188"/>
    </row>
    <row r="2348" spans="1:21" ht="15.75">
      <c r="A2348" s="29"/>
      <c r="B2348" s="188" t="s">
        <v>312</v>
      </c>
      <c r="C2348" s="188"/>
      <c r="D2348" s="188"/>
      <c r="E2348" s="201"/>
      <c r="F2348" s="201"/>
      <c r="G2348" s="201"/>
      <c r="H2348" s="201"/>
      <c r="I2348" s="201"/>
      <c r="J2348" s="201"/>
      <c r="K2348" s="201"/>
      <c r="L2348" s="201"/>
      <c r="M2348" s="201"/>
      <c r="N2348" s="201"/>
      <c r="O2348" s="201"/>
      <c r="P2348" s="201"/>
      <c r="Q2348" s="201"/>
      <c r="R2348" s="201"/>
      <c r="S2348" s="201"/>
      <c r="T2348" s="201"/>
      <c r="U2348" s="201"/>
    </row>
    <row r="2349" spans="1:21" ht="15.75">
      <c r="A2349" s="29"/>
      <c r="B2349" s="201" t="s">
        <v>311</v>
      </c>
      <c r="C2349" s="201"/>
      <c r="D2349" s="201"/>
      <c r="E2349" s="36"/>
      <c r="F2349" s="36"/>
      <c r="G2349" s="36"/>
      <c r="H2349" s="36"/>
      <c r="I2349" s="36"/>
      <c r="J2349" s="36"/>
      <c r="K2349" s="36"/>
      <c r="L2349" s="36"/>
      <c r="M2349" s="36"/>
      <c r="N2349" s="36"/>
      <c r="O2349" s="36"/>
      <c r="P2349" s="36"/>
      <c r="Q2349" s="49"/>
      <c r="R2349" s="49"/>
      <c r="S2349" s="49"/>
      <c r="T2349" s="49"/>
      <c r="U2349" s="49"/>
    </row>
    <row r="2350" spans="1:21" ht="16.5">
      <c r="A2350" s="29"/>
      <c r="B2350" s="36" t="s">
        <v>269</v>
      </c>
      <c r="C2350" s="36"/>
      <c r="D2350" s="36"/>
      <c r="E2350" s="166"/>
      <c r="F2350" s="166"/>
      <c r="G2350" s="166"/>
      <c r="H2350" s="166"/>
      <c r="I2350" s="166"/>
      <c r="J2350" s="166"/>
      <c r="K2350" s="166"/>
      <c r="L2350" s="166"/>
      <c r="M2350" s="166"/>
      <c r="N2350" s="166"/>
      <c r="O2350" s="166"/>
      <c r="P2350" s="166"/>
      <c r="Q2350" s="49"/>
      <c r="R2350" s="49"/>
      <c r="S2350" s="49"/>
      <c r="T2350" s="49"/>
      <c r="U2350" s="49"/>
    </row>
    <row r="2351" spans="1:21" ht="15.75">
      <c r="A2351" s="29"/>
      <c r="B2351" s="166" t="s">
        <v>302</v>
      </c>
      <c r="C2351" s="166"/>
      <c r="D2351" s="166"/>
      <c r="E2351" s="49"/>
      <c r="F2351" s="49"/>
      <c r="G2351" s="49"/>
      <c r="H2351" s="49"/>
      <c r="I2351" s="49"/>
      <c r="J2351" s="49"/>
      <c r="K2351" s="49"/>
      <c r="L2351" s="49"/>
      <c r="M2351" s="49"/>
      <c r="N2351" s="49"/>
      <c r="O2351" s="49"/>
      <c r="P2351" s="49"/>
      <c r="Q2351" s="49"/>
      <c r="R2351" s="49"/>
      <c r="S2351" s="49"/>
      <c r="T2351" s="49"/>
      <c r="U2351" s="49"/>
    </row>
    <row r="2352" spans="1:21" ht="15.75">
      <c r="A2352" s="29"/>
      <c r="B2352" s="49"/>
      <c r="C2352" s="49"/>
      <c r="D2352" s="49"/>
      <c r="E2352" s="54"/>
      <c r="F2352" s="54"/>
      <c r="G2352" s="54"/>
      <c r="H2352" s="54"/>
      <c r="I2352" s="54"/>
      <c r="J2352" s="54"/>
      <c r="K2352" s="54"/>
      <c r="L2352" s="54"/>
      <c r="M2352" s="54"/>
      <c r="N2352" s="54"/>
      <c r="O2352" s="54"/>
      <c r="P2352" s="54"/>
      <c r="Q2352" s="54"/>
      <c r="R2352" s="54"/>
      <c r="S2352" s="54"/>
      <c r="T2352" s="54"/>
      <c r="U2352" s="54"/>
    </row>
    <row r="2353" spans="2:21" ht="20.25">
      <c r="B2353" s="54"/>
      <c r="C2353" s="54"/>
      <c r="D2353" s="54"/>
      <c r="E2353" s="54"/>
      <c r="F2353" s="54"/>
      <c r="G2353" s="54"/>
      <c r="H2353" s="54"/>
      <c r="I2353" s="54"/>
      <c r="J2353" s="249">
        <v>13</v>
      </c>
      <c r="K2353" s="54"/>
      <c r="L2353" s="54"/>
      <c r="M2353" s="54"/>
      <c r="N2353" s="54"/>
      <c r="O2353" s="54"/>
      <c r="P2353" s="54"/>
      <c r="Q2353" s="54"/>
      <c r="R2353" s="54"/>
      <c r="S2353" s="54"/>
      <c r="T2353" s="54"/>
      <c r="U2353" s="54"/>
    </row>
    <row r="2354" spans="2:21" ht="12.75">
      <c r="B2354" s="54"/>
      <c r="C2354" s="54"/>
      <c r="D2354" s="54"/>
      <c r="E2354" s="54"/>
      <c r="F2354" s="54"/>
      <c r="G2354" s="54"/>
      <c r="H2354" s="54"/>
      <c r="I2354" s="54"/>
      <c r="K2354" s="54"/>
      <c r="L2354" s="54"/>
      <c r="M2354" s="54"/>
      <c r="N2354" s="54"/>
      <c r="O2354" s="54"/>
      <c r="P2354" s="54"/>
      <c r="Q2354" s="54"/>
      <c r="R2354" s="54"/>
      <c r="S2354" s="54"/>
      <c r="T2354" s="54"/>
      <c r="U2354" s="54"/>
    </row>
    <row r="2355" spans="2:14" ht="18.75">
      <c r="B2355" s="41"/>
      <c r="C2355" s="41"/>
      <c r="D2355" s="41"/>
      <c r="E2355" s="120" t="s">
        <v>23</v>
      </c>
      <c r="N2355" s="125" t="s">
        <v>316</v>
      </c>
    </row>
    <row r="2356" spans="2:21" ht="23.25">
      <c r="B2356" s="275" t="s">
        <v>153</v>
      </c>
      <c r="C2356" s="275"/>
      <c r="D2356" s="275"/>
      <c r="E2356" s="275"/>
      <c r="F2356" s="275"/>
      <c r="G2356" s="275"/>
      <c r="H2356" s="275"/>
      <c r="I2356" s="275"/>
      <c r="J2356" s="275"/>
      <c r="K2356" s="275"/>
      <c r="L2356" s="275"/>
      <c r="M2356" s="275"/>
      <c r="N2356" s="275"/>
      <c r="O2356" s="275"/>
      <c r="P2356" s="275"/>
      <c r="Q2356" s="275"/>
      <c r="R2356" s="275"/>
      <c r="S2356" s="275"/>
      <c r="T2356" s="275"/>
      <c r="U2356" s="275"/>
    </row>
    <row r="2357" spans="2:21" ht="22.5" customHeight="1">
      <c r="B2357" s="283" t="s">
        <v>250</v>
      </c>
      <c r="C2357" s="284"/>
      <c r="D2357" s="284"/>
      <c r="E2357" s="284"/>
      <c r="F2357" s="284"/>
      <c r="G2357" s="284"/>
      <c r="H2357" s="284"/>
      <c r="I2357" s="284"/>
      <c r="J2357" s="284"/>
      <c r="K2357" s="284"/>
      <c r="L2357" s="284"/>
      <c r="M2357" s="284"/>
      <c r="N2357" s="284"/>
      <c r="O2357" s="284"/>
      <c r="P2357" s="284"/>
      <c r="Q2357" s="284"/>
      <c r="R2357" s="284"/>
      <c r="S2357" s="284"/>
      <c r="T2357" s="284"/>
      <c r="U2357" s="284"/>
    </row>
    <row r="2358" spans="2:21" ht="22.5" customHeight="1">
      <c r="B2358" s="280" t="s">
        <v>212</v>
      </c>
      <c r="C2358" s="281"/>
      <c r="D2358" s="281"/>
      <c r="E2358" s="281"/>
      <c r="F2358" s="281"/>
      <c r="G2358" s="281"/>
      <c r="H2358" s="281"/>
      <c r="I2358" s="281"/>
      <c r="J2358" s="281"/>
      <c r="K2358" s="281"/>
      <c r="L2358" s="281"/>
      <c r="M2358" s="281"/>
      <c r="N2358" s="281"/>
      <c r="O2358" s="281"/>
      <c r="P2358" s="281"/>
      <c r="Q2358" s="281"/>
      <c r="R2358" s="281"/>
      <c r="S2358" s="281"/>
      <c r="T2358" s="281"/>
      <c r="U2358" s="281"/>
    </row>
    <row r="2359" spans="1:21" ht="22.5" customHeight="1">
      <c r="A2359" s="300" t="s">
        <v>206</v>
      </c>
      <c r="B2359" s="300"/>
      <c r="C2359" s="300"/>
      <c r="D2359" s="300"/>
      <c r="E2359" s="300"/>
      <c r="F2359" s="306" t="s">
        <v>353</v>
      </c>
      <c r="G2359" s="306"/>
      <c r="H2359" s="306"/>
      <c r="I2359" s="306"/>
      <c r="J2359" s="306"/>
      <c r="K2359" s="306"/>
      <c r="L2359" s="306"/>
      <c r="M2359" s="306"/>
      <c r="N2359" s="306"/>
      <c r="O2359" s="38"/>
      <c r="P2359" s="38"/>
      <c r="Q2359" s="38"/>
      <c r="R2359" s="38"/>
      <c r="S2359" s="38"/>
      <c r="T2359" s="38"/>
      <c r="U2359" s="38"/>
    </row>
    <row r="2360" spans="2:14" ht="22.5" customHeight="1">
      <c r="B2360" s="41"/>
      <c r="C2360" s="41"/>
      <c r="D2360" s="41"/>
      <c r="E2360" s="120" t="s">
        <v>23</v>
      </c>
      <c r="N2360" s="125" t="s">
        <v>316</v>
      </c>
    </row>
    <row r="2361" spans="2:22" ht="22.5" customHeight="1">
      <c r="B2361" s="72" t="s">
        <v>1</v>
      </c>
      <c r="C2361" s="49" t="s">
        <v>1</v>
      </c>
      <c r="D2361" s="49" t="s">
        <v>30</v>
      </c>
      <c r="E2361" s="49" t="s">
        <v>5</v>
      </c>
      <c r="F2361" s="50" t="s">
        <v>22</v>
      </c>
      <c r="G2361" s="50" t="s">
        <v>13</v>
      </c>
      <c r="H2361" s="50" t="s">
        <v>14</v>
      </c>
      <c r="I2361" s="49" t="s">
        <v>0</v>
      </c>
      <c r="J2361" s="50" t="s">
        <v>12</v>
      </c>
      <c r="K2361" s="50" t="s">
        <v>13</v>
      </c>
      <c r="L2361" s="50" t="s">
        <v>14</v>
      </c>
      <c r="M2361" s="49" t="s">
        <v>0</v>
      </c>
      <c r="N2361" s="50" t="s">
        <v>15</v>
      </c>
      <c r="O2361" s="50" t="s">
        <v>16</v>
      </c>
      <c r="P2361" s="50" t="s">
        <v>14</v>
      </c>
      <c r="Q2361" s="49" t="s">
        <v>0</v>
      </c>
      <c r="R2361" s="50" t="s">
        <v>24</v>
      </c>
      <c r="S2361" s="50" t="s">
        <v>25</v>
      </c>
      <c r="T2361" s="50" t="s">
        <v>14</v>
      </c>
      <c r="U2361" s="49" t="s">
        <v>0</v>
      </c>
      <c r="V2361" s="54"/>
    </row>
    <row r="2362" spans="2:21" ht="22.5" customHeight="1">
      <c r="B2362" s="72" t="s">
        <v>4</v>
      </c>
      <c r="C2362" s="49" t="s">
        <v>3</v>
      </c>
      <c r="D2362" s="54" t="s">
        <v>31</v>
      </c>
      <c r="E2362" s="49" t="s">
        <v>6</v>
      </c>
      <c r="F2362" s="49" t="s">
        <v>8</v>
      </c>
      <c r="G2362" s="49" t="s">
        <v>9</v>
      </c>
      <c r="H2362" s="49" t="s">
        <v>10</v>
      </c>
      <c r="I2362" s="41" t="s">
        <v>11</v>
      </c>
      <c r="J2362" s="49" t="s">
        <v>8</v>
      </c>
      <c r="K2362" s="49" t="s">
        <v>9</v>
      </c>
      <c r="L2362" s="49" t="s">
        <v>10</v>
      </c>
      <c r="M2362" s="41" t="s">
        <v>11</v>
      </c>
      <c r="N2362" s="49" t="s">
        <v>8</v>
      </c>
      <c r="O2362" s="49" t="s">
        <v>9</v>
      </c>
      <c r="P2362" s="49" t="s">
        <v>10</v>
      </c>
      <c r="Q2362" s="41" t="s">
        <v>11</v>
      </c>
      <c r="R2362" s="49" t="s">
        <v>8</v>
      </c>
      <c r="S2362" s="49" t="s">
        <v>9</v>
      </c>
      <c r="T2362" s="49" t="s">
        <v>10</v>
      </c>
      <c r="U2362" s="41" t="s">
        <v>11</v>
      </c>
    </row>
    <row r="2363" spans="2:16" ht="22.5" customHeight="1">
      <c r="B2363" s="204" t="s">
        <v>358</v>
      </c>
      <c r="C2363" s="72" t="s">
        <v>309</v>
      </c>
      <c r="D2363" s="54" t="s">
        <v>305</v>
      </c>
      <c r="E2363" s="49" t="s">
        <v>7</v>
      </c>
      <c r="F2363" s="49" t="s">
        <v>32</v>
      </c>
      <c r="G2363" s="49" t="s">
        <v>32</v>
      </c>
      <c r="H2363" s="7">
        <v>0.03</v>
      </c>
      <c r="L2363" s="7">
        <v>0.01</v>
      </c>
      <c r="P2363" s="7">
        <v>0.01</v>
      </c>
    </row>
    <row r="2364" spans="2:21" ht="22.5" customHeight="1">
      <c r="B2364" s="132"/>
      <c r="D2364" s="2" t="s">
        <v>33</v>
      </c>
      <c r="E2364" s="3"/>
      <c r="F2364" s="2" t="s">
        <v>33</v>
      </c>
      <c r="G2364" s="2" t="s">
        <v>33</v>
      </c>
      <c r="H2364" s="2" t="s">
        <v>33</v>
      </c>
      <c r="I2364" s="2" t="s">
        <v>33</v>
      </c>
      <c r="J2364" s="2" t="s">
        <v>33</v>
      </c>
      <c r="K2364" s="2" t="s">
        <v>33</v>
      </c>
      <c r="L2364" s="2" t="s">
        <v>33</v>
      </c>
      <c r="N2364" s="2" t="s">
        <v>33</v>
      </c>
      <c r="O2364" s="2" t="s">
        <v>33</v>
      </c>
      <c r="P2364" s="2" t="s">
        <v>33</v>
      </c>
      <c r="Q2364" s="2" t="s">
        <v>33</v>
      </c>
      <c r="R2364" s="2" t="s">
        <v>33</v>
      </c>
      <c r="S2364" s="2" t="s">
        <v>33</v>
      </c>
      <c r="T2364" s="2" t="s">
        <v>33</v>
      </c>
      <c r="U2364" s="2" t="s">
        <v>33</v>
      </c>
    </row>
    <row r="2365" spans="2:21" ht="22.5" customHeight="1">
      <c r="B2365" s="132">
        <v>1</v>
      </c>
      <c r="C2365" s="2">
        <v>2</v>
      </c>
      <c r="D2365" s="2">
        <v>3</v>
      </c>
      <c r="E2365" s="41">
        <v>4</v>
      </c>
      <c r="F2365" s="41">
        <v>5</v>
      </c>
      <c r="G2365" s="41">
        <v>6</v>
      </c>
      <c r="H2365" s="42">
        <v>7</v>
      </c>
      <c r="I2365" s="41">
        <v>8</v>
      </c>
      <c r="J2365" s="41">
        <v>9</v>
      </c>
      <c r="K2365" s="41">
        <v>10</v>
      </c>
      <c r="L2365" s="42">
        <v>11</v>
      </c>
      <c r="M2365" s="41">
        <v>12</v>
      </c>
      <c r="N2365" s="41">
        <v>13</v>
      </c>
      <c r="O2365" s="41">
        <v>14</v>
      </c>
      <c r="P2365" s="42">
        <v>15</v>
      </c>
      <c r="Q2365" s="41">
        <v>16</v>
      </c>
      <c r="R2365" s="41">
        <v>17</v>
      </c>
      <c r="S2365" s="41">
        <v>18</v>
      </c>
      <c r="T2365" s="41">
        <v>19</v>
      </c>
      <c r="U2365" s="41">
        <v>20</v>
      </c>
    </row>
    <row r="2366" spans="2:14" ht="22.5" customHeight="1">
      <c r="B2366" s="41"/>
      <c r="C2366" s="41"/>
      <c r="D2366" s="41"/>
      <c r="E2366" s="120" t="s">
        <v>23</v>
      </c>
      <c r="N2366" s="125" t="s">
        <v>316</v>
      </c>
    </row>
    <row r="2367" spans="2:21" ht="22.5" customHeight="1">
      <c r="B2367" s="60" t="s">
        <v>17</v>
      </c>
      <c r="C2367" s="128">
        <v>73</v>
      </c>
      <c r="D2367" s="128">
        <f>SUM(C2367*15)</f>
        <v>1095</v>
      </c>
      <c r="E2367" s="128">
        <f>SUM(C2367*32)</f>
        <v>2336</v>
      </c>
      <c r="F2367" s="128">
        <f>SUM(C2367*22)</f>
        <v>1606</v>
      </c>
      <c r="G2367" s="128">
        <f>SUM(E2367*8)</f>
        <v>18688</v>
      </c>
      <c r="H2367" s="128" t="s">
        <v>21</v>
      </c>
      <c r="I2367" s="129">
        <f>G2367+F2367+D2367</f>
        <v>21389</v>
      </c>
      <c r="J2367" s="128">
        <f>SUM(C2367*3)</f>
        <v>219</v>
      </c>
      <c r="K2367" s="128">
        <f>SUM(E2367*0.5)</f>
        <v>1168</v>
      </c>
      <c r="L2367" s="128" t="str">
        <f>+L2369</f>
        <v>+</v>
      </c>
      <c r="M2367" s="129">
        <f>SUM(J2367:L2367)</f>
        <v>1387</v>
      </c>
      <c r="N2367" s="128">
        <f>SUM(C2367*3)</f>
        <v>219</v>
      </c>
      <c r="O2367" s="128">
        <f>SUM(E2367*1)</f>
        <v>2336</v>
      </c>
      <c r="P2367" s="128" t="s">
        <v>21</v>
      </c>
      <c r="Q2367" s="129">
        <f>SUM(N2367:P2367)</f>
        <v>2555</v>
      </c>
      <c r="R2367" s="128">
        <f>SUM(C2367*2)</f>
        <v>146</v>
      </c>
      <c r="S2367" s="128">
        <f>SUM(E2367*0.5)</f>
        <v>1168</v>
      </c>
      <c r="T2367" s="128" t="s">
        <v>21</v>
      </c>
      <c r="U2367" s="129">
        <f>SUM(R2367:T2367)</f>
        <v>1314</v>
      </c>
    </row>
    <row r="2368" spans="2:21" ht="22.5" customHeight="1">
      <c r="B2368" s="60" t="s">
        <v>18</v>
      </c>
      <c r="C2368" s="128">
        <v>20</v>
      </c>
      <c r="D2368" s="29">
        <f>SUM(C2368*15)</f>
        <v>300</v>
      </c>
      <c r="E2368" s="29">
        <f>SUM(C2368*24)</f>
        <v>480</v>
      </c>
      <c r="F2368" s="128">
        <f>SUM(C2368*32.5)</f>
        <v>650</v>
      </c>
      <c r="G2368" s="128">
        <f>SUM(E2368*8)</f>
        <v>3840</v>
      </c>
      <c r="H2368" s="128" t="s">
        <v>21</v>
      </c>
      <c r="I2368" s="129">
        <f>G2368+F2368+D2368</f>
        <v>4790</v>
      </c>
      <c r="J2368" s="128">
        <f>SUM(C2368*2.5)</f>
        <v>50</v>
      </c>
      <c r="K2368" s="128">
        <f>SUM(E2368*0.5)</f>
        <v>240</v>
      </c>
      <c r="L2368" s="128" t="s">
        <v>21</v>
      </c>
      <c r="M2368" s="129">
        <f>SUM(J2368:L2368)</f>
        <v>290</v>
      </c>
      <c r="N2368" s="128">
        <f>SUM(C2368*3)</f>
        <v>60</v>
      </c>
      <c r="O2368" s="128">
        <f>SUM(E2368*1)</f>
        <v>480</v>
      </c>
      <c r="P2368" s="128" t="s">
        <v>21</v>
      </c>
      <c r="Q2368" s="129">
        <f>SUM(N2368:P2368)</f>
        <v>540</v>
      </c>
      <c r="R2368" s="128">
        <f>SUM(C2368*2)</f>
        <v>40</v>
      </c>
      <c r="S2368" s="128">
        <f>SUM(E2368*0.5)</f>
        <v>240</v>
      </c>
      <c r="T2368" s="128" t="s">
        <v>21</v>
      </c>
      <c r="U2368" s="129">
        <f>SUM(R2368:T2368)</f>
        <v>280</v>
      </c>
    </row>
    <row r="2369" spans="2:21" ht="19.5">
      <c r="B2369" s="60" t="s">
        <v>19</v>
      </c>
      <c r="C2369" s="128">
        <v>51</v>
      </c>
      <c r="D2369" s="128">
        <f>SUM(C2369*15)</f>
        <v>765</v>
      </c>
      <c r="E2369" s="128">
        <f>SUM(C2369*32)</f>
        <v>1632</v>
      </c>
      <c r="F2369" s="128">
        <f>SUM(C2369*22)</f>
        <v>1122</v>
      </c>
      <c r="G2369" s="128">
        <f>SUM(E2369*8)</f>
        <v>13056</v>
      </c>
      <c r="H2369" s="128" t="s">
        <v>21</v>
      </c>
      <c r="I2369" s="129">
        <f>G2369+F2369+D2369</f>
        <v>14943</v>
      </c>
      <c r="J2369" s="128">
        <f>SUM(C2369*3)</f>
        <v>153</v>
      </c>
      <c r="K2369" s="128">
        <f>SUM(E2369*0.5)</f>
        <v>816</v>
      </c>
      <c r="L2369" s="128" t="s">
        <v>21</v>
      </c>
      <c r="M2369" s="129">
        <f>SUM(J2369:L2369)</f>
        <v>969</v>
      </c>
      <c r="N2369" s="128">
        <f>SUM(C2369*3)</f>
        <v>153</v>
      </c>
      <c r="O2369" s="128">
        <f>SUM(E2369*1)</f>
        <v>1632</v>
      </c>
      <c r="P2369" s="128" t="s">
        <v>21</v>
      </c>
      <c r="Q2369" s="129">
        <f>SUM(N2369:P2369)</f>
        <v>1785</v>
      </c>
      <c r="R2369" s="128">
        <f>SUM(C2369*2)</f>
        <v>102</v>
      </c>
      <c r="S2369" s="128">
        <f>SUM(E2369*0.5)</f>
        <v>816</v>
      </c>
      <c r="T2369" s="128" t="s">
        <v>21</v>
      </c>
      <c r="U2369" s="129">
        <f>SUM(R2369:T2369)</f>
        <v>918</v>
      </c>
    </row>
    <row r="2370" spans="2:21" ht="19.5">
      <c r="B2370" s="60" t="s">
        <v>20</v>
      </c>
      <c r="C2370" s="60">
        <v>15</v>
      </c>
      <c r="D2370" s="128">
        <f>C2370*15</f>
        <v>225</v>
      </c>
      <c r="E2370" s="128">
        <f>SUM(C2370*24)</f>
        <v>360</v>
      </c>
      <c r="F2370" s="128">
        <f>SUM(C2370*32.5)</f>
        <v>487.5</v>
      </c>
      <c r="G2370" s="128">
        <f>SUM(E2370*8)</f>
        <v>2880</v>
      </c>
      <c r="H2370" s="128" t="s">
        <v>21</v>
      </c>
      <c r="I2370" s="129">
        <f>G2370+F2370+D2370</f>
        <v>3592.5</v>
      </c>
      <c r="J2370" s="128">
        <f>SUM(C2370*2.5)</f>
        <v>37.5</v>
      </c>
      <c r="K2370" s="128">
        <f>SUM(E2370*0.5)</f>
        <v>180</v>
      </c>
      <c r="L2370" s="128" t="s">
        <v>21</v>
      </c>
      <c r="M2370" s="129">
        <f>SUM(J2370:L2370)</f>
        <v>217.5</v>
      </c>
      <c r="N2370" s="128">
        <f>SUM(C2370*3)</f>
        <v>45</v>
      </c>
      <c r="O2370" s="128">
        <f>SUM(E2370*1)</f>
        <v>360</v>
      </c>
      <c r="P2370" s="128" t="s">
        <v>21</v>
      </c>
      <c r="Q2370" s="129">
        <f>SUM(N2370:P2370)</f>
        <v>405</v>
      </c>
      <c r="R2370" s="128">
        <f>SUM(C2370*2)</f>
        <v>30</v>
      </c>
      <c r="S2370" s="128">
        <f>SUM(E2370*0.5)</f>
        <v>180</v>
      </c>
      <c r="T2370" s="128" t="s">
        <v>21</v>
      </c>
      <c r="U2370" s="129">
        <f>SUM(R2370:T2370)</f>
        <v>210</v>
      </c>
    </row>
    <row r="2371" spans="2:21" ht="19.5">
      <c r="B2371" s="61" t="s">
        <v>28</v>
      </c>
      <c r="C2371" s="61">
        <f>C2370+C2369+C2368+C2367</f>
        <v>159</v>
      </c>
      <c r="D2371" s="8">
        <f>C2371*15</f>
        <v>2385</v>
      </c>
      <c r="E2371" s="8">
        <f>SUM(E2367:E2370)</f>
        <v>4808</v>
      </c>
      <c r="F2371" s="8">
        <f>SUM(F2367:F2370)</f>
        <v>3865.5</v>
      </c>
      <c r="G2371" s="8">
        <f aca="true" t="shared" si="72" ref="G2371:M2371">SUM(G2367:G2370)</f>
        <v>38464</v>
      </c>
      <c r="H2371" s="8">
        <f t="shared" si="72"/>
        <v>0</v>
      </c>
      <c r="I2371" s="8">
        <f t="shared" si="72"/>
        <v>44714.5</v>
      </c>
      <c r="J2371" s="8">
        <f t="shared" si="72"/>
        <v>459.5</v>
      </c>
      <c r="K2371" s="8">
        <f t="shared" si="72"/>
        <v>2404</v>
      </c>
      <c r="L2371" s="8">
        <f t="shared" si="72"/>
        <v>0</v>
      </c>
      <c r="M2371" s="8">
        <f t="shared" si="72"/>
        <v>2863.5</v>
      </c>
      <c r="N2371" s="8">
        <f>SUM(N2367:N2370)</f>
        <v>477</v>
      </c>
      <c r="O2371" s="8">
        <f aca="true" t="shared" si="73" ref="O2371:U2371">SUM(O2367:O2370)</f>
        <v>4808</v>
      </c>
      <c r="P2371" s="8">
        <f t="shared" si="73"/>
        <v>0</v>
      </c>
      <c r="Q2371" s="8">
        <f t="shared" si="73"/>
        <v>5285</v>
      </c>
      <c r="R2371" s="8">
        <f t="shared" si="73"/>
        <v>318</v>
      </c>
      <c r="S2371" s="8">
        <f t="shared" si="73"/>
        <v>2404</v>
      </c>
      <c r="T2371" s="8">
        <f t="shared" si="73"/>
        <v>0</v>
      </c>
      <c r="U2371" s="8">
        <f t="shared" si="73"/>
        <v>2722</v>
      </c>
    </row>
    <row r="2372" spans="2:14" ht="18.75">
      <c r="B2372" s="41"/>
      <c r="C2372" s="41"/>
      <c r="D2372" s="41"/>
      <c r="E2372" s="120" t="s">
        <v>23</v>
      </c>
      <c r="N2372" s="125" t="s">
        <v>316</v>
      </c>
    </row>
    <row r="2373" spans="1:21" ht="16.5" customHeight="1">
      <c r="A2373" s="240" t="s">
        <v>297</v>
      </c>
      <c r="B2373" s="240"/>
      <c r="C2373" s="240"/>
      <c r="D2373" s="240"/>
      <c r="E2373" s="267" t="s">
        <v>266</v>
      </c>
      <c r="F2373" s="267"/>
      <c r="G2373" s="267" t="s">
        <v>270</v>
      </c>
      <c r="H2373" s="285"/>
      <c r="I2373" s="285"/>
      <c r="J2373" s="285"/>
      <c r="K2373" s="285"/>
      <c r="L2373" s="267" t="s">
        <v>215</v>
      </c>
      <c r="M2373" s="267"/>
      <c r="N2373" s="267"/>
      <c r="O2373" s="267"/>
      <c r="P2373" s="136"/>
      <c r="Q2373" s="44"/>
      <c r="R2373" s="267" t="s">
        <v>214</v>
      </c>
      <c r="S2373" s="285"/>
      <c r="T2373" s="285"/>
      <c r="U2373" s="285"/>
    </row>
    <row r="2374" spans="2:21" ht="16.5">
      <c r="B2374" s="82" t="s">
        <v>75</v>
      </c>
      <c r="C2374" s="267"/>
      <c r="D2374" s="267"/>
      <c r="E2374" s="45" t="s">
        <v>267</v>
      </c>
      <c r="F2374" s="44" t="s">
        <v>268</v>
      </c>
      <c r="G2374" s="136"/>
      <c r="H2374" s="136"/>
      <c r="I2374" s="136"/>
      <c r="J2374" s="136"/>
      <c r="K2374" s="136"/>
      <c r="L2374" s="267" t="s">
        <v>216</v>
      </c>
      <c r="M2374" s="267"/>
      <c r="N2374" s="267"/>
      <c r="O2374" s="267"/>
      <c r="P2374" s="136"/>
      <c r="Q2374" s="136"/>
      <c r="R2374" s="136"/>
      <c r="S2374" s="136"/>
      <c r="T2374" s="136"/>
      <c r="U2374" s="136"/>
    </row>
    <row r="2375" spans="2:21" ht="15.75">
      <c r="B2375" s="62"/>
      <c r="C2375" s="45"/>
      <c r="D2375" s="44" t="s">
        <v>268</v>
      </c>
      <c r="E2375" s="62">
        <v>35</v>
      </c>
      <c r="F2375" s="62">
        <v>31</v>
      </c>
      <c r="G2375" s="136"/>
      <c r="H2375" s="136"/>
      <c r="I2375" s="136"/>
      <c r="J2375" s="136"/>
      <c r="K2375" s="136"/>
      <c r="L2375" s="267" t="s">
        <v>217</v>
      </c>
      <c r="M2375" s="267"/>
      <c r="N2375" s="267"/>
      <c r="O2375" s="267"/>
      <c r="P2375" s="136"/>
      <c r="Q2375" s="136"/>
      <c r="R2375" s="136"/>
      <c r="S2375" s="136"/>
      <c r="T2375" s="136"/>
      <c r="U2375" s="136"/>
    </row>
    <row r="2376" spans="2:21" ht="16.5">
      <c r="B2376" s="62"/>
      <c r="C2376" s="62"/>
      <c r="D2376" s="62">
        <v>0</v>
      </c>
      <c r="E2376" s="62">
        <v>0</v>
      </c>
      <c r="F2376" s="62">
        <v>0</v>
      </c>
      <c r="G2376" s="46"/>
      <c r="H2376" s="46"/>
      <c r="I2376" s="46"/>
      <c r="J2376" s="46"/>
      <c r="K2376" s="62"/>
      <c r="L2376" s="62"/>
      <c r="M2376" s="62"/>
      <c r="N2376" s="62"/>
      <c r="O2376" s="62"/>
      <c r="P2376" s="46"/>
      <c r="Q2376" s="46"/>
      <c r="R2376" s="46"/>
      <c r="S2376" s="46"/>
      <c r="T2376" s="46"/>
      <c r="U2376" s="46"/>
    </row>
    <row r="2377" spans="2:21" ht="16.5">
      <c r="B2377" s="44" t="s">
        <v>264</v>
      </c>
      <c r="C2377" s="62"/>
      <c r="D2377" s="62">
        <v>0</v>
      </c>
      <c r="E2377" s="65">
        <f>E2375+E2376</f>
        <v>35</v>
      </c>
      <c r="F2377" s="65">
        <f>F2375+F2376</f>
        <v>31</v>
      </c>
      <c r="G2377" s="267" t="s">
        <v>0</v>
      </c>
      <c r="H2377" s="267"/>
      <c r="I2377" s="267"/>
      <c r="J2377" s="267"/>
      <c r="K2377" s="267"/>
      <c r="L2377" s="267"/>
      <c r="M2377" s="267"/>
      <c r="N2377" s="267"/>
      <c r="O2377" s="267"/>
      <c r="P2377" s="267"/>
      <c r="Q2377" s="267"/>
      <c r="R2377" s="267"/>
      <c r="S2377" s="267"/>
      <c r="T2377" s="267"/>
      <c r="U2377" s="267"/>
    </row>
    <row r="2378" spans="2:21" ht="16.5">
      <c r="B2378" s="44" t="s">
        <v>265</v>
      </c>
      <c r="C2378" s="65"/>
      <c r="D2378" s="65">
        <f>D2376+D2377</f>
        <v>0</v>
      </c>
      <c r="E2378" s="65"/>
      <c r="F2378" s="65"/>
      <c r="G2378" s="267"/>
      <c r="H2378" s="267"/>
      <c r="I2378" s="267"/>
      <c r="J2378" s="267"/>
      <c r="K2378" s="267"/>
      <c r="L2378" s="267"/>
      <c r="M2378" s="267"/>
      <c r="N2378" s="267"/>
      <c r="O2378" s="267"/>
      <c r="P2378" s="267"/>
      <c r="Q2378" s="267"/>
      <c r="R2378" s="267"/>
      <c r="S2378" s="267"/>
      <c r="T2378" s="267"/>
      <c r="U2378" s="267"/>
    </row>
    <row r="2379" spans="2:21" ht="16.5">
      <c r="B2379" s="138" t="s">
        <v>28</v>
      </c>
      <c r="C2379" s="65"/>
      <c r="D2379" s="65"/>
      <c r="E2379" s="65"/>
      <c r="F2379" s="65"/>
      <c r="G2379" s="267"/>
      <c r="H2379" s="267"/>
      <c r="I2379" s="267"/>
      <c r="J2379" s="267"/>
      <c r="K2379" s="267"/>
      <c r="L2379" s="267"/>
      <c r="M2379" s="267"/>
      <c r="N2379" s="267"/>
      <c r="O2379" s="267"/>
      <c r="P2379" s="267"/>
      <c r="Q2379" s="267"/>
      <c r="R2379" s="267"/>
      <c r="S2379" s="267"/>
      <c r="T2379" s="267"/>
      <c r="U2379" s="267"/>
    </row>
    <row r="2380" spans="2:21" ht="16.5">
      <c r="B2380" s="138" t="s">
        <v>109</v>
      </c>
      <c r="C2380" s="267"/>
      <c r="D2380" s="267"/>
      <c r="E2380" s="65"/>
      <c r="F2380" s="65"/>
      <c r="G2380" s="44"/>
      <c r="H2380" s="136"/>
      <c r="I2380" s="136"/>
      <c r="J2380" s="136"/>
      <c r="K2380" s="136"/>
      <c r="L2380" s="136"/>
      <c r="M2380" s="136"/>
      <c r="N2380" s="136"/>
      <c r="O2380" s="136"/>
      <c r="P2380" s="136"/>
      <c r="Q2380" s="136"/>
      <c r="R2380" s="136"/>
      <c r="S2380" s="136"/>
      <c r="T2380" s="136"/>
      <c r="U2380" s="136"/>
    </row>
    <row r="2381" spans="2:21" ht="16.5">
      <c r="B2381" s="153" t="s">
        <v>254</v>
      </c>
      <c r="C2381" s="65"/>
      <c r="D2381" s="65"/>
      <c r="E2381" s="179"/>
      <c r="F2381" s="179"/>
      <c r="G2381" s="63"/>
      <c r="H2381" s="154"/>
      <c r="I2381" s="154"/>
      <c r="J2381" s="154"/>
      <c r="K2381" s="154"/>
      <c r="L2381" s="154"/>
      <c r="M2381" s="154"/>
      <c r="N2381" s="154"/>
      <c r="O2381" s="154"/>
      <c r="P2381" s="154"/>
      <c r="Q2381" s="154"/>
      <c r="R2381" s="154"/>
      <c r="S2381" s="154"/>
      <c r="T2381" s="154"/>
      <c r="U2381" s="154"/>
    </row>
    <row r="2382" spans="1:21" ht="15.75">
      <c r="A2382" s="29"/>
      <c r="B2382" s="63" t="s">
        <v>298</v>
      </c>
      <c r="C2382" s="179"/>
      <c r="D2382" s="179"/>
      <c r="E2382" s="188"/>
      <c r="F2382" s="188"/>
      <c r="G2382" s="188"/>
      <c r="H2382" s="188"/>
      <c r="I2382" s="188"/>
      <c r="J2382" s="188"/>
      <c r="K2382" s="188"/>
      <c r="L2382" s="188"/>
      <c r="M2382" s="188"/>
      <c r="N2382" s="188"/>
      <c r="O2382" s="188"/>
      <c r="P2382" s="188"/>
      <c r="Q2382" s="188"/>
      <c r="R2382" s="188"/>
      <c r="S2382" s="188"/>
      <c r="T2382" s="188"/>
      <c r="U2382" s="188"/>
    </row>
    <row r="2383" spans="1:21" ht="15.75">
      <c r="A2383" s="29"/>
      <c r="B2383" s="188" t="s">
        <v>312</v>
      </c>
      <c r="C2383" s="188"/>
      <c r="D2383" s="188"/>
      <c r="E2383" s="201"/>
      <c r="F2383" s="201"/>
      <c r="G2383" s="201"/>
      <c r="H2383" s="201"/>
      <c r="I2383" s="201"/>
      <c r="J2383" s="201"/>
      <c r="K2383" s="201"/>
      <c r="L2383" s="201"/>
      <c r="M2383" s="201"/>
      <c r="N2383" s="201"/>
      <c r="O2383" s="201"/>
      <c r="P2383" s="201"/>
      <c r="Q2383" s="201"/>
      <c r="R2383" s="201"/>
      <c r="S2383" s="201"/>
      <c r="T2383" s="201"/>
      <c r="U2383" s="201"/>
    </row>
    <row r="2384" spans="1:21" ht="15.75">
      <c r="A2384" s="29"/>
      <c r="B2384" s="201" t="s">
        <v>311</v>
      </c>
      <c r="C2384" s="201"/>
      <c r="D2384" s="201"/>
      <c r="E2384" s="36"/>
      <c r="F2384" s="36"/>
      <c r="G2384" s="36"/>
      <c r="H2384" s="36"/>
      <c r="I2384" s="36"/>
      <c r="J2384" s="36"/>
      <c r="K2384" s="36"/>
      <c r="L2384" s="36"/>
      <c r="M2384" s="36"/>
      <c r="N2384" s="36"/>
      <c r="O2384" s="36"/>
      <c r="P2384" s="36"/>
      <c r="Q2384" s="44"/>
      <c r="R2384" s="44"/>
      <c r="S2384" s="44"/>
      <c r="T2384" s="44"/>
      <c r="U2384" s="44"/>
    </row>
    <row r="2385" spans="1:21" ht="16.5">
      <c r="A2385" s="29"/>
      <c r="B2385" s="36" t="s">
        <v>269</v>
      </c>
      <c r="C2385" s="36"/>
      <c r="D2385" s="36"/>
      <c r="E2385" s="166"/>
      <c r="F2385" s="166"/>
      <c r="G2385" s="166"/>
      <c r="H2385" s="166"/>
      <c r="I2385" s="166"/>
      <c r="J2385" s="166"/>
      <c r="K2385" s="166"/>
      <c r="L2385" s="166"/>
      <c r="M2385" s="166"/>
      <c r="N2385" s="166"/>
      <c r="O2385" s="166"/>
      <c r="P2385" s="166"/>
      <c r="Q2385" s="44"/>
      <c r="R2385" s="44"/>
      <c r="S2385" s="44"/>
      <c r="T2385" s="44"/>
      <c r="U2385" s="44"/>
    </row>
    <row r="2386" spans="1:21" ht="15.75">
      <c r="A2386" s="29"/>
      <c r="B2386" s="166" t="s">
        <v>302</v>
      </c>
      <c r="C2386" s="166"/>
      <c r="D2386" s="166"/>
      <c r="E2386" s="44"/>
      <c r="F2386" s="44"/>
      <c r="G2386" s="44"/>
      <c r="H2386" s="44"/>
      <c r="I2386" s="44"/>
      <c r="J2386" s="44"/>
      <c r="K2386" s="44"/>
      <c r="L2386" s="44"/>
      <c r="M2386" s="44"/>
      <c r="N2386" s="44"/>
      <c r="O2386" s="44"/>
      <c r="P2386" s="44"/>
      <c r="Q2386" s="44"/>
      <c r="R2386" s="44"/>
      <c r="S2386" s="44"/>
      <c r="T2386" s="44"/>
      <c r="U2386" s="44"/>
    </row>
    <row r="2387" spans="1:21" ht="16.5">
      <c r="A2387" s="29"/>
      <c r="B2387" s="44"/>
      <c r="C2387" s="44"/>
      <c r="D2387" s="44"/>
      <c r="E2387" s="65"/>
      <c r="F2387" s="65"/>
      <c r="G2387" s="65"/>
      <c r="H2387" s="65"/>
      <c r="I2387" s="65"/>
      <c r="J2387" s="65"/>
      <c r="K2387" s="65"/>
      <c r="L2387" s="65"/>
      <c r="M2387" s="65"/>
      <c r="N2387" s="65"/>
      <c r="O2387" s="65"/>
      <c r="P2387" s="65"/>
      <c r="Q2387" s="65"/>
      <c r="R2387" s="65"/>
      <c r="S2387" s="65"/>
      <c r="T2387" s="65"/>
      <c r="U2387" s="65"/>
    </row>
    <row r="2388" spans="2:21" ht="16.5">
      <c r="B2388" s="65"/>
      <c r="C2388" s="65"/>
      <c r="D2388" s="65"/>
      <c r="E2388" s="65"/>
      <c r="F2388" s="65"/>
      <c r="G2388" s="65"/>
      <c r="H2388" s="65"/>
      <c r="I2388" s="65"/>
      <c r="J2388" s="65"/>
      <c r="K2388" s="65"/>
      <c r="L2388" s="65"/>
      <c r="M2388" s="65"/>
      <c r="N2388" s="65"/>
      <c r="O2388" s="65"/>
      <c r="P2388" s="65"/>
      <c r="Q2388" s="65"/>
      <c r="R2388" s="65"/>
      <c r="S2388" s="65"/>
      <c r="T2388" s="65"/>
      <c r="U2388" s="65"/>
    </row>
    <row r="2389" spans="2:21" ht="16.5">
      <c r="B2389" s="65"/>
      <c r="C2389" s="65"/>
      <c r="D2389" s="65"/>
      <c r="E2389" s="65"/>
      <c r="F2389" s="65"/>
      <c r="G2389" s="65"/>
      <c r="H2389" s="65"/>
      <c r="I2389" s="65"/>
      <c r="J2389" s="65"/>
      <c r="K2389" s="65"/>
      <c r="L2389" s="65"/>
      <c r="M2389" s="65"/>
      <c r="N2389" s="65"/>
      <c r="O2389" s="65"/>
      <c r="P2389" s="65"/>
      <c r="Q2389" s="65"/>
      <c r="R2389" s="65"/>
      <c r="S2389" s="65"/>
      <c r="T2389" s="65"/>
      <c r="U2389" s="65"/>
    </row>
    <row r="2390" spans="2:21" ht="16.5">
      <c r="B2390" s="65"/>
      <c r="C2390" s="65"/>
      <c r="D2390" s="65"/>
      <c r="E2390" s="65"/>
      <c r="F2390" s="65"/>
      <c r="G2390" s="65"/>
      <c r="H2390" s="65"/>
      <c r="I2390" s="65"/>
      <c r="J2390" s="65"/>
      <c r="K2390" s="65"/>
      <c r="L2390" s="65"/>
      <c r="M2390" s="65"/>
      <c r="N2390" s="65"/>
      <c r="O2390" s="65"/>
      <c r="P2390" s="65"/>
      <c r="Q2390" s="65"/>
      <c r="R2390" s="65"/>
      <c r="S2390" s="65"/>
      <c r="T2390" s="65"/>
      <c r="U2390" s="65"/>
    </row>
    <row r="2391" spans="2:21" ht="20.25">
      <c r="B2391" s="65"/>
      <c r="C2391" s="65"/>
      <c r="D2391" s="65"/>
      <c r="E2391" s="65"/>
      <c r="F2391" s="65"/>
      <c r="G2391" s="65"/>
      <c r="H2391" s="65"/>
      <c r="I2391" s="65"/>
      <c r="J2391" s="249">
        <v>14</v>
      </c>
      <c r="K2391" s="65"/>
      <c r="L2391" s="65"/>
      <c r="M2391" s="65"/>
      <c r="N2391" s="65"/>
      <c r="O2391" s="65"/>
      <c r="P2391" s="65"/>
      <c r="Q2391" s="65"/>
      <c r="R2391" s="65"/>
      <c r="S2391" s="65"/>
      <c r="T2391" s="65"/>
      <c r="U2391" s="65"/>
    </row>
    <row r="2392" spans="2:21" ht="16.5">
      <c r="B2392" s="65"/>
      <c r="C2392" s="65"/>
      <c r="D2392" s="65"/>
      <c r="E2392" s="65"/>
      <c r="F2392" s="65"/>
      <c r="G2392" s="65"/>
      <c r="H2392" s="65"/>
      <c r="I2392" s="65"/>
      <c r="J2392" s="65"/>
      <c r="K2392" s="65"/>
      <c r="L2392" s="65"/>
      <c r="M2392" s="65"/>
      <c r="N2392" s="65"/>
      <c r="O2392" s="65"/>
      <c r="P2392" s="65"/>
      <c r="Q2392" s="65"/>
      <c r="R2392" s="65"/>
      <c r="S2392" s="65"/>
      <c r="T2392" s="65"/>
      <c r="U2392" s="65"/>
    </row>
    <row r="2393" spans="2:14" ht="18.75">
      <c r="B2393" s="41"/>
      <c r="C2393" s="41"/>
      <c r="D2393" s="41"/>
      <c r="E2393" s="120" t="s">
        <v>23</v>
      </c>
      <c r="N2393" s="125" t="s">
        <v>316</v>
      </c>
    </row>
    <row r="2394" spans="2:21" ht="23.25">
      <c r="B2394" s="275" t="s">
        <v>153</v>
      </c>
      <c r="C2394" s="284"/>
      <c r="D2394" s="284"/>
      <c r="E2394" s="284"/>
      <c r="F2394" s="284"/>
      <c r="G2394" s="284"/>
      <c r="H2394" s="284"/>
      <c r="I2394" s="284"/>
      <c r="J2394" s="284"/>
      <c r="K2394" s="284"/>
      <c r="L2394" s="284"/>
      <c r="M2394" s="284"/>
      <c r="N2394" s="284"/>
      <c r="O2394" s="284"/>
      <c r="P2394" s="284"/>
      <c r="Q2394" s="284"/>
      <c r="R2394" s="284"/>
      <c r="S2394" s="284"/>
      <c r="T2394" s="284"/>
      <c r="U2394" s="284"/>
    </row>
    <row r="2395" spans="2:21" ht="22.5">
      <c r="B2395" s="283" t="s">
        <v>250</v>
      </c>
      <c r="C2395" s="284"/>
      <c r="D2395" s="284"/>
      <c r="E2395" s="284"/>
      <c r="F2395" s="284"/>
      <c r="G2395" s="284"/>
      <c r="H2395" s="284"/>
      <c r="I2395" s="284"/>
      <c r="J2395" s="284"/>
      <c r="K2395" s="284"/>
      <c r="L2395" s="284"/>
      <c r="M2395" s="284"/>
      <c r="N2395" s="284"/>
      <c r="O2395" s="284"/>
      <c r="P2395" s="284"/>
      <c r="Q2395" s="284"/>
      <c r="R2395" s="284"/>
      <c r="S2395" s="284"/>
      <c r="T2395" s="284"/>
      <c r="U2395" s="284"/>
    </row>
    <row r="2396" spans="2:21" ht="15.75">
      <c r="B2396" s="280" t="s">
        <v>212</v>
      </c>
      <c r="C2396" s="281"/>
      <c r="D2396" s="281"/>
      <c r="E2396" s="281"/>
      <c r="F2396" s="281"/>
      <c r="G2396" s="281"/>
      <c r="H2396" s="281"/>
      <c r="I2396" s="281"/>
      <c r="J2396" s="281"/>
      <c r="K2396" s="281"/>
      <c r="L2396" s="281"/>
      <c r="M2396" s="281"/>
      <c r="N2396" s="281"/>
      <c r="O2396" s="281"/>
      <c r="P2396" s="281"/>
      <c r="Q2396" s="281"/>
      <c r="R2396" s="281"/>
      <c r="S2396" s="281"/>
      <c r="T2396" s="281"/>
      <c r="U2396" s="281"/>
    </row>
    <row r="2397" spans="2:14" ht="18.75">
      <c r="B2397" s="41"/>
      <c r="C2397" s="41"/>
      <c r="D2397" s="41"/>
      <c r="E2397" s="120" t="s">
        <v>23</v>
      </c>
      <c r="N2397" s="125" t="s">
        <v>316</v>
      </c>
    </row>
    <row r="2398" spans="1:21" ht="26.25">
      <c r="A2398" s="300" t="s">
        <v>207</v>
      </c>
      <c r="B2398" s="300"/>
      <c r="C2398" s="300"/>
      <c r="D2398" s="300"/>
      <c r="E2398" s="300"/>
      <c r="F2398" s="306" t="s">
        <v>353</v>
      </c>
      <c r="G2398" s="306"/>
      <c r="H2398" s="306"/>
      <c r="I2398" s="306"/>
      <c r="J2398" s="306"/>
      <c r="K2398" s="306"/>
      <c r="L2398" s="306"/>
      <c r="M2398" s="306"/>
      <c r="N2398" s="306"/>
      <c r="O2398" s="38"/>
      <c r="P2398" s="38"/>
      <c r="Q2398" s="38"/>
      <c r="R2398" s="38"/>
      <c r="S2398" s="38"/>
      <c r="T2398" s="38"/>
      <c r="U2398" s="38"/>
    </row>
    <row r="2399" spans="2:14" ht="18.75">
      <c r="B2399" s="41"/>
      <c r="C2399" s="41"/>
      <c r="D2399" s="41"/>
      <c r="E2399" s="120" t="s">
        <v>23</v>
      </c>
      <c r="N2399" s="125" t="s">
        <v>316</v>
      </c>
    </row>
    <row r="2400" spans="2:22" ht="18.75">
      <c r="B2400" s="87"/>
      <c r="C2400" s="94"/>
      <c r="D2400" s="94"/>
      <c r="E2400" s="94"/>
      <c r="F2400" s="94"/>
      <c r="G2400" s="94"/>
      <c r="H2400" s="94"/>
      <c r="I2400" s="94"/>
      <c r="Q2400" s="120"/>
      <c r="V2400" s="54"/>
    </row>
    <row r="2401" spans="2:22" ht="24" customHeight="1">
      <c r="B2401" s="72" t="s">
        <v>1</v>
      </c>
      <c r="C2401" s="49" t="s">
        <v>1</v>
      </c>
      <c r="D2401" s="49" t="s">
        <v>30</v>
      </c>
      <c r="E2401" s="49" t="s">
        <v>5</v>
      </c>
      <c r="F2401" s="50" t="s">
        <v>22</v>
      </c>
      <c r="G2401" s="50" t="s">
        <v>13</v>
      </c>
      <c r="H2401" s="50" t="s">
        <v>14</v>
      </c>
      <c r="I2401" s="49" t="s">
        <v>0</v>
      </c>
      <c r="J2401" s="50" t="s">
        <v>12</v>
      </c>
      <c r="K2401" s="50" t="s">
        <v>13</v>
      </c>
      <c r="L2401" s="50" t="s">
        <v>14</v>
      </c>
      <c r="M2401" s="49" t="s">
        <v>0</v>
      </c>
      <c r="N2401" s="50" t="s">
        <v>15</v>
      </c>
      <c r="O2401" s="50" t="s">
        <v>16</v>
      </c>
      <c r="P2401" s="50" t="s">
        <v>14</v>
      </c>
      <c r="Q2401" s="49" t="s">
        <v>0</v>
      </c>
      <c r="R2401" s="50" t="s">
        <v>24</v>
      </c>
      <c r="S2401" s="50" t="s">
        <v>25</v>
      </c>
      <c r="T2401" s="50" t="s">
        <v>14</v>
      </c>
      <c r="U2401" s="49" t="s">
        <v>0</v>
      </c>
      <c r="V2401" s="54"/>
    </row>
    <row r="2402" spans="2:21" ht="24" customHeight="1">
      <c r="B2402" s="72" t="s">
        <v>4</v>
      </c>
      <c r="C2402" s="49" t="s">
        <v>3</v>
      </c>
      <c r="D2402" s="49" t="s">
        <v>31</v>
      </c>
      <c r="E2402" s="49" t="s">
        <v>6</v>
      </c>
      <c r="F2402" s="49" t="s">
        <v>8</v>
      </c>
      <c r="G2402" s="49" t="s">
        <v>9</v>
      </c>
      <c r="H2402" s="49" t="s">
        <v>10</v>
      </c>
      <c r="I2402" s="41" t="s">
        <v>11</v>
      </c>
      <c r="J2402" s="49" t="s">
        <v>8</v>
      </c>
      <c r="K2402" s="49" t="s">
        <v>9</v>
      </c>
      <c r="L2402" s="49" t="s">
        <v>10</v>
      </c>
      <c r="M2402" s="41" t="s">
        <v>11</v>
      </c>
      <c r="N2402" s="49" t="s">
        <v>8</v>
      </c>
      <c r="O2402" s="49" t="s">
        <v>9</v>
      </c>
      <c r="P2402" s="49" t="s">
        <v>10</v>
      </c>
      <c r="Q2402" s="41" t="s">
        <v>11</v>
      </c>
      <c r="R2402" s="49" t="s">
        <v>8</v>
      </c>
      <c r="S2402" s="49" t="s">
        <v>9</v>
      </c>
      <c r="T2402" s="49" t="s">
        <v>10</v>
      </c>
      <c r="U2402" s="41" t="s">
        <v>11</v>
      </c>
    </row>
    <row r="2403" spans="2:16" ht="24" customHeight="1">
      <c r="B2403" s="204" t="s">
        <v>358</v>
      </c>
      <c r="C2403" s="72" t="s">
        <v>309</v>
      </c>
      <c r="D2403" s="49" t="s">
        <v>305</v>
      </c>
      <c r="E2403" s="49" t="s">
        <v>7</v>
      </c>
      <c r="F2403" s="49" t="s">
        <v>32</v>
      </c>
      <c r="G2403" s="49" t="s">
        <v>32</v>
      </c>
      <c r="H2403" s="7">
        <v>0.03</v>
      </c>
      <c r="L2403" s="7">
        <v>0.01</v>
      </c>
      <c r="P2403" s="7">
        <v>0.01</v>
      </c>
    </row>
    <row r="2404" spans="2:21" ht="24" customHeight="1">
      <c r="B2404" s="132"/>
      <c r="D2404" s="2" t="s">
        <v>33</v>
      </c>
      <c r="E2404" s="3"/>
      <c r="F2404" s="2" t="s">
        <v>33</v>
      </c>
      <c r="G2404" s="2" t="s">
        <v>33</v>
      </c>
      <c r="H2404" s="2" t="s">
        <v>33</v>
      </c>
      <c r="I2404" s="2" t="s">
        <v>33</v>
      </c>
      <c r="J2404" s="2" t="s">
        <v>33</v>
      </c>
      <c r="K2404" s="2" t="s">
        <v>33</v>
      </c>
      <c r="L2404" s="2" t="s">
        <v>33</v>
      </c>
      <c r="N2404" s="2" t="s">
        <v>33</v>
      </c>
      <c r="O2404" s="2" t="s">
        <v>33</v>
      </c>
      <c r="P2404" s="2" t="s">
        <v>33</v>
      </c>
      <c r="Q2404" s="2" t="s">
        <v>33</v>
      </c>
      <c r="R2404" s="2" t="s">
        <v>33</v>
      </c>
      <c r="S2404" s="2" t="s">
        <v>33</v>
      </c>
      <c r="T2404" s="2" t="s">
        <v>33</v>
      </c>
      <c r="U2404" s="2" t="s">
        <v>33</v>
      </c>
    </row>
    <row r="2405" spans="2:21" ht="24" customHeight="1">
      <c r="B2405" s="132">
        <v>1</v>
      </c>
      <c r="C2405" s="2">
        <v>2</v>
      </c>
      <c r="D2405" s="2">
        <v>3</v>
      </c>
      <c r="E2405" s="41">
        <v>4</v>
      </c>
      <c r="F2405" s="41">
        <v>5</v>
      </c>
      <c r="G2405" s="41">
        <v>6</v>
      </c>
      <c r="H2405" s="42">
        <v>7</v>
      </c>
      <c r="I2405" s="41">
        <v>8</v>
      </c>
      <c r="J2405" s="41">
        <v>9</v>
      </c>
      <c r="K2405" s="41">
        <v>10</v>
      </c>
      <c r="L2405" s="42">
        <v>11</v>
      </c>
      <c r="M2405" s="41">
        <v>12</v>
      </c>
      <c r="N2405" s="41">
        <v>13</v>
      </c>
      <c r="O2405" s="41">
        <v>14</v>
      </c>
      <c r="P2405" s="42">
        <v>15</v>
      </c>
      <c r="Q2405" s="41">
        <v>16</v>
      </c>
      <c r="R2405" s="41">
        <v>17</v>
      </c>
      <c r="S2405" s="41">
        <v>18</v>
      </c>
      <c r="T2405" s="41">
        <v>19</v>
      </c>
      <c r="U2405" s="41">
        <v>20</v>
      </c>
    </row>
    <row r="2406" spans="2:14" ht="24" customHeight="1">
      <c r="B2406" s="41"/>
      <c r="C2406" s="41"/>
      <c r="D2406" s="41"/>
      <c r="E2406" s="120" t="s">
        <v>23</v>
      </c>
      <c r="N2406" s="125" t="s">
        <v>316</v>
      </c>
    </row>
    <row r="2407" spans="2:21" ht="24" customHeight="1">
      <c r="B2407" s="60" t="s">
        <v>17</v>
      </c>
      <c r="C2407" s="128">
        <v>17</v>
      </c>
      <c r="D2407" s="128">
        <f>SUM(C2407*15)</f>
        <v>255</v>
      </c>
      <c r="E2407" s="128">
        <f>SUM(C2407*32)</f>
        <v>544</v>
      </c>
      <c r="F2407" s="128">
        <f>SUM(C2407*22)</f>
        <v>374</v>
      </c>
      <c r="G2407" s="128">
        <f>SUM(E2407*8)</f>
        <v>4352</v>
      </c>
      <c r="H2407" s="128" t="s">
        <v>21</v>
      </c>
      <c r="I2407" s="129">
        <f>G2407+F2407+D2407</f>
        <v>4981</v>
      </c>
      <c r="J2407" s="128">
        <f>SUM(C2407*3)</f>
        <v>51</v>
      </c>
      <c r="K2407" s="128">
        <f>SUM(E2407*0.5)</f>
        <v>272</v>
      </c>
      <c r="L2407" s="128" t="str">
        <f>+L2409</f>
        <v>+</v>
      </c>
      <c r="M2407" s="129">
        <f>SUM(J2407:L2407)</f>
        <v>323</v>
      </c>
      <c r="N2407" s="128">
        <f>SUM(C2407*3)</f>
        <v>51</v>
      </c>
      <c r="O2407" s="128">
        <f>SUM(E2407*1)</f>
        <v>544</v>
      </c>
      <c r="P2407" s="128" t="s">
        <v>21</v>
      </c>
      <c r="Q2407" s="129">
        <f>SUM(N2407:P2407)</f>
        <v>595</v>
      </c>
      <c r="R2407" s="128">
        <f>SUM(C2407*2)</f>
        <v>34</v>
      </c>
      <c r="S2407" s="128">
        <f>SUM(E2407*0.5)</f>
        <v>272</v>
      </c>
      <c r="T2407" s="128" t="s">
        <v>21</v>
      </c>
      <c r="U2407" s="129">
        <f>SUM(R2407:T2407)</f>
        <v>306</v>
      </c>
    </row>
    <row r="2408" spans="2:21" ht="24" customHeight="1">
      <c r="B2408" s="60" t="s">
        <v>18</v>
      </c>
      <c r="C2408" s="128">
        <v>8</v>
      </c>
      <c r="D2408" s="128">
        <f>SUM(C2408*15)</f>
        <v>120</v>
      </c>
      <c r="E2408" s="29">
        <f>SUM(C2408*24)</f>
        <v>192</v>
      </c>
      <c r="F2408" s="128">
        <f>SUM(C2408*32.5)</f>
        <v>260</v>
      </c>
      <c r="G2408" s="128">
        <f>SUM(E2408*8)</f>
        <v>1536</v>
      </c>
      <c r="H2408" s="128" t="s">
        <v>21</v>
      </c>
      <c r="I2408" s="129">
        <f>G2408+F2408+D2408</f>
        <v>1916</v>
      </c>
      <c r="J2408" s="128">
        <f>SUM(C2408*2.5)</f>
        <v>20</v>
      </c>
      <c r="K2408" s="128">
        <f>SUM(E2408*0.5)</f>
        <v>96</v>
      </c>
      <c r="L2408" s="128" t="s">
        <v>21</v>
      </c>
      <c r="M2408" s="129">
        <f>SUM(J2408:L2408)</f>
        <v>116</v>
      </c>
      <c r="N2408" s="128">
        <f>SUM(C2408*3)</f>
        <v>24</v>
      </c>
      <c r="O2408" s="128">
        <f>SUM(E2408*1)</f>
        <v>192</v>
      </c>
      <c r="P2408" s="128" t="s">
        <v>21</v>
      </c>
      <c r="Q2408" s="129">
        <f>SUM(N2408:P2408)</f>
        <v>216</v>
      </c>
      <c r="R2408" s="128">
        <f>SUM(C2408*2)</f>
        <v>16</v>
      </c>
      <c r="S2408" s="128">
        <f>SUM(E2408*0.5)</f>
        <v>96</v>
      </c>
      <c r="T2408" s="128" t="s">
        <v>21</v>
      </c>
      <c r="U2408" s="129">
        <f>SUM(R2408:T2408)</f>
        <v>112</v>
      </c>
    </row>
    <row r="2409" spans="2:21" ht="19.5">
      <c r="B2409" s="60" t="s">
        <v>19</v>
      </c>
      <c r="C2409" s="128">
        <v>11</v>
      </c>
      <c r="D2409" s="128">
        <f>SUM(C2409*15)</f>
        <v>165</v>
      </c>
      <c r="E2409" s="128">
        <f>SUM(C2409*32)</f>
        <v>352</v>
      </c>
      <c r="F2409" s="128">
        <f>SUM(C2409*22)</f>
        <v>242</v>
      </c>
      <c r="G2409" s="128">
        <f>SUM(E2409*8)</f>
        <v>2816</v>
      </c>
      <c r="H2409" s="128" t="s">
        <v>21</v>
      </c>
      <c r="I2409" s="129">
        <f>G2409+F2409+D2409</f>
        <v>3223</v>
      </c>
      <c r="J2409" s="128">
        <f>SUM(C2409*3)</f>
        <v>33</v>
      </c>
      <c r="K2409" s="128">
        <f>SUM(E2409*0.5)</f>
        <v>176</v>
      </c>
      <c r="L2409" s="128" t="s">
        <v>21</v>
      </c>
      <c r="M2409" s="129">
        <f>SUM(J2409:L2409)</f>
        <v>209</v>
      </c>
      <c r="N2409" s="128">
        <f>SUM(C2409*3)</f>
        <v>33</v>
      </c>
      <c r="O2409" s="128">
        <f>SUM(E2409*1)</f>
        <v>352</v>
      </c>
      <c r="P2409" s="128" t="s">
        <v>21</v>
      </c>
      <c r="Q2409" s="129">
        <f>SUM(N2409:P2409)</f>
        <v>385</v>
      </c>
      <c r="R2409" s="128">
        <f>SUM(C2409*2)</f>
        <v>22</v>
      </c>
      <c r="S2409" s="128">
        <f>SUM(E2409*0.5)</f>
        <v>176</v>
      </c>
      <c r="T2409" s="128" t="s">
        <v>21</v>
      </c>
      <c r="U2409" s="129">
        <f>SUM(R2409:T2409)</f>
        <v>198</v>
      </c>
    </row>
    <row r="2410" spans="2:21" ht="19.5">
      <c r="B2410" s="60" t="s">
        <v>20</v>
      </c>
      <c r="C2410" s="128">
        <v>4</v>
      </c>
      <c r="D2410" s="128">
        <f>SUM(C2410*15)</f>
        <v>60</v>
      </c>
      <c r="E2410" s="128">
        <f>SUM(C2410*24)</f>
        <v>96</v>
      </c>
      <c r="F2410" s="128">
        <f>SUM(C2410*32.5)</f>
        <v>130</v>
      </c>
      <c r="G2410" s="128">
        <f>SUM(E2410*8)</f>
        <v>768</v>
      </c>
      <c r="H2410" s="128" t="s">
        <v>21</v>
      </c>
      <c r="I2410" s="129">
        <f>G2410+F2410+D2410</f>
        <v>958</v>
      </c>
      <c r="J2410" s="128">
        <f>SUM(C2410*2.5)</f>
        <v>10</v>
      </c>
      <c r="K2410" s="128">
        <f>SUM(E2410*0.5)</f>
        <v>48</v>
      </c>
      <c r="L2410" s="128" t="s">
        <v>21</v>
      </c>
      <c r="M2410" s="129">
        <f>SUM(J2410:L2410)</f>
        <v>58</v>
      </c>
      <c r="N2410" s="128">
        <f>SUM(C2410*3)</f>
        <v>12</v>
      </c>
      <c r="O2410" s="128">
        <f>SUM(E2410*1)</f>
        <v>96</v>
      </c>
      <c r="P2410" s="128" t="s">
        <v>21</v>
      </c>
      <c r="Q2410" s="129">
        <f>SUM(N2410:P2410)</f>
        <v>108</v>
      </c>
      <c r="R2410" s="128">
        <f>SUM(C2410*2)</f>
        <v>8</v>
      </c>
      <c r="S2410" s="128">
        <f>SUM(E2410*0.5)</f>
        <v>48</v>
      </c>
      <c r="T2410" s="128" t="s">
        <v>21</v>
      </c>
      <c r="U2410" s="129">
        <f>SUM(R2410:T2410)</f>
        <v>56</v>
      </c>
    </row>
    <row r="2411" spans="2:21" ht="19.5">
      <c r="B2411" s="61" t="s">
        <v>28</v>
      </c>
      <c r="C2411" s="61">
        <f>C2410+C2409+C2408+C2407</f>
        <v>40</v>
      </c>
      <c r="D2411" s="61">
        <f>C2411*15</f>
        <v>600</v>
      </c>
      <c r="E2411" s="8">
        <f>SUM(E2407:E2410)</f>
        <v>1184</v>
      </c>
      <c r="F2411" s="8">
        <f>SUM(F2407:F2410)</f>
        <v>1006</v>
      </c>
      <c r="G2411" s="8">
        <f aca="true" t="shared" si="74" ref="G2411:M2411">SUM(G2407:G2410)</f>
        <v>9472</v>
      </c>
      <c r="H2411" s="8">
        <f t="shared" si="74"/>
        <v>0</v>
      </c>
      <c r="I2411" s="8">
        <f t="shared" si="74"/>
        <v>11078</v>
      </c>
      <c r="J2411" s="8">
        <f t="shared" si="74"/>
        <v>114</v>
      </c>
      <c r="K2411" s="8">
        <f t="shared" si="74"/>
        <v>592</v>
      </c>
      <c r="L2411" s="8">
        <f t="shared" si="74"/>
        <v>0</v>
      </c>
      <c r="M2411" s="8">
        <f t="shared" si="74"/>
        <v>706</v>
      </c>
      <c r="N2411" s="8">
        <f>SUM(N2407:N2410)</f>
        <v>120</v>
      </c>
      <c r="O2411" s="8">
        <f aca="true" t="shared" si="75" ref="O2411:U2411">SUM(O2407:O2410)</f>
        <v>1184</v>
      </c>
      <c r="P2411" s="8">
        <f t="shared" si="75"/>
        <v>0</v>
      </c>
      <c r="Q2411" s="8">
        <f t="shared" si="75"/>
        <v>1304</v>
      </c>
      <c r="R2411" s="8">
        <f t="shared" si="75"/>
        <v>80</v>
      </c>
      <c r="S2411" s="8">
        <f t="shared" si="75"/>
        <v>592</v>
      </c>
      <c r="T2411" s="8">
        <f t="shared" si="75"/>
        <v>0</v>
      </c>
      <c r="U2411" s="8">
        <f t="shared" si="75"/>
        <v>672</v>
      </c>
    </row>
    <row r="2412" spans="2:14" ht="18.75">
      <c r="B2412" s="41"/>
      <c r="C2412" s="41"/>
      <c r="D2412" s="41"/>
      <c r="E2412" s="120" t="s">
        <v>23</v>
      </c>
      <c r="N2412" s="125" t="s">
        <v>316</v>
      </c>
    </row>
    <row r="2413" spans="1:21" ht="15.75">
      <c r="A2413" s="268" t="s">
        <v>297</v>
      </c>
      <c r="B2413" s="268"/>
      <c r="C2413" s="268"/>
      <c r="D2413" s="268"/>
      <c r="E2413" s="267" t="s">
        <v>266</v>
      </c>
      <c r="F2413" s="267"/>
      <c r="G2413" s="267" t="s">
        <v>310</v>
      </c>
      <c r="H2413" s="276"/>
      <c r="I2413" s="276"/>
      <c r="J2413" s="276"/>
      <c r="K2413" s="276"/>
      <c r="L2413" s="267" t="s">
        <v>215</v>
      </c>
      <c r="M2413" s="267"/>
      <c r="N2413" s="267"/>
      <c r="O2413" s="267"/>
      <c r="P2413" s="136"/>
      <c r="Q2413" s="44"/>
      <c r="R2413" s="267" t="s">
        <v>214</v>
      </c>
      <c r="S2413" s="285"/>
      <c r="T2413" s="285"/>
      <c r="U2413" s="285"/>
    </row>
    <row r="2414" spans="2:21" ht="16.5">
      <c r="B2414" s="82" t="s">
        <v>75</v>
      </c>
      <c r="C2414" s="267"/>
      <c r="D2414" s="267"/>
      <c r="E2414" s="45" t="s">
        <v>267</v>
      </c>
      <c r="F2414" s="44" t="s">
        <v>268</v>
      </c>
      <c r="G2414" s="46"/>
      <c r="H2414" s="46"/>
      <c r="I2414" s="46"/>
      <c r="J2414" s="46"/>
      <c r="K2414" s="62"/>
      <c r="L2414" s="267" t="s">
        <v>216</v>
      </c>
      <c r="M2414" s="267"/>
      <c r="N2414" s="267"/>
      <c r="O2414" s="267"/>
      <c r="P2414" s="136"/>
      <c r="Q2414" s="136"/>
      <c r="R2414" s="136"/>
      <c r="S2414" s="136"/>
      <c r="T2414" s="136"/>
      <c r="U2414" s="136"/>
    </row>
    <row r="2415" spans="2:21" ht="16.5">
      <c r="B2415" s="62"/>
      <c r="C2415" s="45"/>
      <c r="D2415" s="44" t="s">
        <v>268</v>
      </c>
      <c r="E2415" s="62">
        <v>5</v>
      </c>
      <c r="F2415" s="62">
        <v>0</v>
      </c>
      <c r="G2415" s="46"/>
      <c r="H2415" s="46"/>
      <c r="I2415" s="46"/>
      <c r="J2415" s="46"/>
      <c r="K2415" s="62"/>
      <c r="L2415" s="267" t="s">
        <v>217</v>
      </c>
      <c r="M2415" s="267"/>
      <c r="N2415" s="267"/>
      <c r="O2415" s="267"/>
      <c r="P2415" s="136"/>
      <c r="Q2415" s="136"/>
      <c r="R2415" s="136"/>
      <c r="S2415" s="136"/>
      <c r="T2415" s="136"/>
      <c r="U2415" s="136"/>
    </row>
    <row r="2416" spans="2:21" ht="16.5">
      <c r="B2416" s="62"/>
      <c r="C2416" s="62"/>
      <c r="D2416" s="62">
        <v>0</v>
      </c>
      <c r="E2416" s="62">
        <v>0</v>
      </c>
      <c r="F2416" s="62">
        <v>0</v>
      </c>
      <c r="G2416" s="46"/>
      <c r="H2416" s="46"/>
      <c r="I2416" s="46"/>
      <c r="J2416" s="46"/>
      <c r="K2416" s="62"/>
      <c r="L2416" s="62"/>
      <c r="M2416" s="62"/>
      <c r="N2416" s="62"/>
      <c r="O2416" s="62"/>
      <c r="P2416" s="46"/>
      <c r="Q2416" s="46"/>
      <c r="R2416" s="46"/>
      <c r="S2416" s="46"/>
      <c r="T2416" s="46"/>
      <c r="U2416" s="46"/>
    </row>
    <row r="2417" spans="2:21" ht="16.5">
      <c r="B2417" s="44" t="s">
        <v>264</v>
      </c>
      <c r="C2417" s="62"/>
      <c r="D2417" s="62">
        <v>0</v>
      </c>
      <c r="E2417" s="65">
        <f>E2415+E2416</f>
        <v>5</v>
      </c>
      <c r="F2417" s="65">
        <f>F2415+F2416</f>
        <v>0</v>
      </c>
      <c r="G2417" s="267" t="s">
        <v>0</v>
      </c>
      <c r="H2417" s="267"/>
      <c r="I2417" s="267"/>
      <c r="J2417" s="267"/>
      <c r="K2417" s="267"/>
      <c r="L2417" s="267"/>
      <c r="M2417" s="267"/>
      <c r="N2417" s="267"/>
      <c r="O2417" s="267"/>
      <c r="P2417" s="267"/>
      <c r="Q2417" s="267"/>
      <c r="R2417" s="267"/>
      <c r="S2417" s="267"/>
      <c r="T2417" s="267"/>
      <c r="U2417" s="267"/>
    </row>
    <row r="2418" spans="2:21" ht="16.5">
      <c r="B2418" s="44" t="s">
        <v>265</v>
      </c>
      <c r="C2418" s="65"/>
      <c r="D2418" s="65">
        <f>D2416+D2417</f>
        <v>0</v>
      </c>
      <c r="E2418" s="65"/>
      <c r="F2418" s="65"/>
      <c r="G2418" s="267"/>
      <c r="H2418" s="267"/>
      <c r="I2418" s="267"/>
      <c r="J2418" s="267"/>
      <c r="K2418" s="267"/>
      <c r="L2418" s="267"/>
      <c r="M2418" s="267"/>
      <c r="N2418" s="267"/>
      <c r="O2418" s="267"/>
      <c r="P2418" s="267"/>
      <c r="Q2418" s="267"/>
      <c r="R2418" s="267"/>
      <c r="S2418" s="267"/>
      <c r="T2418" s="267"/>
      <c r="U2418" s="267"/>
    </row>
    <row r="2419" spans="2:21" ht="16.5">
      <c r="B2419" s="138" t="s">
        <v>28</v>
      </c>
      <c r="C2419" s="65"/>
      <c r="D2419" s="65"/>
      <c r="E2419" s="65"/>
      <c r="F2419" s="65"/>
      <c r="G2419" s="267"/>
      <c r="H2419" s="267"/>
      <c r="I2419" s="267"/>
      <c r="J2419" s="267"/>
      <c r="K2419" s="267"/>
      <c r="L2419" s="267"/>
      <c r="M2419" s="267"/>
      <c r="N2419" s="267"/>
      <c r="O2419" s="267"/>
      <c r="P2419" s="267"/>
      <c r="Q2419" s="267"/>
      <c r="R2419" s="267"/>
      <c r="S2419" s="267"/>
      <c r="T2419" s="267"/>
      <c r="U2419" s="267"/>
    </row>
    <row r="2420" spans="2:21" ht="16.5">
      <c r="B2420" s="138" t="s">
        <v>109</v>
      </c>
      <c r="C2420" s="267"/>
      <c r="D2420" s="267"/>
      <c r="E2420" s="65"/>
      <c r="F2420" s="65"/>
      <c r="G2420" s="44"/>
      <c r="H2420" s="136"/>
      <c r="I2420" s="136"/>
      <c r="J2420" s="136"/>
      <c r="K2420" s="136"/>
      <c r="L2420" s="136"/>
      <c r="M2420" s="136"/>
      <c r="N2420" s="136"/>
      <c r="O2420" s="136"/>
      <c r="P2420" s="136"/>
      <c r="Q2420" s="136"/>
      <c r="R2420" s="136"/>
      <c r="S2420" s="136"/>
      <c r="T2420" s="136"/>
      <c r="U2420" s="136"/>
    </row>
    <row r="2421" spans="2:21" ht="16.5">
      <c r="B2421" s="153" t="s">
        <v>288</v>
      </c>
      <c r="C2421" s="65"/>
      <c r="D2421" s="65"/>
      <c r="E2421" s="179"/>
      <c r="F2421" s="179"/>
      <c r="G2421" s="63"/>
      <c r="H2421" s="154"/>
      <c r="I2421" s="154"/>
      <c r="J2421" s="154"/>
      <c r="K2421" s="154"/>
      <c r="L2421" s="154"/>
      <c r="M2421" s="154"/>
      <c r="N2421" s="154"/>
      <c r="O2421" s="154"/>
      <c r="P2421" s="154"/>
      <c r="Q2421" s="154"/>
      <c r="R2421" s="154"/>
      <c r="S2421" s="154"/>
      <c r="T2421" s="154"/>
      <c r="U2421" s="154"/>
    </row>
    <row r="2422" spans="1:21" ht="15.75">
      <c r="A2422" s="29"/>
      <c r="B2422" s="63" t="s">
        <v>298</v>
      </c>
      <c r="C2422" s="179"/>
      <c r="D2422" s="179"/>
      <c r="E2422" s="188"/>
      <c r="F2422" s="188"/>
      <c r="G2422" s="188"/>
      <c r="H2422" s="188"/>
      <c r="I2422" s="188"/>
      <c r="J2422" s="188"/>
      <c r="K2422" s="188"/>
      <c r="L2422" s="188"/>
      <c r="M2422" s="188"/>
      <c r="N2422" s="188"/>
      <c r="O2422" s="188"/>
      <c r="P2422" s="188"/>
      <c r="Q2422" s="188"/>
      <c r="R2422" s="188"/>
      <c r="S2422" s="188"/>
      <c r="T2422" s="188"/>
      <c r="U2422" s="188"/>
    </row>
    <row r="2423" spans="1:21" ht="15.75">
      <c r="A2423" s="29"/>
      <c r="B2423" s="188" t="s">
        <v>312</v>
      </c>
      <c r="C2423" s="188"/>
      <c r="D2423" s="188"/>
      <c r="E2423" s="201"/>
      <c r="F2423" s="201"/>
      <c r="G2423" s="201"/>
      <c r="H2423" s="201"/>
      <c r="I2423" s="201"/>
      <c r="J2423" s="201"/>
      <c r="K2423" s="201"/>
      <c r="L2423" s="201"/>
      <c r="M2423" s="201"/>
      <c r="N2423" s="201"/>
      <c r="O2423" s="201"/>
      <c r="P2423" s="201"/>
      <c r="Q2423" s="201"/>
      <c r="R2423" s="201"/>
      <c r="S2423" s="201"/>
      <c r="T2423" s="201"/>
      <c r="U2423" s="201"/>
    </row>
    <row r="2424" spans="1:21" ht="15.75">
      <c r="A2424" s="29"/>
      <c r="B2424" s="201" t="s">
        <v>311</v>
      </c>
      <c r="C2424" s="201"/>
      <c r="D2424" s="201"/>
      <c r="E2424" s="36"/>
      <c r="F2424" s="36"/>
      <c r="G2424" s="36"/>
      <c r="H2424" s="36"/>
      <c r="I2424" s="36"/>
      <c r="J2424" s="36"/>
      <c r="K2424" s="36"/>
      <c r="L2424" s="36"/>
      <c r="M2424" s="36"/>
      <c r="N2424" s="36"/>
      <c r="O2424" s="36"/>
      <c r="P2424" s="36"/>
      <c r="Q2424" s="49"/>
      <c r="R2424" s="49"/>
      <c r="S2424" s="49"/>
      <c r="T2424" s="49"/>
      <c r="U2424" s="49"/>
    </row>
    <row r="2425" spans="1:21" ht="16.5">
      <c r="A2425" s="29"/>
      <c r="B2425" s="36" t="s">
        <v>269</v>
      </c>
      <c r="C2425" s="36"/>
      <c r="D2425" s="36"/>
      <c r="E2425" s="166"/>
      <c r="F2425" s="166"/>
      <c r="G2425" s="166"/>
      <c r="H2425" s="166"/>
      <c r="I2425" s="166"/>
      <c r="J2425" s="166"/>
      <c r="K2425" s="166"/>
      <c r="L2425" s="166"/>
      <c r="M2425" s="166"/>
      <c r="N2425" s="166"/>
      <c r="O2425" s="166"/>
      <c r="P2425" s="166"/>
      <c r="Q2425" s="49"/>
      <c r="R2425" s="49"/>
      <c r="S2425" s="49"/>
      <c r="T2425" s="49"/>
      <c r="U2425" s="49"/>
    </row>
    <row r="2426" spans="1:21" ht="15.75">
      <c r="A2426" s="29"/>
      <c r="B2426" s="166" t="s">
        <v>302</v>
      </c>
      <c r="C2426" s="166"/>
      <c r="D2426" s="166"/>
      <c r="E2426" s="49"/>
      <c r="F2426" s="49"/>
      <c r="G2426" s="49"/>
      <c r="H2426" s="49"/>
      <c r="I2426" s="49"/>
      <c r="J2426" s="49"/>
      <c r="K2426" s="49"/>
      <c r="L2426" s="49"/>
      <c r="M2426" s="49"/>
      <c r="N2426" s="49"/>
      <c r="O2426" s="49"/>
      <c r="P2426" s="49"/>
      <c r="Q2426" s="49"/>
      <c r="R2426" s="49"/>
      <c r="S2426" s="49"/>
      <c r="T2426" s="49"/>
      <c r="U2426" s="49"/>
    </row>
    <row r="2427" spans="1:21" ht="15.75">
      <c r="A2427" s="29"/>
      <c r="B2427" s="49"/>
      <c r="C2427" s="49"/>
      <c r="D2427" s="49"/>
      <c r="E2427" s="54"/>
      <c r="F2427" s="54"/>
      <c r="G2427" s="54"/>
      <c r="H2427" s="54"/>
      <c r="I2427" s="54"/>
      <c r="J2427" s="54"/>
      <c r="K2427" s="54"/>
      <c r="L2427" s="54"/>
      <c r="M2427" s="54"/>
      <c r="N2427" s="54"/>
      <c r="O2427" s="54"/>
      <c r="P2427" s="54"/>
      <c r="Q2427" s="54"/>
      <c r="R2427" s="54"/>
      <c r="S2427" s="54"/>
      <c r="T2427" s="54"/>
      <c r="U2427" s="54"/>
    </row>
    <row r="2428" spans="2:21" ht="12.75">
      <c r="B2428" s="54"/>
      <c r="C2428" s="54"/>
      <c r="D2428" s="54"/>
      <c r="E2428" s="54"/>
      <c r="F2428" s="54"/>
      <c r="G2428" s="54"/>
      <c r="H2428" s="54"/>
      <c r="I2428" s="54"/>
      <c r="J2428" s="54"/>
      <c r="K2428" s="54"/>
      <c r="L2428" s="54"/>
      <c r="M2428" s="54"/>
      <c r="N2428" s="54"/>
      <c r="O2428" s="54"/>
      <c r="P2428" s="54"/>
      <c r="Q2428" s="54"/>
      <c r="R2428" s="54"/>
      <c r="S2428" s="54"/>
      <c r="T2428" s="54"/>
      <c r="U2428" s="54"/>
    </row>
    <row r="2429" spans="2:21" ht="20.25">
      <c r="B2429" s="54"/>
      <c r="C2429" s="54"/>
      <c r="D2429" s="54"/>
      <c r="E2429" s="54"/>
      <c r="F2429" s="54"/>
      <c r="G2429" s="54"/>
      <c r="H2429" s="54"/>
      <c r="I2429" s="54"/>
      <c r="J2429" s="249">
        <v>15</v>
      </c>
      <c r="K2429" s="54"/>
      <c r="L2429" s="54"/>
      <c r="M2429" s="54"/>
      <c r="N2429" s="54"/>
      <c r="O2429" s="54"/>
      <c r="P2429" s="54"/>
      <c r="Q2429" s="54"/>
      <c r="R2429" s="54"/>
      <c r="S2429" s="54"/>
      <c r="T2429" s="54"/>
      <c r="U2429" s="54"/>
    </row>
    <row r="2430" spans="2:21" ht="20.25">
      <c r="B2430" s="54"/>
      <c r="C2430" s="54"/>
      <c r="D2430" s="54"/>
      <c r="E2430" s="54"/>
      <c r="F2430" s="54"/>
      <c r="G2430" s="54"/>
      <c r="H2430" s="54"/>
      <c r="I2430" s="54"/>
      <c r="J2430" s="249"/>
      <c r="K2430" s="54"/>
      <c r="L2430" s="54"/>
      <c r="M2430" s="54"/>
      <c r="N2430" s="54"/>
      <c r="O2430" s="54"/>
      <c r="P2430" s="54"/>
      <c r="Q2430" s="54"/>
      <c r="R2430" s="54"/>
      <c r="S2430" s="54"/>
      <c r="T2430" s="54"/>
      <c r="U2430" s="54"/>
    </row>
    <row r="2431" spans="2:14" ht="18.75">
      <c r="B2431" s="41"/>
      <c r="C2431" s="41"/>
      <c r="D2431" s="41"/>
      <c r="E2431" s="120" t="s">
        <v>23</v>
      </c>
      <c r="N2431" s="125" t="s">
        <v>316</v>
      </c>
    </row>
    <row r="2432" spans="2:21" ht="23.25">
      <c r="B2432" s="275" t="s">
        <v>153</v>
      </c>
      <c r="C2432" s="284"/>
      <c r="D2432" s="284"/>
      <c r="E2432" s="284"/>
      <c r="F2432" s="284"/>
      <c r="G2432" s="284"/>
      <c r="H2432" s="284"/>
      <c r="I2432" s="284"/>
      <c r="J2432" s="284"/>
      <c r="K2432" s="284"/>
      <c r="L2432" s="284"/>
      <c r="M2432" s="284"/>
      <c r="N2432" s="284"/>
      <c r="O2432" s="284"/>
      <c r="P2432" s="284"/>
      <c r="Q2432" s="284"/>
      <c r="R2432" s="284"/>
      <c r="S2432" s="284"/>
      <c r="T2432" s="284"/>
      <c r="U2432" s="284"/>
    </row>
    <row r="2433" spans="2:21" ht="22.5">
      <c r="B2433" s="283" t="s">
        <v>250</v>
      </c>
      <c r="C2433" s="284"/>
      <c r="D2433" s="284"/>
      <c r="E2433" s="284"/>
      <c r="F2433" s="284"/>
      <c r="G2433" s="284"/>
      <c r="H2433" s="284"/>
      <c r="I2433" s="284"/>
      <c r="J2433" s="284"/>
      <c r="K2433" s="284"/>
      <c r="L2433" s="284"/>
      <c r="M2433" s="284"/>
      <c r="N2433" s="284"/>
      <c r="O2433" s="284"/>
      <c r="P2433" s="284"/>
      <c r="Q2433" s="284"/>
      <c r="R2433" s="284"/>
      <c r="S2433" s="284"/>
      <c r="T2433" s="284"/>
      <c r="U2433" s="284"/>
    </row>
    <row r="2434" spans="2:21" ht="21.75" customHeight="1">
      <c r="B2434" s="280" t="s">
        <v>212</v>
      </c>
      <c r="C2434" s="281"/>
      <c r="D2434" s="281"/>
      <c r="E2434" s="281"/>
      <c r="F2434" s="281"/>
      <c r="G2434" s="281"/>
      <c r="H2434" s="281"/>
      <c r="I2434" s="281"/>
      <c r="J2434" s="281"/>
      <c r="K2434" s="281"/>
      <c r="L2434" s="281"/>
      <c r="M2434" s="281"/>
      <c r="N2434" s="281"/>
      <c r="O2434" s="281"/>
      <c r="P2434" s="281"/>
      <c r="Q2434" s="281"/>
      <c r="R2434" s="281"/>
      <c r="S2434" s="281"/>
      <c r="T2434" s="281"/>
      <c r="U2434" s="281"/>
    </row>
    <row r="2435" spans="2:14" ht="21.75" customHeight="1">
      <c r="B2435" s="41"/>
      <c r="C2435" s="41"/>
      <c r="D2435" s="41"/>
      <c r="E2435" s="120" t="s">
        <v>23</v>
      </c>
      <c r="N2435" s="125" t="s">
        <v>316</v>
      </c>
    </row>
    <row r="2436" spans="1:21" ht="21.75" customHeight="1">
      <c r="A2436" s="300" t="s">
        <v>208</v>
      </c>
      <c r="B2436" s="300"/>
      <c r="C2436" s="300"/>
      <c r="D2436" s="300"/>
      <c r="E2436" s="300"/>
      <c r="F2436" s="306" t="s">
        <v>353</v>
      </c>
      <c r="G2436" s="306"/>
      <c r="H2436" s="306"/>
      <c r="I2436" s="306"/>
      <c r="J2436" s="306"/>
      <c r="K2436" s="306"/>
      <c r="L2436" s="306"/>
      <c r="M2436" s="306"/>
      <c r="N2436" s="306"/>
      <c r="O2436" s="66"/>
      <c r="P2436" s="66"/>
      <c r="Q2436" s="66"/>
      <c r="R2436" s="66"/>
      <c r="S2436" s="66"/>
      <c r="T2436" s="66"/>
      <c r="U2436" s="66"/>
    </row>
    <row r="2437" spans="2:14" ht="21.75" customHeight="1">
      <c r="B2437" s="41"/>
      <c r="C2437" s="41"/>
      <c r="D2437" s="41"/>
      <c r="E2437" s="120" t="s">
        <v>23</v>
      </c>
      <c r="N2437" s="125" t="s">
        <v>316</v>
      </c>
    </row>
    <row r="2438" spans="2:21" ht="21.75" customHeight="1">
      <c r="B2438" s="72" t="s">
        <v>1</v>
      </c>
      <c r="C2438" s="49" t="s">
        <v>1</v>
      </c>
      <c r="D2438" s="49" t="s">
        <v>30</v>
      </c>
      <c r="E2438" s="49" t="s">
        <v>5</v>
      </c>
      <c r="F2438" s="50" t="s">
        <v>22</v>
      </c>
      <c r="G2438" s="50" t="s">
        <v>13</v>
      </c>
      <c r="H2438" s="50" t="s">
        <v>14</v>
      </c>
      <c r="I2438" s="49" t="s">
        <v>0</v>
      </c>
      <c r="J2438" s="50" t="s">
        <v>12</v>
      </c>
      <c r="K2438" s="50" t="s">
        <v>13</v>
      </c>
      <c r="L2438" s="50" t="s">
        <v>14</v>
      </c>
      <c r="M2438" s="49" t="s">
        <v>0</v>
      </c>
      <c r="N2438" s="50" t="s">
        <v>15</v>
      </c>
      <c r="O2438" s="50" t="s">
        <v>16</v>
      </c>
      <c r="P2438" s="50" t="s">
        <v>14</v>
      </c>
      <c r="Q2438" s="49" t="s">
        <v>0</v>
      </c>
      <c r="R2438" s="50" t="s">
        <v>24</v>
      </c>
      <c r="S2438" s="50" t="s">
        <v>25</v>
      </c>
      <c r="T2438" s="50" t="s">
        <v>14</v>
      </c>
      <c r="U2438" s="49" t="s">
        <v>0</v>
      </c>
    </row>
    <row r="2439" spans="2:21" ht="21.75" customHeight="1">
      <c r="B2439" s="72" t="s">
        <v>4</v>
      </c>
      <c r="C2439" s="49" t="s">
        <v>3</v>
      </c>
      <c r="D2439" s="49" t="s">
        <v>31</v>
      </c>
      <c r="E2439" s="49" t="s">
        <v>6</v>
      </c>
      <c r="F2439" s="49" t="s">
        <v>8</v>
      </c>
      <c r="G2439" s="49" t="s">
        <v>9</v>
      </c>
      <c r="H2439" s="49" t="s">
        <v>10</v>
      </c>
      <c r="I2439" s="41" t="s">
        <v>11</v>
      </c>
      <c r="J2439" s="49" t="s">
        <v>8</v>
      </c>
      <c r="K2439" s="49" t="s">
        <v>9</v>
      </c>
      <c r="L2439" s="49" t="s">
        <v>10</v>
      </c>
      <c r="M2439" s="41" t="s">
        <v>11</v>
      </c>
      <c r="N2439" s="49" t="s">
        <v>8</v>
      </c>
      <c r="O2439" s="49" t="s">
        <v>9</v>
      </c>
      <c r="P2439" s="49" t="s">
        <v>10</v>
      </c>
      <c r="Q2439" s="41" t="s">
        <v>11</v>
      </c>
      <c r="R2439" s="49" t="s">
        <v>8</v>
      </c>
      <c r="S2439" s="49" t="s">
        <v>9</v>
      </c>
      <c r="T2439" s="49" t="s">
        <v>10</v>
      </c>
      <c r="U2439" s="41" t="s">
        <v>11</v>
      </c>
    </row>
    <row r="2440" spans="2:21" ht="21.75" customHeight="1">
      <c r="B2440" s="204" t="s">
        <v>358</v>
      </c>
      <c r="C2440" s="72" t="s">
        <v>309</v>
      </c>
      <c r="D2440" s="49" t="s">
        <v>305</v>
      </c>
      <c r="E2440" s="49" t="s">
        <v>7</v>
      </c>
      <c r="F2440" s="49" t="s">
        <v>32</v>
      </c>
      <c r="G2440" s="49" t="s">
        <v>32</v>
      </c>
      <c r="H2440" s="53">
        <v>0.03</v>
      </c>
      <c r="I2440" s="54"/>
      <c r="J2440" s="54"/>
      <c r="K2440" s="54"/>
      <c r="L2440" s="53">
        <v>0.01</v>
      </c>
      <c r="M2440" s="54"/>
      <c r="N2440" s="54"/>
      <c r="O2440" s="54"/>
      <c r="P2440" s="53">
        <v>0.01</v>
      </c>
      <c r="Q2440" s="54"/>
      <c r="R2440" s="54"/>
      <c r="S2440" s="54"/>
      <c r="T2440" s="54"/>
      <c r="U2440" s="54"/>
    </row>
    <row r="2441" spans="2:21" ht="21.75" customHeight="1">
      <c r="B2441" s="48"/>
      <c r="C2441" s="54"/>
      <c r="D2441" s="207" t="s">
        <v>33</v>
      </c>
      <c r="E2441" s="241"/>
      <c r="F2441" s="207" t="s">
        <v>33</v>
      </c>
      <c r="G2441" s="207" t="s">
        <v>33</v>
      </c>
      <c r="H2441" s="207" t="s">
        <v>33</v>
      </c>
      <c r="I2441" s="207" t="s">
        <v>33</v>
      </c>
      <c r="J2441" s="207" t="s">
        <v>33</v>
      </c>
      <c r="K2441" s="207" t="s">
        <v>33</v>
      </c>
      <c r="L2441" s="207" t="s">
        <v>33</v>
      </c>
      <c r="M2441" s="207"/>
      <c r="N2441" s="207" t="s">
        <v>33</v>
      </c>
      <c r="O2441" s="207" t="s">
        <v>33</v>
      </c>
      <c r="P2441" s="207" t="s">
        <v>33</v>
      </c>
      <c r="Q2441" s="207" t="s">
        <v>33</v>
      </c>
      <c r="R2441" s="207" t="s">
        <v>33</v>
      </c>
      <c r="S2441" s="207" t="s">
        <v>33</v>
      </c>
      <c r="T2441" s="207" t="s">
        <v>33</v>
      </c>
      <c r="U2441" s="207" t="s">
        <v>33</v>
      </c>
    </row>
    <row r="2442" spans="2:21" ht="21.75" customHeight="1">
      <c r="B2442" s="242">
        <v>1</v>
      </c>
      <c r="C2442" s="243">
        <v>2</v>
      </c>
      <c r="D2442" s="243">
        <v>3</v>
      </c>
      <c r="E2442" s="41">
        <v>4</v>
      </c>
      <c r="F2442" s="41">
        <v>5</v>
      </c>
      <c r="G2442" s="41">
        <v>6</v>
      </c>
      <c r="H2442" s="42">
        <v>7</v>
      </c>
      <c r="I2442" s="41">
        <v>8</v>
      </c>
      <c r="J2442" s="41">
        <v>9</v>
      </c>
      <c r="K2442" s="41">
        <v>10</v>
      </c>
      <c r="L2442" s="42">
        <v>11</v>
      </c>
      <c r="M2442" s="41">
        <v>12</v>
      </c>
      <c r="N2442" s="41">
        <v>13</v>
      </c>
      <c r="O2442" s="41">
        <v>14</v>
      </c>
      <c r="P2442" s="42">
        <v>15</v>
      </c>
      <c r="Q2442" s="41">
        <v>16</v>
      </c>
      <c r="R2442" s="41">
        <v>17</v>
      </c>
      <c r="S2442" s="41">
        <v>18</v>
      </c>
      <c r="T2442" s="41">
        <v>19</v>
      </c>
      <c r="U2442" s="41">
        <v>20</v>
      </c>
    </row>
    <row r="2443" spans="2:14" ht="21.75" customHeight="1">
      <c r="B2443" s="41"/>
      <c r="C2443" s="41"/>
      <c r="D2443" s="41"/>
      <c r="E2443" s="120" t="s">
        <v>23</v>
      </c>
      <c r="N2443" s="125" t="s">
        <v>316</v>
      </c>
    </row>
    <row r="2444" spans="2:21" ht="21.75" customHeight="1">
      <c r="B2444" s="60" t="s">
        <v>17</v>
      </c>
      <c r="C2444" s="116">
        <v>91</v>
      </c>
      <c r="D2444" s="128">
        <f>SUM(C2444*15)</f>
        <v>1365</v>
      </c>
      <c r="E2444" s="128">
        <f>SUM(C2444*32)</f>
        <v>2912</v>
      </c>
      <c r="F2444" s="128">
        <f>SUM(C2444*22)</f>
        <v>2002</v>
      </c>
      <c r="G2444" s="128">
        <f>SUM(E2444*8)</f>
        <v>23296</v>
      </c>
      <c r="H2444" s="128" t="s">
        <v>21</v>
      </c>
      <c r="I2444" s="129">
        <f>G2444+F2444+D2444</f>
        <v>26663</v>
      </c>
      <c r="J2444" s="128">
        <f>SUM(C2444*3)</f>
        <v>273</v>
      </c>
      <c r="K2444" s="128">
        <f>SUM(E2444*0.5)</f>
        <v>1456</v>
      </c>
      <c r="L2444" s="128" t="str">
        <f>+L2446</f>
        <v>+</v>
      </c>
      <c r="M2444" s="129">
        <f>SUM(J2444:L2444)</f>
        <v>1729</v>
      </c>
      <c r="N2444" s="128">
        <f>SUM(C2444*3)</f>
        <v>273</v>
      </c>
      <c r="O2444" s="128">
        <f>SUM(E2444*1)</f>
        <v>2912</v>
      </c>
      <c r="P2444" s="128" t="s">
        <v>21</v>
      </c>
      <c r="Q2444" s="129">
        <f>SUM(N2444:P2444)</f>
        <v>3185</v>
      </c>
      <c r="R2444" s="128">
        <f>SUM(C2444*2)</f>
        <v>182</v>
      </c>
      <c r="S2444" s="128">
        <f>SUM(E2444*0.5)</f>
        <v>1456</v>
      </c>
      <c r="T2444" s="128" t="s">
        <v>21</v>
      </c>
      <c r="U2444" s="129">
        <f>SUM(R2444:T2444)</f>
        <v>1638</v>
      </c>
    </row>
    <row r="2445" spans="2:21" ht="21.75" customHeight="1">
      <c r="B2445" s="60" t="s">
        <v>18</v>
      </c>
      <c r="C2445" s="116">
        <v>36</v>
      </c>
      <c r="D2445" s="128">
        <f>SUM(C2445*15)</f>
        <v>540</v>
      </c>
      <c r="E2445" s="29">
        <f>SUM(C2445*24)</f>
        <v>864</v>
      </c>
      <c r="F2445" s="128">
        <f>SUM(C2445*32.5)</f>
        <v>1170</v>
      </c>
      <c r="G2445" s="128">
        <f>SUM(E2445*8)</f>
        <v>6912</v>
      </c>
      <c r="H2445" s="128" t="s">
        <v>21</v>
      </c>
      <c r="I2445" s="129">
        <f>G2445+F2445+D2445</f>
        <v>8622</v>
      </c>
      <c r="J2445" s="128">
        <f>SUM(C2445*2.5)</f>
        <v>90</v>
      </c>
      <c r="K2445" s="128">
        <f>SUM(E2445*0.5)</f>
        <v>432</v>
      </c>
      <c r="L2445" s="128" t="s">
        <v>21</v>
      </c>
      <c r="M2445" s="129">
        <f>SUM(J2445:L2445)</f>
        <v>522</v>
      </c>
      <c r="N2445" s="128">
        <f>SUM(C2445*3)</f>
        <v>108</v>
      </c>
      <c r="O2445" s="128">
        <f>SUM(E2445*1)</f>
        <v>864</v>
      </c>
      <c r="P2445" s="128" t="s">
        <v>21</v>
      </c>
      <c r="Q2445" s="129">
        <f>SUM(N2445:P2445)</f>
        <v>972</v>
      </c>
      <c r="R2445" s="128">
        <f>SUM(C2445*2)</f>
        <v>72</v>
      </c>
      <c r="S2445" s="128">
        <f>SUM(E2445*0.5)</f>
        <v>432</v>
      </c>
      <c r="T2445" s="128" t="s">
        <v>21</v>
      </c>
      <c r="U2445" s="129">
        <f>SUM(R2445:T2445)</f>
        <v>504</v>
      </c>
    </row>
    <row r="2446" spans="2:21" ht="20.25">
      <c r="B2446" s="60" t="s">
        <v>19</v>
      </c>
      <c r="C2446" s="116">
        <v>7</v>
      </c>
      <c r="D2446" s="128">
        <f>SUM(C2446*15)</f>
        <v>105</v>
      </c>
      <c r="E2446" s="128">
        <f>SUM(C2446*32)</f>
        <v>224</v>
      </c>
      <c r="F2446" s="128">
        <f>SUM(C2446*22)</f>
        <v>154</v>
      </c>
      <c r="G2446" s="128">
        <f>SUM(E2446*8)</f>
        <v>1792</v>
      </c>
      <c r="H2446" s="128" t="s">
        <v>21</v>
      </c>
      <c r="I2446" s="129">
        <f>G2446+F2446+D2446</f>
        <v>2051</v>
      </c>
      <c r="J2446" s="128">
        <f>SUM(C2446*3)</f>
        <v>21</v>
      </c>
      <c r="K2446" s="128">
        <f>SUM(E2446*0.5)</f>
        <v>112</v>
      </c>
      <c r="L2446" s="128" t="s">
        <v>21</v>
      </c>
      <c r="M2446" s="129">
        <f>SUM(J2446:L2446)</f>
        <v>133</v>
      </c>
      <c r="N2446" s="128">
        <f>SUM(C2446*3)</f>
        <v>21</v>
      </c>
      <c r="O2446" s="128">
        <f>SUM(E2446*1)</f>
        <v>224</v>
      </c>
      <c r="P2446" s="128" t="s">
        <v>21</v>
      </c>
      <c r="Q2446" s="129">
        <f>SUM(N2446:P2446)</f>
        <v>245</v>
      </c>
      <c r="R2446" s="128">
        <f>SUM(C2446*2)</f>
        <v>14</v>
      </c>
      <c r="S2446" s="128">
        <f>SUM(E2446*0.5)</f>
        <v>112</v>
      </c>
      <c r="T2446" s="128" t="s">
        <v>21</v>
      </c>
      <c r="U2446" s="129">
        <f>SUM(R2446:T2446)</f>
        <v>126</v>
      </c>
    </row>
    <row r="2447" spans="2:21" ht="20.25">
      <c r="B2447" s="60" t="s">
        <v>20</v>
      </c>
      <c r="C2447" s="116">
        <v>4</v>
      </c>
      <c r="D2447" s="128">
        <f>SUM(C2447*15)</f>
        <v>60</v>
      </c>
      <c r="E2447" s="128">
        <f>SUM(C2447*24)</f>
        <v>96</v>
      </c>
      <c r="F2447" s="128">
        <f>SUM(C2447*32.5)</f>
        <v>130</v>
      </c>
      <c r="G2447" s="128">
        <f>SUM(E2447*8)</f>
        <v>768</v>
      </c>
      <c r="H2447" s="128" t="s">
        <v>21</v>
      </c>
      <c r="I2447" s="129">
        <f>G2447+F2447+D2447</f>
        <v>958</v>
      </c>
      <c r="J2447" s="128">
        <f>SUM(C2447*2.5)</f>
        <v>10</v>
      </c>
      <c r="K2447" s="128">
        <f>SUM(E2447*0.5)</f>
        <v>48</v>
      </c>
      <c r="L2447" s="128" t="s">
        <v>21</v>
      </c>
      <c r="M2447" s="129">
        <f>SUM(J2447:L2447)</f>
        <v>58</v>
      </c>
      <c r="N2447" s="128">
        <f>SUM(C2447*3)</f>
        <v>12</v>
      </c>
      <c r="O2447" s="128">
        <f>SUM(E2447*1)</f>
        <v>96</v>
      </c>
      <c r="P2447" s="128" t="s">
        <v>21</v>
      </c>
      <c r="Q2447" s="129">
        <f>SUM(N2447:P2447)</f>
        <v>108</v>
      </c>
      <c r="R2447" s="128">
        <f>SUM(C2447*2)</f>
        <v>8</v>
      </c>
      <c r="S2447" s="128">
        <f>SUM(E2447*0.5)</f>
        <v>48</v>
      </c>
      <c r="T2447" s="128" t="s">
        <v>21</v>
      </c>
      <c r="U2447" s="129">
        <f>SUM(R2447:T2447)</f>
        <v>56</v>
      </c>
    </row>
    <row r="2448" spans="2:21" ht="19.5">
      <c r="B2448" s="61" t="s">
        <v>28</v>
      </c>
      <c r="C2448" s="61">
        <f>C2447+C2446+C2445+C2444</f>
        <v>138</v>
      </c>
      <c r="D2448" s="61">
        <f>C2448*15</f>
        <v>2070</v>
      </c>
      <c r="E2448" s="8">
        <f>SUM(E2444:E2447)</f>
        <v>4096</v>
      </c>
      <c r="F2448" s="8">
        <f>SUM(F2444:F2447)</f>
        <v>3456</v>
      </c>
      <c r="G2448" s="8">
        <f aca="true" t="shared" si="76" ref="G2448:M2448">SUM(G2444:G2447)</f>
        <v>32768</v>
      </c>
      <c r="H2448" s="8">
        <f t="shared" si="76"/>
        <v>0</v>
      </c>
      <c r="I2448" s="8">
        <f t="shared" si="76"/>
        <v>38294</v>
      </c>
      <c r="J2448" s="8">
        <f t="shared" si="76"/>
        <v>394</v>
      </c>
      <c r="K2448" s="8">
        <f t="shared" si="76"/>
        <v>2048</v>
      </c>
      <c r="L2448" s="8">
        <f t="shared" si="76"/>
        <v>0</v>
      </c>
      <c r="M2448" s="8">
        <f t="shared" si="76"/>
        <v>2442</v>
      </c>
      <c r="N2448" s="8">
        <f>SUM(N2444:N2447)</f>
        <v>414</v>
      </c>
      <c r="O2448" s="8">
        <f aca="true" t="shared" si="77" ref="O2448:U2448">SUM(O2444:O2447)</f>
        <v>4096</v>
      </c>
      <c r="P2448" s="8">
        <f t="shared" si="77"/>
        <v>0</v>
      </c>
      <c r="Q2448" s="8">
        <f t="shared" si="77"/>
        <v>4510</v>
      </c>
      <c r="R2448" s="8">
        <f t="shared" si="77"/>
        <v>276</v>
      </c>
      <c r="S2448" s="8">
        <f t="shared" si="77"/>
        <v>2048</v>
      </c>
      <c r="T2448" s="8">
        <f t="shared" si="77"/>
        <v>0</v>
      </c>
      <c r="U2448" s="8">
        <f t="shared" si="77"/>
        <v>2324</v>
      </c>
    </row>
    <row r="2449" spans="2:14" ht="18.75">
      <c r="B2449" s="41"/>
      <c r="C2449" s="41"/>
      <c r="D2449" s="41"/>
      <c r="E2449" s="120" t="s">
        <v>23</v>
      </c>
      <c r="N2449" s="125" t="s">
        <v>316</v>
      </c>
    </row>
    <row r="2450" spans="1:21" ht="16.5" customHeight="1">
      <c r="A2450" s="282" t="s">
        <v>297</v>
      </c>
      <c r="B2450" s="282"/>
      <c r="C2450" s="282"/>
      <c r="D2450" s="282"/>
      <c r="E2450" s="282"/>
      <c r="F2450" s="282"/>
      <c r="G2450" s="267" t="s">
        <v>270</v>
      </c>
      <c r="H2450" s="285"/>
      <c r="I2450" s="285"/>
      <c r="J2450" s="285"/>
      <c r="K2450" s="285"/>
      <c r="L2450" s="267" t="s">
        <v>215</v>
      </c>
      <c r="M2450" s="267"/>
      <c r="N2450" s="267"/>
      <c r="O2450" s="267"/>
      <c r="P2450" s="136"/>
      <c r="Q2450" s="44"/>
      <c r="R2450" s="267" t="s">
        <v>214</v>
      </c>
      <c r="S2450" s="285"/>
      <c r="T2450" s="285"/>
      <c r="U2450" s="285"/>
    </row>
    <row r="2451" spans="1:21" ht="15.75" customHeight="1">
      <c r="A2451" s="272" t="s">
        <v>75</v>
      </c>
      <c r="B2451" s="272"/>
      <c r="C2451" s="267"/>
      <c r="D2451" s="267"/>
      <c r="E2451" s="267" t="s">
        <v>266</v>
      </c>
      <c r="F2451" s="267"/>
      <c r="G2451" s="136"/>
      <c r="H2451" s="136"/>
      <c r="I2451" s="136"/>
      <c r="J2451" s="136"/>
      <c r="K2451" s="136"/>
      <c r="L2451" s="267" t="s">
        <v>216</v>
      </c>
      <c r="M2451" s="267"/>
      <c r="N2451" s="267"/>
      <c r="O2451" s="267"/>
      <c r="P2451" s="136"/>
      <c r="Q2451" s="136"/>
      <c r="R2451" s="136"/>
      <c r="S2451" s="136"/>
      <c r="T2451" s="136"/>
      <c r="U2451" s="136"/>
    </row>
    <row r="2452" spans="2:21" ht="15.75">
      <c r="B2452" s="62"/>
      <c r="C2452" s="45"/>
      <c r="D2452" s="44" t="s">
        <v>268</v>
      </c>
      <c r="E2452" s="45" t="s">
        <v>267</v>
      </c>
      <c r="F2452" s="44" t="s">
        <v>268</v>
      </c>
      <c r="G2452" s="136"/>
      <c r="H2452" s="136"/>
      <c r="I2452" s="136"/>
      <c r="J2452" s="136"/>
      <c r="K2452" s="136"/>
      <c r="L2452" s="267" t="s">
        <v>217</v>
      </c>
      <c r="M2452" s="267"/>
      <c r="N2452" s="267"/>
      <c r="O2452" s="267"/>
      <c r="P2452" s="136"/>
      <c r="Q2452" s="136"/>
      <c r="R2452" s="136"/>
      <c r="S2452" s="136"/>
      <c r="T2452" s="136"/>
      <c r="U2452" s="136"/>
    </row>
    <row r="2453" spans="2:21" ht="15.75">
      <c r="B2453" s="62"/>
      <c r="C2453" s="62"/>
      <c r="D2453" s="62">
        <v>0</v>
      </c>
      <c r="E2453" s="62">
        <v>20</v>
      </c>
      <c r="F2453" s="62">
        <v>0</v>
      </c>
      <c r="G2453" s="136"/>
      <c r="H2453" s="136"/>
      <c r="I2453" s="136"/>
      <c r="J2453" s="136"/>
      <c r="K2453" s="136"/>
      <c r="L2453" s="136"/>
      <c r="M2453" s="136"/>
      <c r="N2453" s="136"/>
      <c r="O2453" s="136"/>
      <c r="P2453" s="136"/>
      <c r="Q2453" s="136"/>
      <c r="R2453" s="136"/>
      <c r="S2453" s="136"/>
      <c r="T2453" s="136"/>
      <c r="U2453" s="136"/>
    </row>
    <row r="2454" spans="2:21" ht="15.75">
      <c r="B2454" s="44" t="s">
        <v>264</v>
      </c>
      <c r="C2454" s="62"/>
      <c r="D2454" s="62">
        <v>0</v>
      </c>
      <c r="E2454" s="62">
        <v>2</v>
      </c>
      <c r="F2454" s="62">
        <v>0</v>
      </c>
      <c r="G2454" s="267" t="s">
        <v>0</v>
      </c>
      <c r="H2454" s="267"/>
      <c r="I2454" s="267"/>
      <c r="J2454" s="267"/>
      <c r="K2454" s="267"/>
      <c r="L2454" s="267"/>
      <c r="M2454" s="267"/>
      <c r="N2454" s="267"/>
      <c r="O2454" s="267"/>
      <c r="P2454" s="267"/>
      <c r="Q2454" s="267"/>
      <c r="R2454" s="267"/>
      <c r="S2454" s="267"/>
      <c r="T2454" s="267"/>
      <c r="U2454" s="267"/>
    </row>
    <row r="2455" spans="2:21" ht="16.5">
      <c r="B2455" s="44" t="s">
        <v>265</v>
      </c>
      <c r="C2455" s="65"/>
      <c r="D2455" s="65">
        <f>D2453+D2454</f>
        <v>0</v>
      </c>
      <c r="E2455" s="65">
        <f>E2453+E2454</f>
        <v>22</v>
      </c>
      <c r="F2455" s="65">
        <f>F2453+F2454</f>
        <v>0</v>
      </c>
      <c r="G2455" s="267"/>
      <c r="H2455" s="267"/>
      <c r="I2455" s="267"/>
      <c r="J2455" s="267"/>
      <c r="K2455" s="267"/>
      <c r="L2455" s="267"/>
      <c r="M2455" s="267"/>
      <c r="N2455" s="267"/>
      <c r="O2455" s="267"/>
      <c r="P2455" s="267"/>
      <c r="Q2455" s="267"/>
      <c r="R2455" s="267"/>
      <c r="S2455" s="267"/>
      <c r="T2455" s="267"/>
      <c r="U2455" s="267"/>
    </row>
    <row r="2456" spans="2:21" ht="16.5">
      <c r="B2456" s="138" t="s">
        <v>28</v>
      </c>
      <c r="C2456" s="65"/>
      <c r="D2456" s="65"/>
      <c r="E2456" s="65"/>
      <c r="F2456" s="65"/>
      <c r="G2456" s="267"/>
      <c r="H2456" s="267"/>
      <c r="I2456" s="267"/>
      <c r="J2456" s="267"/>
      <c r="K2456" s="267"/>
      <c r="L2456" s="267"/>
      <c r="M2456" s="267"/>
      <c r="N2456" s="267"/>
      <c r="O2456" s="267"/>
      <c r="P2456" s="267"/>
      <c r="Q2456" s="267"/>
      <c r="R2456" s="267"/>
      <c r="S2456" s="267"/>
      <c r="T2456" s="267"/>
      <c r="U2456" s="267"/>
    </row>
    <row r="2457" spans="2:21" ht="16.5">
      <c r="B2457" s="138" t="s">
        <v>109</v>
      </c>
      <c r="C2457" s="267"/>
      <c r="D2457" s="267"/>
      <c r="E2457" s="65"/>
      <c r="F2457" s="65"/>
      <c r="G2457" s="65"/>
      <c r="H2457" s="65"/>
      <c r="I2457" s="65"/>
      <c r="J2457" s="65"/>
      <c r="K2457" s="65"/>
      <c r="L2457" s="65"/>
      <c r="M2457" s="65"/>
      <c r="N2457" s="65"/>
      <c r="O2457" s="65"/>
      <c r="P2457" s="65"/>
      <c r="Q2457" s="65"/>
      <c r="R2457" s="65"/>
      <c r="S2457" s="65"/>
      <c r="T2457" s="65"/>
      <c r="U2457" s="65"/>
    </row>
    <row r="2458" spans="2:21" ht="16.5">
      <c r="B2458" s="44"/>
      <c r="C2458" s="65"/>
      <c r="D2458" s="65"/>
      <c r="E2458" s="65"/>
      <c r="F2458" s="65"/>
      <c r="G2458" s="44"/>
      <c r="H2458" s="136"/>
      <c r="I2458" s="136"/>
      <c r="J2458" s="136"/>
      <c r="K2458" s="136"/>
      <c r="L2458" s="136"/>
      <c r="M2458" s="136"/>
      <c r="N2458" s="136"/>
      <c r="O2458" s="136"/>
      <c r="P2458" s="136"/>
      <c r="Q2458" s="136"/>
      <c r="R2458" s="136"/>
      <c r="S2458" s="136"/>
      <c r="T2458" s="136"/>
      <c r="U2458" s="136"/>
    </row>
    <row r="2459" spans="2:21" ht="16.5">
      <c r="B2459" s="153" t="s">
        <v>289</v>
      </c>
      <c r="C2459" s="65"/>
      <c r="D2459" s="65"/>
      <c r="E2459" s="179"/>
      <c r="F2459" s="179"/>
      <c r="G2459" s="63"/>
      <c r="H2459" s="154"/>
      <c r="I2459" s="154"/>
      <c r="J2459" s="154"/>
      <c r="K2459" s="154"/>
      <c r="L2459" s="154"/>
      <c r="M2459" s="154"/>
      <c r="N2459" s="154"/>
      <c r="O2459" s="154"/>
      <c r="P2459" s="154"/>
      <c r="Q2459" s="154"/>
      <c r="R2459" s="154"/>
      <c r="S2459" s="154"/>
      <c r="T2459" s="154"/>
      <c r="U2459" s="154"/>
    </row>
    <row r="2460" spans="1:21" ht="15.75">
      <c r="A2460" s="29"/>
      <c r="B2460" s="63" t="s">
        <v>298</v>
      </c>
      <c r="C2460" s="179"/>
      <c r="D2460" s="179"/>
      <c r="E2460" s="188"/>
      <c r="F2460" s="188"/>
      <c r="G2460" s="188"/>
      <c r="H2460" s="188"/>
      <c r="I2460" s="188"/>
      <c r="J2460" s="188"/>
      <c r="K2460" s="188"/>
      <c r="L2460" s="188"/>
      <c r="M2460" s="188"/>
      <c r="N2460" s="188"/>
      <c r="O2460" s="188"/>
      <c r="P2460" s="188"/>
      <c r="Q2460" s="188"/>
      <c r="R2460" s="188"/>
      <c r="S2460" s="188"/>
      <c r="T2460" s="188"/>
      <c r="U2460" s="188"/>
    </row>
    <row r="2461" spans="1:21" ht="15.75">
      <c r="A2461" s="29"/>
      <c r="B2461" s="188" t="s">
        <v>312</v>
      </c>
      <c r="C2461" s="188"/>
      <c r="D2461" s="188"/>
      <c r="E2461" s="201"/>
      <c r="F2461" s="201"/>
      <c r="G2461" s="201"/>
      <c r="H2461" s="201"/>
      <c r="I2461" s="201"/>
      <c r="J2461" s="201"/>
      <c r="K2461" s="201"/>
      <c r="L2461" s="201"/>
      <c r="M2461" s="201"/>
      <c r="N2461" s="201"/>
      <c r="O2461" s="201"/>
      <c r="P2461" s="201"/>
      <c r="Q2461" s="201"/>
      <c r="R2461" s="201"/>
      <c r="S2461" s="201"/>
      <c r="T2461" s="201"/>
      <c r="U2461" s="201"/>
    </row>
    <row r="2462" spans="1:21" ht="15.75">
      <c r="A2462" s="29"/>
      <c r="B2462" s="201" t="s">
        <v>311</v>
      </c>
      <c r="C2462" s="201"/>
      <c r="D2462" s="201"/>
      <c r="E2462" s="36"/>
      <c r="F2462" s="36"/>
      <c r="G2462" s="36"/>
      <c r="H2462" s="36"/>
      <c r="I2462" s="36"/>
      <c r="J2462" s="36"/>
      <c r="K2462" s="36"/>
      <c r="L2462" s="36"/>
      <c r="M2462" s="36"/>
      <c r="N2462" s="36"/>
      <c r="O2462" s="36"/>
      <c r="P2462" s="36"/>
      <c r="Q2462" s="49"/>
      <c r="R2462" s="49"/>
      <c r="S2462" s="49"/>
      <c r="T2462" s="49"/>
      <c r="U2462" s="49"/>
    </row>
    <row r="2463" spans="1:21" ht="16.5">
      <c r="A2463" s="29"/>
      <c r="B2463" s="36" t="s">
        <v>269</v>
      </c>
      <c r="C2463" s="36"/>
      <c r="D2463" s="36"/>
      <c r="E2463" s="166"/>
      <c r="F2463" s="166"/>
      <c r="G2463" s="166"/>
      <c r="H2463" s="166"/>
      <c r="I2463" s="166"/>
      <c r="J2463" s="166"/>
      <c r="K2463" s="166"/>
      <c r="L2463" s="166"/>
      <c r="M2463" s="166"/>
      <c r="N2463" s="166"/>
      <c r="O2463" s="166"/>
      <c r="P2463" s="166"/>
      <c r="Q2463" s="49"/>
      <c r="R2463" s="49"/>
      <c r="S2463" s="49"/>
      <c r="T2463" s="49"/>
      <c r="U2463" s="49"/>
    </row>
    <row r="2464" spans="1:21" ht="15.75">
      <c r="A2464" s="29"/>
      <c r="B2464" s="166" t="s">
        <v>302</v>
      </c>
      <c r="C2464" s="166"/>
      <c r="D2464" s="166"/>
      <c r="E2464" s="54"/>
      <c r="F2464" s="54"/>
      <c r="G2464" s="54"/>
      <c r="H2464" s="54"/>
      <c r="I2464" s="54"/>
      <c r="J2464" s="54"/>
      <c r="K2464" s="54"/>
      <c r="L2464" s="54"/>
      <c r="M2464" s="54"/>
      <c r="N2464" s="54"/>
      <c r="O2464" s="54"/>
      <c r="P2464" s="54"/>
      <c r="Q2464" s="54"/>
      <c r="R2464" s="54"/>
      <c r="S2464" s="54"/>
      <c r="T2464" s="54"/>
      <c r="U2464" s="54"/>
    </row>
    <row r="2465" spans="2:21" ht="12.75">
      <c r="B2465" s="54"/>
      <c r="C2465" s="54"/>
      <c r="D2465" s="54"/>
      <c r="E2465" s="54"/>
      <c r="F2465" s="54"/>
      <c r="G2465" s="54"/>
      <c r="H2465" s="54"/>
      <c r="I2465" s="54"/>
      <c r="J2465" s="54"/>
      <c r="K2465" s="54"/>
      <c r="L2465" s="54"/>
      <c r="M2465" s="54"/>
      <c r="N2465" s="54"/>
      <c r="O2465" s="54"/>
      <c r="P2465" s="54"/>
      <c r="Q2465" s="54"/>
      <c r="R2465" s="54"/>
      <c r="S2465" s="54"/>
      <c r="T2465" s="54"/>
      <c r="U2465" s="54"/>
    </row>
    <row r="2466" spans="2:21" ht="12.75">
      <c r="B2466" s="54"/>
      <c r="C2466" s="54"/>
      <c r="D2466" s="54"/>
      <c r="E2466" s="54"/>
      <c r="F2466" s="54"/>
      <c r="G2466" s="54"/>
      <c r="H2466" s="54"/>
      <c r="I2466" s="54"/>
      <c r="J2466" s="54"/>
      <c r="K2466" s="54"/>
      <c r="L2466" s="54"/>
      <c r="M2466" s="54"/>
      <c r="N2466" s="54"/>
      <c r="O2466" s="54"/>
      <c r="P2466" s="54"/>
      <c r="Q2466" s="54"/>
      <c r="R2466" s="54"/>
      <c r="S2466" s="54"/>
      <c r="T2466" s="54"/>
      <c r="U2466" s="54"/>
    </row>
    <row r="2467" spans="2:21" ht="12.75">
      <c r="B2467" s="54"/>
      <c r="C2467" s="54"/>
      <c r="D2467" s="54"/>
      <c r="E2467" s="54"/>
      <c r="F2467" s="54"/>
      <c r="G2467" s="54"/>
      <c r="H2467" s="54"/>
      <c r="I2467" s="54"/>
      <c r="J2467" s="54"/>
      <c r="K2467" s="54"/>
      <c r="L2467" s="54"/>
      <c r="M2467" s="54"/>
      <c r="N2467" s="54"/>
      <c r="O2467" s="54"/>
      <c r="P2467" s="54"/>
      <c r="Q2467" s="54"/>
      <c r="R2467" s="54"/>
      <c r="S2467" s="54"/>
      <c r="T2467" s="54"/>
      <c r="U2467" s="54"/>
    </row>
    <row r="2468" spans="2:21" ht="12.75">
      <c r="B2468" s="54"/>
      <c r="C2468" s="54"/>
      <c r="D2468" s="54"/>
      <c r="E2468" s="54"/>
      <c r="F2468" s="54"/>
      <c r="G2468" s="54"/>
      <c r="H2468" s="54"/>
      <c r="I2468" s="54"/>
      <c r="J2468" s="54"/>
      <c r="K2468" s="54"/>
      <c r="L2468" s="54"/>
      <c r="M2468" s="54"/>
      <c r="N2468" s="54"/>
      <c r="O2468" s="54"/>
      <c r="P2468" s="54"/>
      <c r="Q2468" s="54"/>
      <c r="R2468" s="54"/>
      <c r="S2468" s="54"/>
      <c r="T2468" s="54"/>
      <c r="U2468" s="54"/>
    </row>
    <row r="2469" spans="2:21" ht="23.25">
      <c r="B2469" s="54"/>
      <c r="C2469" s="54"/>
      <c r="D2469" s="54"/>
      <c r="E2469" s="54"/>
      <c r="F2469" s="54"/>
      <c r="G2469" s="54"/>
      <c r="H2469" s="54"/>
      <c r="I2469" s="54"/>
      <c r="J2469" s="54"/>
      <c r="K2469" s="251">
        <v>16</v>
      </c>
      <c r="L2469" s="54"/>
      <c r="M2469" s="54"/>
      <c r="N2469" s="54"/>
      <c r="O2469" s="54"/>
      <c r="P2469" s="54"/>
      <c r="Q2469" s="54"/>
      <c r="R2469" s="54"/>
      <c r="S2469" s="54"/>
      <c r="T2469" s="54"/>
      <c r="U2469" s="54"/>
    </row>
    <row r="2470" spans="2:14" ht="18.75">
      <c r="B2470" s="41"/>
      <c r="C2470" s="41"/>
      <c r="D2470" s="41"/>
      <c r="E2470" s="120" t="s">
        <v>23</v>
      </c>
      <c r="N2470" s="125" t="s">
        <v>316</v>
      </c>
    </row>
    <row r="2471" spans="2:21" ht="23.25">
      <c r="B2471" s="275" t="s">
        <v>153</v>
      </c>
      <c r="C2471" s="284"/>
      <c r="D2471" s="284"/>
      <c r="E2471" s="284"/>
      <c r="F2471" s="284"/>
      <c r="G2471" s="284"/>
      <c r="H2471" s="284"/>
      <c r="I2471" s="284"/>
      <c r="J2471" s="284"/>
      <c r="K2471" s="284"/>
      <c r="L2471" s="284"/>
      <c r="M2471" s="284"/>
      <c r="N2471" s="284"/>
      <c r="O2471" s="284"/>
      <c r="P2471" s="284"/>
      <c r="Q2471" s="284"/>
      <c r="R2471" s="284"/>
      <c r="S2471" s="284"/>
      <c r="T2471" s="284"/>
      <c r="U2471" s="284"/>
    </row>
    <row r="2472" spans="2:21" ht="22.5">
      <c r="B2472" s="283" t="s">
        <v>250</v>
      </c>
      <c r="C2472" s="284"/>
      <c r="D2472" s="284"/>
      <c r="E2472" s="284"/>
      <c r="F2472" s="284"/>
      <c r="G2472" s="284"/>
      <c r="H2472" s="284"/>
      <c r="I2472" s="284"/>
      <c r="J2472" s="284"/>
      <c r="K2472" s="284"/>
      <c r="L2472" s="284"/>
      <c r="M2472" s="284"/>
      <c r="N2472" s="284"/>
      <c r="O2472" s="284"/>
      <c r="P2472" s="284"/>
      <c r="Q2472" s="284"/>
      <c r="R2472" s="284"/>
      <c r="S2472" s="284"/>
      <c r="T2472" s="284"/>
      <c r="U2472" s="284"/>
    </row>
    <row r="2473" spans="2:21" ht="22.5" customHeight="1">
      <c r="B2473" s="280" t="s">
        <v>212</v>
      </c>
      <c r="C2473" s="281"/>
      <c r="D2473" s="281"/>
      <c r="E2473" s="281"/>
      <c r="F2473" s="281"/>
      <c r="G2473" s="281"/>
      <c r="H2473" s="281"/>
      <c r="I2473" s="281"/>
      <c r="J2473" s="281"/>
      <c r="K2473" s="281"/>
      <c r="L2473" s="281"/>
      <c r="M2473" s="281"/>
      <c r="N2473" s="281"/>
      <c r="O2473" s="281"/>
      <c r="P2473" s="281"/>
      <c r="Q2473" s="281"/>
      <c r="R2473" s="281"/>
      <c r="S2473" s="281"/>
      <c r="T2473" s="281"/>
      <c r="U2473" s="281"/>
    </row>
    <row r="2474" spans="1:21" ht="22.5" customHeight="1">
      <c r="A2474" s="300" t="s">
        <v>209</v>
      </c>
      <c r="B2474" s="300"/>
      <c r="C2474" s="300"/>
      <c r="D2474" s="300"/>
      <c r="E2474" s="300"/>
      <c r="F2474" s="306" t="s">
        <v>353</v>
      </c>
      <c r="G2474" s="306"/>
      <c r="H2474" s="306"/>
      <c r="I2474" s="306"/>
      <c r="J2474" s="306"/>
      <c r="K2474" s="306"/>
      <c r="L2474" s="306"/>
      <c r="M2474" s="306"/>
      <c r="N2474" s="306"/>
      <c r="O2474" s="38"/>
      <c r="P2474" s="38"/>
      <c r="Q2474" s="38"/>
      <c r="R2474" s="38"/>
      <c r="S2474" s="38"/>
      <c r="T2474" s="38"/>
      <c r="U2474" s="38"/>
    </row>
    <row r="2475" spans="2:14" ht="22.5" customHeight="1">
      <c r="B2475" s="41"/>
      <c r="C2475" s="41"/>
      <c r="D2475" s="41"/>
      <c r="E2475" s="120" t="s">
        <v>23</v>
      </c>
      <c r="N2475" s="125" t="s">
        <v>316</v>
      </c>
    </row>
    <row r="2476" spans="2:22" ht="22.5" customHeight="1">
      <c r="B2476" s="72" t="s">
        <v>1</v>
      </c>
      <c r="C2476" s="49" t="s">
        <v>1</v>
      </c>
      <c r="D2476" s="49" t="s">
        <v>30</v>
      </c>
      <c r="E2476" s="49" t="s">
        <v>5</v>
      </c>
      <c r="F2476" s="50" t="s">
        <v>22</v>
      </c>
      <c r="G2476" s="50" t="s">
        <v>13</v>
      </c>
      <c r="H2476" s="50" t="s">
        <v>14</v>
      </c>
      <c r="I2476" s="49" t="s">
        <v>0</v>
      </c>
      <c r="J2476" s="50" t="s">
        <v>12</v>
      </c>
      <c r="K2476" s="50" t="s">
        <v>13</v>
      </c>
      <c r="L2476" s="50" t="s">
        <v>14</v>
      </c>
      <c r="M2476" s="49" t="s">
        <v>0</v>
      </c>
      <c r="N2476" s="50" t="s">
        <v>15</v>
      </c>
      <c r="O2476" s="50" t="s">
        <v>16</v>
      </c>
      <c r="P2476" s="50" t="s">
        <v>14</v>
      </c>
      <c r="Q2476" s="49" t="s">
        <v>0</v>
      </c>
      <c r="R2476" s="50" t="s">
        <v>24</v>
      </c>
      <c r="S2476" s="50" t="s">
        <v>25</v>
      </c>
      <c r="T2476" s="50" t="s">
        <v>14</v>
      </c>
      <c r="U2476" s="49" t="s">
        <v>0</v>
      </c>
      <c r="V2476" s="54"/>
    </row>
    <row r="2477" spans="2:21" ht="22.5" customHeight="1">
      <c r="B2477" s="72" t="s">
        <v>4</v>
      </c>
      <c r="C2477" s="49" t="s">
        <v>3</v>
      </c>
      <c r="D2477" s="49" t="s">
        <v>31</v>
      </c>
      <c r="E2477" s="49" t="s">
        <v>6</v>
      </c>
      <c r="F2477" s="49" t="s">
        <v>8</v>
      </c>
      <c r="G2477" s="49" t="s">
        <v>9</v>
      </c>
      <c r="H2477" s="49" t="s">
        <v>10</v>
      </c>
      <c r="I2477" s="41" t="s">
        <v>11</v>
      </c>
      <c r="J2477" s="49" t="s">
        <v>8</v>
      </c>
      <c r="K2477" s="49" t="s">
        <v>9</v>
      </c>
      <c r="L2477" s="49" t="s">
        <v>10</v>
      </c>
      <c r="M2477" s="41" t="s">
        <v>11</v>
      </c>
      <c r="N2477" s="49" t="s">
        <v>8</v>
      </c>
      <c r="O2477" s="49" t="s">
        <v>9</v>
      </c>
      <c r="P2477" s="49" t="s">
        <v>10</v>
      </c>
      <c r="Q2477" s="41" t="s">
        <v>11</v>
      </c>
      <c r="R2477" s="49" t="s">
        <v>8</v>
      </c>
      <c r="S2477" s="49" t="s">
        <v>9</v>
      </c>
      <c r="T2477" s="49" t="s">
        <v>10</v>
      </c>
      <c r="U2477" s="41" t="s">
        <v>11</v>
      </c>
    </row>
    <row r="2478" spans="2:16" ht="22.5" customHeight="1">
      <c r="B2478" s="204" t="s">
        <v>358</v>
      </c>
      <c r="C2478" s="72" t="s">
        <v>309</v>
      </c>
      <c r="D2478" s="49" t="s">
        <v>305</v>
      </c>
      <c r="E2478" s="49" t="s">
        <v>7</v>
      </c>
      <c r="F2478" s="49" t="s">
        <v>32</v>
      </c>
      <c r="G2478" s="49" t="s">
        <v>32</v>
      </c>
      <c r="H2478" s="7">
        <v>0.03</v>
      </c>
      <c r="L2478" s="7">
        <v>0.01</v>
      </c>
      <c r="P2478" s="7">
        <v>0.01</v>
      </c>
    </row>
    <row r="2479" spans="2:21" ht="22.5" customHeight="1">
      <c r="B2479" s="132"/>
      <c r="D2479" s="2" t="s">
        <v>33</v>
      </c>
      <c r="E2479" s="3"/>
      <c r="F2479" s="2" t="s">
        <v>33</v>
      </c>
      <c r="G2479" s="2" t="s">
        <v>33</v>
      </c>
      <c r="H2479" s="2" t="s">
        <v>33</v>
      </c>
      <c r="I2479" s="2" t="s">
        <v>33</v>
      </c>
      <c r="J2479" s="2" t="s">
        <v>33</v>
      </c>
      <c r="K2479" s="2" t="s">
        <v>33</v>
      </c>
      <c r="L2479" s="2" t="s">
        <v>33</v>
      </c>
      <c r="N2479" s="2" t="s">
        <v>33</v>
      </c>
      <c r="O2479" s="2" t="s">
        <v>33</v>
      </c>
      <c r="P2479" s="2" t="s">
        <v>33</v>
      </c>
      <c r="Q2479" s="2" t="s">
        <v>33</v>
      </c>
      <c r="R2479" s="2" t="s">
        <v>33</v>
      </c>
      <c r="S2479" s="2" t="s">
        <v>33</v>
      </c>
      <c r="T2479" s="2" t="s">
        <v>33</v>
      </c>
      <c r="U2479" s="2" t="s">
        <v>33</v>
      </c>
    </row>
    <row r="2480" spans="2:21" ht="22.5" customHeight="1">
      <c r="B2480" s="132"/>
      <c r="D2480" s="2" t="s">
        <v>33</v>
      </c>
      <c r="E2480" s="41">
        <v>4</v>
      </c>
      <c r="F2480" s="41">
        <v>5</v>
      </c>
      <c r="G2480" s="41">
        <v>6</v>
      </c>
      <c r="H2480" s="42">
        <v>7</v>
      </c>
      <c r="I2480" s="41">
        <v>8</v>
      </c>
      <c r="J2480" s="41">
        <v>9</v>
      </c>
      <c r="K2480" s="41">
        <v>10</v>
      </c>
      <c r="L2480" s="42">
        <v>11</v>
      </c>
      <c r="M2480" s="41">
        <v>12</v>
      </c>
      <c r="N2480" s="41">
        <v>13</v>
      </c>
      <c r="O2480" s="41">
        <v>14</v>
      </c>
      <c r="P2480" s="42">
        <v>15</v>
      </c>
      <c r="Q2480" s="41">
        <v>16</v>
      </c>
      <c r="R2480" s="41">
        <v>17</v>
      </c>
      <c r="S2480" s="41">
        <v>18</v>
      </c>
      <c r="T2480" s="41">
        <v>19</v>
      </c>
      <c r="U2480" s="41">
        <v>20</v>
      </c>
    </row>
    <row r="2481" spans="2:14" ht="22.5" customHeight="1">
      <c r="B2481" s="41"/>
      <c r="C2481" s="41"/>
      <c r="D2481" s="41"/>
      <c r="E2481" s="120" t="s">
        <v>23</v>
      </c>
      <c r="N2481" s="125" t="s">
        <v>316</v>
      </c>
    </row>
    <row r="2482" spans="2:21" ht="22.5" customHeight="1">
      <c r="B2482" s="60" t="s">
        <v>17</v>
      </c>
      <c r="C2482" s="128">
        <v>153</v>
      </c>
      <c r="D2482" s="128">
        <f>SUM(C2482*15)</f>
        <v>2295</v>
      </c>
      <c r="E2482" s="128">
        <f>SUM(C2482*32)</f>
        <v>4896</v>
      </c>
      <c r="F2482" s="128">
        <f>SUM(C2482*22)</f>
        <v>3366</v>
      </c>
      <c r="G2482" s="128">
        <f>SUM(E2482*8)</f>
        <v>39168</v>
      </c>
      <c r="H2482" s="128" t="s">
        <v>21</v>
      </c>
      <c r="I2482" s="129">
        <f>G2482+F2482+D2482</f>
        <v>44829</v>
      </c>
      <c r="J2482" s="128">
        <f>SUM(C2482*3)</f>
        <v>459</v>
      </c>
      <c r="K2482" s="128">
        <f>SUM(E2482*0.5)</f>
        <v>2448</v>
      </c>
      <c r="L2482" s="128" t="str">
        <f>+L2484</f>
        <v>+</v>
      </c>
      <c r="M2482" s="129">
        <f>SUM(J2482:L2482)</f>
        <v>2907</v>
      </c>
      <c r="N2482" s="128">
        <f>SUM(C2482*3)</f>
        <v>459</v>
      </c>
      <c r="O2482" s="128">
        <f>SUM(E2482*1)</f>
        <v>4896</v>
      </c>
      <c r="P2482" s="128" t="s">
        <v>21</v>
      </c>
      <c r="Q2482" s="129">
        <f>SUM(N2482:P2482)</f>
        <v>5355</v>
      </c>
      <c r="R2482" s="128">
        <f>SUM(C2482*2)</f>
        <v>306</v>
      </c>
      <c r="S2482" s="128">
        <f>SUM(E2482*0.5)</f>
        <v>2448</v>
      </c>
      <c r="T2482" s="128" t="s">
        <v>21</v>
      </c>
      <c r="U2482" s="129">
        <f>SUM(R2482:T2482)</f>
        <v>2754</v>
      </c>
    </row>
    <row r="2483" spans="2:21" ht="22.5" customHeight="1">
      <c r="B2483" s="60" t="s">
        <v>18</v>
      </c>
      <c r="C2483" s="128">
        <v>59</v>
      </c>
      <c r="D2483" s="128">
        <f>SUM(C2483*15)</f>
        <v>885</v>
      </c>
      <c r="E2483" s="29">
        <f>SUM(C2483*24)</f>
        <v>1416</v>
      </c>
      <c r="F2483" s="128">
        <f>SUM(C2483*32.5)</f>
        <v>1917.5</v>
      </c>
      <c r="G2483" s="128">
        <f>SUM(E2483*8)</f>
        <v>11328</v>
      </c>
      <c r="H2483" s="128" t="s">
        <v>21</v>
      </c>
      <c r="I2483" s="129">
        <f>G2483+F2483+D2483</f>
        <v>14130.5</v>
      </c>
      <c r="J2483" s="128">
        <f>SUM(C2483*2.5)</f>
        <v>147.5</v>
      </c>
      <c r="K2483" s="128">
        <f>SUM(E2483*0.5)</f>
        <v>708</v>
      </c>
      <c r="L2483" s="128" t="s">
        <v>21</v>
      </c>
      <c r="M2483" s="129">
        <f>SUM(J2483:L2483)</f>
        <v>855.5</v>
      </c>
      <c r="N2483" s="128">
        <f>SUM(C2483*3)</f>
        <v>177</v>
      </c>
      <c r="O2483" s="128">
        <f>SUM(E2483*1)</f>
        <v>1416</v>
      </c>
      <c r="P2483" s="128" t="s">
        <v>21</v>
      </c>
      <c r="Q2483" s="129">
        <f>SUM(N2483:P2483)</f>
        <v>1593</v>
      </c>
      <c r="R2483" s="128">
        <f>SUM(C2483*2)</f>
        <v>118</v>
      </c>
      <c r="S2483" s="128">
        <f>SUM(E2483*0.5)</f>
        <v>708</v>
      </c>
      <c r="T2483" s="128" t="s">
        <v>21</v>
      </c>
      <c r="U2483" s="129">
        <f>SUM(R2483:T2483)</f>
        <v>826</v>
      </c>
    </row>
    <row r="2484" spans="2:21" ht="19.5" customHeight="1">
      <c r="B2484" s="60" t="s">
        <v>19</v>
      </c>
      <c r="C2484" s="128">
        <v>14</v>
      </c>
      <c r="D2484" s="128">
        <f>SUM(C2484*15)</f>
        <v>210</v>
      </c>
      <c r="E2484" s="128">
        <f>SUM(C2484*32)</f>
        <v>448</v>
      </c>
      <c r="F2484" s="128">
        <f>SUM(C2484*22)</f>
        <v>308</v>
      </c>
      <c r="G2484" s="128">
        <f>SUM(E2484*8)</f>
        <v>3584</v>
      </c>
      <c r="H2484" s="128" t="s">
        <v>21</v>
      </c>
      <c r="I2484" s="129">
        <f>G2484+F2484+D2484</f>
        <v>4102</v>
      </c>
      <c r="J2484" s="128">
        <f>SUM(C2484*3)</f>
        <v>42</v>
      </c>
      <c r="K2484" s="128">
        <f>SUM(E2484*0.5)</f>
        <v>224</v>
      </c>
      <c r="L2484" s="128" t="s">
        <v>21</v>
      </c>
      <c r="M2484" s="129">
        <f>SUM(J2484:L2484)</f>
        <v>266</v>
      </c>
      <c r="N2484" s="128">
        <f>SUM(C2484*3)</f>
        <v>42</v>
      </c>
      <c r="O2484" s="128">
        <f>SUM(E2484*1)</f>
        <v>448</v>
      </c>
      <c r="P2484" s="128" t="s">
        <v>21</v>
      </c>
      <c r="Q2484" s="129">
        <f>SUM(N2484:P2484)</f>
        <v>490</v>
      </c>
      <c r="R2484" s="128">
        <f>SUM(C2484*2)</f>
        <v>28</v>
      </c>
      <c r="S2484" s="128">
        <f>SUM(E2484*0.5)</f>
        <v>224</v>
      </c>
      <c r="T2484" s="128" t="s">
        <v>21</v>
      </c>
      <c r="U2484" s="129">
        <f>SUM(R2484:T2484)</f>
        <v>252</v>
      </c>
    </row>
    <row r="2485" spans="2:21" ht="19.5" customHeight="1">
      <c r="B2485" s="60" t="s">
        <v>20</v>
      </c>
      <c r="C2485" s="128">
        <v>9</v>
      </c>
      <c r="D2485" s="128">
        <f>SUM(C2485*15)</f>
        <v>135</v>
      </c>
      <c r="E2485" s="128">
        <f>SUM(C2485*24)</f>
        <v>216</v>
      </c>
      <c r="F2485" s="128">
        <f>SUM(C2485*32.5)</f>
        <v>292.5</v>
      </c>
      <c r="G2485" s="128">
        <f>SUM(E2485*8)</f>
        <v>1728</v>
      </c>
      <c r="H2485" s="128" t="s">
        <v>21</v>
      </c>
      <c r="I2485" s="129">
        <f>G2485+F2485+D2485</f>
        <v>2155.5</v>
      </c>
      <c r="J2485" s="128">
        <f>SUM(C2485*2.5)</f>
        <v>22.5</v>
      </c>
      <c r="K2485" s="128">
        <f>SUM(E2485*0.5)</f>
        <v>108</v>
      </c>
      <c r="L2485" s="128" t="s">
        <v>21</v>
      </c>
      <c r="M2485" s="129">
        <f>SUM(J2485:L2485)</f>
        <v>130.5</v>
      </c>
      <c r="N2485" s="128">
        <f>SUM(C2485*3)</f>
        <v>27</v>
      </c>
      <c r="O2485" s="128">
        <f>SUM(E2485*1)</f>
        <v>216</v>
      </c>
      <c r="P2485" s="128" t="s">
        <v>21</v>
      </c>
      <c r="Q2485" s="129">
        <f>SUM(N2485:P2485)</f>
        <v>243</v>
      </c>
      <c r="R2485" s="128">
        <f>SUM(C2485*2)</f>
        <v>18</v>
      </c>
      <c r="S2485" s="128">
        <f>SUM(E2485*0.5)</f>
        <v>108</v>
      </c>
      <c r="T2485" s="128" t="s">
        <v>21</v>
      </c>
      <c r="U2485" s="129">
        <f>SUM(R2485:T2485)</f>
        <v>126</v>
      </c>
    </row>
    <row r="2486" spans="2:22" ht="19.5" customHeight="1">
      <c r="B2486" s="61" t="s">
        <v>28</v>
      </c>
      <c r="C2486" s="61">
        <f>C2485+C2484+C2483+C2482</f>
        <v>235</v>
      </c>
      <c r="D2486" s="61">
        <f>D2485+D2484+D2483+D2482</f>
        <v>3525</v>
      </c>
      <c r="E2486" s="8">
        <f>SUM(E2482:E2485)</f>
        <v>6976</v>
      </c>
      <c r="F2486" s="8">
        <f>SUM(F2482:F2485)</f>
        <v>5884</v>
      </c>
      <c r="G2486" s="8">
        <f aca="true" t="shared" si="78" ref="G2486:M2486">SUM(G2482:G2485)</f>
        <v>55808</v>
      </c>
      <c r="H2486" s="8">
        <f t="shared" si="78"/>
        <v>0</v>
      </c>
      <c r="I2486" s="8">
        <f t="shared" si="78"/>
        <v>65217</v>
      </c>
      <c r="J2486" s="8">
        <f t="shared" si="78"/>
        <v>671</v>
      </c>
      <c r="K2486" s="8">
        <f t="shared" si="78"/>
        <v>3488</v>
      </c>
      <c r="L2486" s="8">
        <f t="shared" si="78"/>
        <v>0</v>
      </c>
      <c r="M2486" s="8">
        <f t="shared" si="78"/>
        <v>4159</v>
      </c>
      <c r="N2486" s="8">
        <f>SUM(N2482:N2485)</f>
        <v>705</v>
      </c>
      <c r="O2486" s="8">
        <f aca="true" t="shared" si="79" ref="O2486:U2486">SUM(O2482:O2485)</f>
        <v>6976</v>
      </c>
      <c r="P2486" s="8">
        <f t="shared" si="79"/>
        <v>0</v>
      </c>
      <c r="Q2486" s="8">
        <f t="shared" si="79"/>
        <v>7681</v>
      </c>
      <c r="R2486" s="8">
        <f t="shared" si="79"/>
        <v>470</v>
      </c>
      <c r="S2486" s="8">
        <f t="shared" si="79"/>
        <v>3488</v>
      </c>
      <c r="T2486" s="8">
        <f t="shared" si="79"/>
        <v>0</v>
      </c>
      <c r="U2486" s="8">
        <f t="shared" si="79"/>
        <v>3958</v>
      </c>
      <c r="V2486" s="54"/>
    </row>
    <row r="2487" spans="2:14" ht="19.5" customHeight="1">
      <c r="B2487" s="41"/>
      <c r="C2487" s="41"/>
      <c r="D2487" s="41"/>
      <c r="E2487" s="120" t="s">
        <v>23</v>
      </c>
      <c r="N2487" s="125" t="s">
        <v>316</v>
      </c>
    </row>
    <row r="2488" spans="1:22" ht="19.5" customHeight="1">
      <c r="A2488" s="266" t="s">
        <v>297</v>
      </c>
      <c r="B2488" s="266"/>
      <c r="C2488" s="266"/>
      <c r="D2488" s="266"/>
      <c r="E2488" s="266"/>
      <c r="F2488" s="266"/>
      <c r="G2488" s="267" t="s">
        <v>270</v>
      </c>
      <c r="H2488" s="285"/>
      <c r="I2488" s="285"/>
      <c r="J2488" s="285"/>
      <c r="K2488" s="285"/>
      <c r="L2488" s="267" t="s">
        <v>215</v>
      </c>
      <c r="M2488" s="267"/>
      <c r="N2488" s="267"/>
      <c r="O2488" s="267"/>
      <c r="P2488" s="136"/>
      <c r="Q2488" s="44"/>
      <c r="R2488" s="267" t="s">
        <v>214</v>
      </c>
      <c r="S2488" s="285"/>
      <c r="T2488" s="285"/>
      <c r="U2488" s="285"/>
      <c r="V2488" s="54"/>
    </row>
    <row r="2489" spans="1:22" ht="19.5" customHeight="1">
      <c r="A2489" s="272" t="s">
        <v>75</v>
      </c>
      <c r="B2489" s="272"/>
      <c r="C2489" s="267" t="s">
        <v>266</v>
      </c>
      <c r="D2489" s="267"/>
      <c r="E2489" s="267" t="s">
        <v>266</v>
      </c>
      <c r="F2489" s="267"/>
      <c r="G2489" s="136"/>
      <c r="H2489" s="136"/>
      <c r="I2489" s="136"/>
      <c r="J2489" s="136"/>
      <c r="K2489" s="136"/>
      <c r="L2489" s="267" t="s">
        <v>216</v>
      </c>
      <c r="M2489" s="267"/>
      <c r="N2489" s="267"/>
      <c r="O2489" s="267"/>
      <c r="P2489" s="136"/>
      <c r="Q2489" s="136"/>
      <c r="R2489" s="136"/>
      <c r="S2489" s="136"/>
      <c r="T2489" s="136"/>
      <c r="U2489" s="136"/>
      <c r="V2489" s="54"/>
    </row>
    <row r="2490" spans="2:23" ht="19.5" customHeight="1">
      <c r="B2490" s="62"/>
      <c r="C2490" s="45" t="s">
        <v>267</v>
      </c>
      <c r="D2490" s="44" t="s">
        <v>268</v>
      </c>
      <c r="E2490" s="45" t="s">
        <v>267</v>
      </c>
      <c r="F2490" s="44" t="s">
        <v>268</v>
      </c>
      <c r="G2490" s="136"/>
      <c r="H2490" s="136"/>
      <c r="I2490" s="136"/>
      <c r="J2490" s="136"/>
      <c r="K2490" s="136"/>
      <c r="L2490" s="267" t="s">
        <v>217</v>
      </c>
      <c r="M2490" s="267"/>
      <c r="N2490" s="267"/>
      <c r="O2490" s="267"/>
      <c r="P2490" s="136"/>
      <c r="Q2490" s="136"/>
      <c r="R2490" s="136"/>
      <c r="S2490" s="136"/>
      <c r="T2490" s="136"/>
      <c r="U2490" s="136"/>
      <c r="V2490" s="54"/>
      <c r="W2490" s="54"/>
    </row>
    <row r="2491" spans="2:23" ht="19.5" customHeight="1">
      <c r="B2491" s="62"/>
      <c r="C2491" s="62"/>
      <c r="D2491" s="62">
        <v>0</v>
      </c>
      <c r="E2491" s="62">
        <v>32</v>
      </c>
      <c r="F2491" s="62">
        <v>0</v>
      </c>
      <c r="G2491" s="46"/>
      <c r="H2491" s="46"/>
      <c r="I2491" s="46"/>
      <c r="J2491" s="46"/>
      <c r="K2491" s="62"/>
      <c r="L2491" s="62"/>
      <c r="M2491" s="62"/>
      <c r="N2491" s="62"/>
      <c r="O2491" s="62"/>
      <c r="P2491" s="46"/>
      <c r="Q2491" s="46"/>
      <c r="R2491" s="46"/>
      <c r="S2491" s="46"/>
      <c r="T2491" s="46"/>
      <c r="U2491" s="46"/>
      <c r="V2491" s="54"/>
      <c r="W2491" s="54"/>
    </row>
    <row r="2492" spans="2:23" ht="15.75">
      <c r="B2492" s="44" t="s">
        <v>264</v>
      </c>
      <c r="C2492" s="62"/>
      <c r="D2492" s="62">
        <v>0</v>
      </c>
      <c r="E2492" s="62">
        <v>5</v>
      </c>
      <c r="F2492" s="62">
        <v>0</v>
      </c>
      <c r="G2492" s="267" t="s">
        <v>0</v>
      </c>
      <c r="H2492" s="267"/>
      <c r="I2492" s="267"/>
      <c r="J2492" s="267"/>
      <c r="K2492" s="267"/>
      <c r="L2492" s="267"/>
      <c r="M2492" s="267"/>
      <c r="N2492" s="267"/>
      <c r="O2492" s="267"/>
      <c r="P2492" s="267"/>
      <c r="Q2492" s="267"/>
      <c r="R2492" s="267"/>
      <c r="S2492" s="267"/>
      <c r="T2492" s="267"/>
      <c r="U2492" s="267"/>
      <c r="W2492" s="54"/>
    </row>
    <row r="2493" spans="2:23" ht="16.5">
      <c r="B2493" s="44" t="s">
        <v>265</v>
      </c>
      <c r="C2493" s="65"/>
      <c r="D2493" s="65">
        <f>D2491+D2492</f>
        <v>0</v>
      </c>
      <c r="E2493" s="65">
        <f>E2491+E2492</f>
        <v>37</v>
      </c>
      <c r="F2493" s="65">
        <f>F2491+F2492</f>
        <v>0</v>
      </c>
      <c r="G2493" s="267"/>
      <c r="H2493" s="267"/>
      <c r="I2493" s="267"/>
      <c r="J2493" s="267"/>
      <c r="K2493" s="267"/>
      <c r="L2493" s="267"/>
      <c r="M2493" s="267"/>
      <c r="N2493" s="267"/>
      <c r="O2493" s="267"/>
      <c r="P2493" s="267"/>
      <c r="Q2493" s="267"/>
      <c r="R2493" s="267"/>
      <c r="S2493" s="267"/>
      <c r="T2493" s="267"/>
      <c r="U2493" s="267"/>
      <c r="W2493" s="54"/>
    </row>
    <row r="2494" spans="2:23" ht="16.5">
      <c r="B2494" s="138" t="s">
        <v>28</v>
      </c>
      <c r="C2494" s="35"/>
      <c r="D2494" s="35"/>
      <c r="E2494" s="35"/>
      <c r="F2494" s="35"/>
      <c r="G2494" s="267"/>
      <c r="H2494" s="267"/>
      <c r="I2494" s="267"/>
      <c r="J2494" s="267"/>
      <c r="K2494" s="267"/>
      <c r="L2494" s="267"/>
      <c r="M2494" s="267"/>
      <c r="N2494" s="267"/>
      <c r="O2494" s="267"/>
      <c r="P2494" s="267"/>
      <c r="Q2494" s="267"/>
      <c r="R2494" s="267"/>
      <c r="S2494" s="267"/>
      <c r="T2494" s="267"/>
      <c r="U2494" s="267"/>
      <c r="W2494" s="54"/>
    </row>
    <row r="2495" spans="2:23" ht="17.25">
      <c r="B2495" s="138" t="s">
        <v>109</v>
      </c>
      <c r="C2495" s="305"/>
      <c r="D2495" s="305"/>
      <c r="E2495" s="65"/>
      <c r="F2495" s="65"/>
      <c r="G2495" s="65"/>
      <c r="H2495" s="65"/>
      <c r="I2495" s="65"/>
      <c r="J2495" s="65"/>
      <c r="K2495" s="65"/>
      <c r="L2495" s="65"/>
      <c r="M2495" s="65"/>
      <c r="N2495" s="65"/>
      <c r="O2495" s="65"/>
      <c r="P2495" s="65"/>
      <c r="Q2495" s="65"/>
      <c r="R2495" s="65"/>
      <c r="S2495" s="65"/>
      <c r="T2495" s="65"/>
      <c r="U2495" s="65"/>
      <c r="W2495" s="54"/>
    </row>
    <row r="2496" spans="2:21" ht="17.25">
      <c r="B2496" s="142"/>
      <c r="C2496" s="65"/>
      <c r="D2496" s="65"/>
      <c r="E2496" s="35"/>
      <c r="F2496" s="35"/>
      <c r="G2496" s="44"/>
      <c r="H2496" s="136"/>
      <c r="I2496" s="136"/>
      <c r="J2496" s="136"/>
      <c r="K2496" s="136"/>
      <c r="L2496" s="136"/>
      <c r="M2496" s="136"/>
      <c r="N2496" s="136"/>
      <c r="O2496" s="136"/>
      <c r="P2496" s="136"/>
      <c r="Q2496" s="136"/>
      <c r="R2496" s="136"/>
      <c r="S2496" s="136"/>
      <c r="T2496" s="136"/>
      <c r="U2496" s="136"/>
    </row>
    <row r="2497" spans="2:21" ht="16.5">
      <c r="B2497" s="153" t="s">
        <v>290</v>
      </c>
      <c r="C2497" s="35"/>
      <c r="D2497" s="35"/>
      <c r="E2497" s="179"/>
      <c r="F2497" s="179"/>
      <c r="G2497" s="63"/>
      <c r="H2497" s="154"/>
      <c r="I2497" s="154"/>
      <c r="J2497" s="154"/>
      <c r="K2497" s="154"/>
      <c r="L2497" s="154"/>
      <c r="M2497" s="154"/>
      <c r="N2497" s="154"/>
      <c r="O2497" s="154"/>
      <c r="P2497" s="154"/>
      <c r="Q2497" s="154"/>
      <c r="R2497" s="154"/>
      <c r="S2497" s="154"/>
      <c r="T2497" s="154"/>
      <c r="U2497" s="154"/>
    </row>
    <row r="2498" spans="1:21" ht="15.75">
      <c r="A2498" s="29"/>
      <c r="B2498" s="63" t="s">
        <v>298</v>
      </c>
      <c r="C2498" s="179"/>
      <c r="D2498" s="179"/>
      <c r="E2498" s="188"/>
      <c r="F2498" s="188"/>
      <c r="G2498" s="188"/>
      <c r="H2498" s="188"/>
      <c r="I2498" s="188"/>
      <c r="J2498" s="188"/>
      <c r="K2498" s="188"/>
      <c r="L2498" s="188"/>
      <c r="M2498" s="188"/>
      <c r="N2498" s="188"/>
      <c r="O2498" s="188"/>
      <c r="P2498" s="188"/>
      <c r="Q2498" s="188"/>
      <c r="R2498" s="188"/>
      <c r="S2498" s="188"/>
      <c r="T2498" s="188"/>
      <c r="U2498" s="188"/>
    </row>
    <row r="2499" spans="1:21" ht="15.75">
      <c r="A2499" s="29"/>
      <c r="B2499" s="188" t="s">
        <v>312</v>
      </c>
      <c r="C2499" s="188"/>
      <c r="D2499" s="188"/>
      <c r="E2499" s="201"/>
      <c r="F2499" s="201"/>
      <c r="G2499" s="201"/>
      <c r="H2499" s="201"/>
      <c r="I2499" s="201"/>
      <c r="J2499" s="201"/>
      <c r="K2499" s="201"/>
      <c r="L2499" s="201"/>
      <c r="M2499" s="201"/>
      <c r="N2499" s="201"/>
      <c r="O2499" s="201"/>
      <c r="P2499" s="201"/>
      <c r="Q2499" s="201"/>
      <c r="R2499" s="201"/>
      <c r="S2499" s="201"/>
      <c r="T2499" s="201"/>
      <c r="U2499" s="201"/>
    </row>
    <row r="2500" spans="1:21" ht="15.75">
      <c r="A2500" s="29"/>
      <c r="B2500" s="201" t="s">
        <v>311</v>
      </c>
      <c r="C2500" s="201"/>
      <c r="D2500" s="201"/>
      <c r="E2500" s="36"/>
      <c r="F2500" s="36"/>
      <c r="G2500" s="36"/>
      <c r="H2500" s="36"/>
      <c r="I2500" s="36"/>
      <c r="J2500" s="36"/>
      <c r="K2500" s="36"/>
      <c r="L2500" s="36"/>
      <c r="M2500" s="36"/>
      <c r="N2500" s="36"/>
      <c r="O2500" s="36"/>
      <c r="P2500" s="36"/>
      <c r="Q2500" s="162"/>
      <c r="R2500" s="162"/>
      <c r="S2500" s="162"/>
      <c r="T2500" s="162"/>
      <c r="U2500" s="162"/>
    </row>
    <row r="2501" spans="1:21" ht="16.5">
      <c r="A2501" s="29"/>
      <c r="B2501" s="36" t="s">
        <v>269</v>
      </c>
      <c r="C2501" s="36"/>
      <c r="D2501" s="36"/>
      <c r="E2501" s="166"/>
      <c r="F2501" s="166"/>
      <c r="G2501" s="166"/>
      <c r="H2501" s="166"/>
      <c r="I2501" s="166"/>
      <c r="J2501" s="166"/>
      <c r="K2501" s="166"/>
      <c r="L2501" s="166"/>
      <c r="M2501" s="166"/>
      <c r="N2501" s="166"/>
      <c r="O2501" s="166"/>
      <c r="P2501" s="166"/>
      <c r="Q2501" s="162"/>
      <c r="R2501" s="162"/>
      <c r="S2501" s="162"/>
      <c r="T2501" s="162"/>
      <c r="U2501" s="162"/>
    </row>
    <row r="2502" spans="1:21" ht="15.75">
      <c r="A2502" s="29"/>
      <c r="B2502" s="166" t="s">
        <v>302</v>
      </c>
      <c r="C2502" s="166"/>
      <c r="D2502" s="166"/>
      <c r="E2502" s="162"/>
      <c r="F2502" s="162"/>
      <c r="G2502" s="162"/>
      <c r="H2502" s="162"/>
      <c r="I2502" s="162"/>
      <c r="J2502" s="162"/>
      <c r="K2502" s="162"/>
      <c r="L2502" s="162"/>
      <c r="M2502" s="162"/>
      <c r="N2502" s="162"/>
      <c r="O2502" s="162"/>
      <c r="P2502" s="162"/>
      <c r="Q2502" s="162"/>
      <c r="R2502" s="162"/>
      <c r="S2502" s="162"/>
      <c r="T2502" s="162"/>
      <c r="U2502" s="162"/>
    </row>
    <row r="2503" spans="2:21" ht="15.75">
      <c r="B2503" s="162"/>
      <c r="C2503" s="162"/>
      <c r="D2503" s="162"/>
      <c r="E2503" s="162"/>
      <c r="F2503" s="162"/>
      <c r="G2503" s="162"/>
      <c r="H2503" s="162"/>
      <c r="I2503" s="162"/>
      <c r="J2503" s="162"/>
      <c r="K2503" s="162"/>
      <c r="L2503" s="162"/>
      <c r="M2503" s="162"/>
      <c r="N2503" s="162"/>
      <c r="O2503" s="162"/>
      <c r="P2503" s="162"/>
      <c r="Q2503" s="162"/>
      <c r="R2503" s="162"/>
      <c r="S2503" s="162"/>
      <c r="T2503" s="162"/>
      <c r="U2503" s="162"/>
    </row>
    <row r="2504" spans="2:21" ht="23.25">
      <c r="B2504" s="162"/>
      <c r="C2504" s="162"/>
      <c r="D2504" s="162"/>
      <c r="E2504" s="139"/>
      <c r="F2504" s="139"/>
      <c r="G2504" s="139"/>
      <c r="H2504" s="139"/>
      <c r="I2504" s="139"/>
      <c r="J2504" s="251">
        <v>17</v>
      </c>
      <c r="K2504" s="139"/>
      <c r="L2504" s="139"/>
      <c r="M2504" s="139"/>
      <c r="N2504" s="139"/>
      <c r="O2504" s="139"/>
      <c r="P2504" s="139"/>
      <c r="Q2504" s="139"/>
      <c r="R2504" s="139"/>
      <c r="S2504" s="139"/>
      <c r="T2504" s="139"/>
      <c r="U2504" s="139"/>
    </row>
    <row r="2505" spans="2:21" ht="17.25">
      <c r="B2505" s="139"/>
      <c r="C2505" s="139"/>
      <c r="D2505" s="139"/>
      <c r="E2505" s="139"/>
      <c r="F2505" s="139"/>
      <c r="G2505" s="139"/>
      <c r="H2505" s="139"/>
      <c r="I2505" s="139"/>
      <c r="J2505" s="139"/>
      <c r="K2505" s="139"/>
      <c r="L2505" s="139"/>
      <c r="M2505" s="139"/>
      <c r="N2505" s="139"/>
      <c r="O2505" s="139"/>
      <c r="P2505" s="139"/>
      <c r="Q2505" s="139"/>
      <c r="R2505" s="139"/>
      <c r="S2505" s="139"/>
      <c r="T2505" s="139"/>
      <c r="U2505" s="139"/>
    </row>
    <row r="2506" spans="2:14" ht="18.75">
      <c r="B2506" s="41"/>
      <c r="C2506" s="41"/>
      <c r="D2506" s="41"/>
      <c r="E2506" s="120" t="s">
        <v>23</v>
      </c>
      <c r="N2506" s="125" t="s">
        <v>316</v>
      </c>
    </row>
    <row r="2507" spans="2:21" ht="23.25">
      <c r="B2507" s="275" t="s">
        <v>153</v>
      </c>
      <c r="C2507" s="284"/>
      <c r="D2507" s="284"/>
      <c r="E2507" s="284"/>
      <c r="F2507" s="284"/>
      <c r="G2507" s="284"/>
      <c r="H2507" s="284"/>
      <c r="I2507" s="284"/>
      <c r="J2507" s="284"/>
      <c r="K2507" s="284"/>
      <c r="L2507" s="284"/>
      <c r="M2507" s="284"/>
      <c r="N2507" s="284"/>
      <c r="O2507" s="284"/>
      <c r="P2507" s="284"/>
      <c r="Q2507" s="284"/>
      <c r="R2507" s="284"/>
      <c r="S2507" s="284"/>
      <c r="T2507" s="284"/>
      <c r="U2507" s="284"/>
    </row>
    <row r="2508" spans="2:21" ht="22.5">
      <c r="B2508" s="283" t="s">
        <v>250</v>
      </c>
      <c r="C2508" s="284"/>
      <c r="D2508" s="284"/>
      <c r="E2508" s="284"/>
      <c r="F2508" s="284"/>
      <c r="G2508" s="284"/>
      <c r="H2508" s="284"/>
      <c r="I2508" s="284"/>
      <c r="J2508" s="284"/>
      <c r="K2508" s="284"/>
      <c r="L2508" s="284"/>
      <c r="M2508" s="284"/>
      <c r="N2508" s="284"/>
      <c r="O2508" s="284"/>
      <c r="P2508" s="284"/>
      <c r="Q2508" s="284"/>
      <c r="R2508" s="284"/>
      <c r="S2508" s="284"/>
      <c r="T2508" s="284"/>
      <c r="U2508" s="284"/>
    </row>
    <row r="2509" spans="2:21" ht="15.75">
      <c r="B2509" s="280" t="s">
        <v>212</v>
      </c>
      <c r="C2509" s="281"/>
      <c r="D2509" s="281"/>
      <c r="E2509" s="281"/>
      <c r="F2509" s="281"/>
      <c r="G2509" s="281"/>
      <c r="H2509" s="281"/>
      <c r="I2509" s="281"/>
      <c r="J2509" s="281"/>
      <c r="K2509" s="281"/>
      <c r="L2509" s="281"/>
      <c r="M2509" s="281"/>
      <c r="N2509" s="281"/>
      <c r="O2509" s="281"/>
      <c r="P2509" s="281"/>
      <c r="Q2509" s="281"/>
      <c r="R2509" s="281"/>
      <c r="S2509" s="281"/>
      <c r="T2509" s="281"/>
      <c r="U2509" s="281"/>
    </row>
    <row r="2510" spans="2:14" ht="18.75">
      <c r="B2510" s="41"/>
      <c r="C2510" s="41"/>
      <c r="D2510" s="41"/>
      <c r="E2510" s="120" t="s">
        <v>23</v>
      </c>
      <c r="N2510" s="125" t="s">
        <v>316</v>
      </c>
    </row>
    <row r="2511" spans="1:21" ht="26.25">
      <c r="A2511" s="308" t="s">
        <v>210</v>
      </c>
      <c r="B2511" s="308"/>
      <c r="C2511" s="308"/>
      <c r="D2511" s="308"/>
      <c r="E2511" s="308"/>
      <c r="F2511" s="306" t="s">
        <v>353</v>
      </c>
      <c r="G2511" s="306"/>
      <c r="H2511" s="306"/>
      <c r="I2511" s="306"/>
      <c r="J2511" s="306"/>
      <c r="K2511" s="306"/>
      <c r="L2511" s="306"/>
      <c r="M2511" s="306"/>
      <c r="N2511" s="306"/>
      <c r="O2511" s="38"/>
      <c r="P2511" s="38"/>
      <c r="Q2511" s="38"/>
      <c r="R2511" s="38"/>
      <c r="S2511" s="38"/>
      <c r="T2511" s="38"/>
      <c r="U2511" s="38"/>
    </row>
    <row r="2512" spans="2:14" ht="22.5" customHeight="1">
      <c r="B2512" s="41"/>
      <c r="C2512" s="41"/>
      <c r="D2512" s="41"/>
      <c r="E2512" s="120" t="s">
        <v>23</v>
      </c>
      <c r="N2512" s="125" t="s">
        <v>316</v>
      </c>
    </row>
    <row r="2513" spans="2:22" ht="22.5" customHeight="1">
      <c r="B2513" s="72" t="s">
        <v>1</v>
      </c>
      <c r="C2513" s="49" t="s">
        <v>1</v>
      </c>
      <c r="D2513" s="49" t="s">
        <v>30</v>
      </c>
      <c r="E2513" s="49" t="s">
        <v>5</v>
      </c>
      <c r="F2513" s="50" t="s">
        <v>22</v>
      </c>
      <c r="G2513" s="50" t="s">
        <v>13</v>
      </c>
      <c r="H2513" s="50" t="s">
        <v>14</v>
      </c>
      <c r="I2513" s="49" t="s">
        <v>0</v>
      </c>
      <c r="J2513" s="50" t="s">
        <v>12</v>
      </c>
      <c r="K2513" s="50" t="s">
        <v>13</v>
      </c>
      <c r="L2513" s="50" t="s">
        <v>14</v>
      </c>
      <c r="M2513" s="49" t="s">
        <v>0</v>
      </c>
      <c r="N2513" s="50" t="s">
        <v>15</v>
      </c>
      <c r="O2513" s="50" t="s">
        <v>16</v>
      </c>
      <c r="P2513" s="50" t="s">
        <v>14</v>
      </c>
      <c r="Q2513" s="49" t="s">
        <v>0</v>
      </c>
      <c r="R2513" s="50" t="s">
        <v>24</v>
      </c>
      <c r="S2513" s="50" t="s">
        <v>25</v>
      </c>
      <c r="T2513" s="50" t="s">
        <v>14</v>
      </c>
      <c r="U2513" s="49" t="s">
        <v>0</v>
      </c>
      <c r="V2513" s="54"/>
    </row>
    <row r="2514" spans="2:21" ht="22.5" customHeight="1">
      <c r="B2514" s="72" t="s">
        <v>4</v>
      </c>
      <c r="C2514" s="49" t="s">
        <v>3</v>
      </c>
      <c r="D2514" s="49" t="s">
        <v>31</v>
      </c>
      <c r="E2514" s="49" t="s">
        <v>6</v>
      </c>
      <c r="F2514" s="49" t="s">
        <v>8</v>
      </c>
      <c r="G2514" s="49" t="s">
        <v>9</v>
      </c>
      <c r="H2514" s="49" t="s">
        <v>10</v>
      </c>
      <c r="I2514" s="41" t="s">
        <v>11</v>
      </c>
      <c r="J2514" s="49" t="s">
        <v>8</v>
      </c>
      <c r="K2514" s="49" t="s">
        <v>9</v>
      </c>
      <c r="L2514" s="49" t="s">
        <v>10</v>
      </c>
      <c r="M2514" s="41" t="s">
        <v>11</v>
      </c>
      <c r="N2514" s="49" t="s">
        <v>8</v>
      </c>
      <c r="O2514" s="49" t="s">
        <v>9</v>
      </c>
      <c r="P2514" s="49" t="s">
        <v>10</v>
      </c>
      <c r="Q2514" s="41" t="s">
        <v>11</v>
      </c>
      <c r="R2514" s="49" t="s">
        <v>8</v>
      </c>
      <c r="S2514" s="49" t="s">
        <v>9</v>
      </c>
      <c r="T2514" s="49" t="s">
        <v>10</v>
      </c>
      <c r="U2514" s="41" t="s">
        <v>11</v>
      </c>
    </row>
    <row r="2515" spans="2:16" ht="22.5" customHeight="1">
      <c r="B2515" s="204" t="s">
        <v>358</v>
      </c>
      <c r="C2515" s="72" t="s">
        <v>309</v>
      </c>
      <c r="D2515" s="49" t="s">
        <v>305</v>
      </c>
      <c r="E2515" s="49" t="s">
        <v>7</v>
      </c>
      <c r="F2515" s="49" t="s">
        <v>32</v>
      </c>
      <c r="G2515" s="49" t="s">
        <v>32</v>
      </c>
      <c r="H2515" s="7">
        <v>0.03</v>
      </c>
      <c r="L2515" s="7">
        <v>0.01</v>
      </c>
      <c r="P2515" s="7">
        <v>0.01</v>
      </c>
    </row>
    <row r="2516" spans="2:23" ht="22.5" customHeight="1">
      <c r="B2516" s="132"/>
      <c r="D2516" s="2" t="s">
        <v>33</v>
      </c>
      <c r="E2516" s="3"/>
      <c r="F2516" s="2" t="s">
        <v>33</v>
      </c>
      <c r="G2516" s="2" t="s">
        <v>33</v>
      </c>
      <c r="H2516" s="2" t="s">
        <v>33</v>
      </c>
      <c r="I2516" s="2" t="s">
        <v>33</v>
      </c>
      <c r="J2516" s="2" t="s">
        <v>33</v>
      </c>
      <c r="K2516" s="2" t="s">
        <v>33</v>
      </c>
      <c r="L2516" s="2" t="s">
        <v>33</v>
      </c>
      <c r="N2516" s="2" t="s">
        <v>33</v>
      </c>
      <c r="O2516" s="2" t="s">
        <v>33</v>
      </c>
      <c r="P2516" s="2" t="s">
        <v>33</v>
      </c>
      <c r="Q2516" s="2" t="s">
        <v>33</v>
      </c>
      <c r="R2516" s="2" t="s">
        <v>33</v>
      </c>
      <c r="S2516" s="2" t="s">
        <v>33</v>
      </c>
      <c r="T2516" s="2" t="s">
        <v>33</v>
      </c>
      <c r="U2516" s="2" t="s">
        <v>33</v>
      </c>
      <c r="W2516" s="54"/>
    </row>
    <row r="2517" spans="2:23" ht="22.5" customHeight="1">
      <c r="B2517" s="41">
        <v>1</v>
      </c>
      <c r="C2517" s="41">
        <v>2</v>
      </c>
      <c r="D2517" s="126">
        <v>3</v>
      </c>
      <c r="E2517" s="41">
        <v>4</v>
      </c>
      <c r="F2517" s="41">
        <v>5</v>
      </c>
      <c r="G2517" s="41">
        <v>6</v>
      </c>
      <c r="H2517" s="42">
        <v>7</v>
      </c>
      <c r="I2517" s="41">
        <v>8</v>
      </c>
      <c r="J2517" s="41">
        <v>9</v>
      </c>
      <c r="K2517" s="41">
        <v>10</v>
      </c>
      <c r="L2517" s="42">
        <v>11</v>
      </c>
      <c r="M2517" s="41">
        <v>12</v>
      </c>
      <c r="N2517" s="41">
        <v>13</v>
      </c>
      <c r="O2517" s="41">
        <v>14</v>
      </c>
      <c r="P2517" s="42">
        <v>15</v>
      </c>
      <c r="Q2517" s="41">
        <v>16</v>
      </c>
      <c r="R2517" s="41">
        <v>17</v>
      </c>
      <c r="S2517" s="41">
        <v>18</v>
      </c>
      <c r="T2517" s="41">
        <v>19</v>
      </c>
      <c r="U2517" s="41">
        <v>20</v>
      </c>
      <c r="W2517" s="54"/>
    </row>
    <row r="2518" spans="2:23" ht="22.5" customHeight="1">
      <c r="B2518" s="41"/>
      <c r="C2518" s="41"/>
      <c r="D2518" s="41"/>
      <c r="E2518" s="120" t="s">
        <v>23</v>
      </c>
      <c r="N2518" s="125" t="s">
        <v>316</v>
      </c>
      <c r="W2518" s="54"/>
    </row>
    <row r="2519" spans="2:21" ht="22.5" customHeight="1">
      <c r="B2519" s="60" t="s">
        <v>17</v>
      </c>
      <c r="C2519" s="128">
        <v>85</v>
      </c>
      <c r="D2519" s="128">
        <f>SUM(C2519*15)</f>
        <v>1275</v>
      </c>
      <c r="E2519" s="128">
        <f>SUM(C2519*32)</f>
        <v>2720</v>
      </c>
      <c r="F2519" s="128">
        <f>SUM(C2519*22)</f>
        <v>1870</v>
      </c>
      <c r="G2519" s="128">
        <f>SUM(E2519*8)</f>
        <v>21760</v>
      </c>
      <c r="H2519" s="128" t="s">
        <v>21</v>
      </c>
      <c r="I2519" s="129">
        <f>G2519+F2519+D2519</f>
        <v>24905</v>
      </c>
      <c r="J2519" s="128">
        <f>SUM(C2519*3)</f>
        <v>255</v>
      </c>
      <c r="K2519" s="128">
        <f>SUM(E2519*0.5)</f>
        <v>1360</v>
      </c>
      <c r="L2519" s="128" t="str">
        <f>+L2521</f>
        <v>+</v>
      </c>
      <c r="M2519" s="129">
        <f>SUM(J2519:L2519)</f>
        <v>1615</v>
      </c>
      <c r="N2519" s="128">
        <f>SUM(C2519*3)</f>
        <v>255</v>
      </c>
      <c r="O2519" s="128">
        <f>SUM(E2519*1)</f>
        <v>2720</v>
      </c>
      <c r="P2519" s="128" t="s">
        <v>21</v>
      </c>
      <c r="Q2519" s="129">
        <f>SUM(N2519:P2519)</f>
        <v>2975</v>
      </c>
      <c r="R2519" s="128">
        <f>SUM(C2519*2)</f>
        <v>170</v>
      </c>
      <c r="S2519" s="128">
        <f>SUM(E2519*0.5)</f>
        <v>1360</v>
      </c>
      <c r="T2519" s="128" t="s">
        <v>21</v>
      </c>
      <c r="U2519" s="129">
        <f>SUM(R2519:T2519)</f>
        <v>1530</v>
      </c>
    </row>
    <row r="2520" spans="2:21" ht="22.5" customHeight="1">
      <c r="B2520" s="60" t="s">
        <v>18</v>
      </c>
      <c r="C2520" s="128">
        <v>29</v>
      </c>
      <c r="D2520" s="128">
        <f>SUM(C2520*15)</f>
        <v>435</v>
      </c>
      <c r="E2520" s="29">
        <f>SUM(C2520*24)</f>
        <v>696</v>
      </c>
      <c r="F2520" s="128">
        <f>SUM(C2520*32.5)</f>
        <v>942.5</v>
      </c>
      <c r="G2520" s="128">
        <f>SUM(E2520*8)</f>
        <v>5568</v>
      </c>
      <c r="H2520" s="128" t="s">
        <v>21</v>
      </c>
      <c r="I2520" s="129">
        <f>G2520+F2520+D2520</f>
        <v>6945.5</v>
      </c>
      <c r="J2520" s="128">
        <f>SUM(C2520*2.5)</f>
        <v>72.5</v>
      </c>
      <c r="K2520" s="128">
        <f>SUM(E2520*0.5)</f>
        <v>348</v>
      </c>
      <c r="L2520" s="128" t="s">
        <v>21</v>
      </c>
      <c r="M2520" s="129">
        <f>SUM(J2520:L2520)</f>
        <v>420.5</v>
      </c>
      <c r="N2520" s="128">
        <f>SUM(C2520*3)</f>
        <v>87</v>
      </c>
      <c r="O2520" s="128">
        <f>SUM(E2520*1)</f>
        <v>696</v>
      </c>
      <c r="P2520" s="128" t="s">
        <v>21</v>
      </c>
      <c r="Q2520" s="129">
        <f>SUM(N2520:P2520)</f>
        <v>783</v>
      </c>
      <c r="R2520" s="128">
        <f>SUM(C2520*2)</f>
        <v>58</v>
      </c>
      <c r="S2520" s="128">
        <f>SUM(E2520*0.5)</f>
        <v>348</v>
      </c>
      <c r="T2520" s="128" t="s">
        <v>21</v>
      </c>
      <c r="U2520" s="129">
        <f>SUM(R2520:T2520)</f>
        <v>406</v>
      </c>
    </row>
    <row r="2521" spans="2:21" ht="19.5">
      <c r="B2521" s="60" t="s">
        <v>19</v>
      </c>
      <c r="C2521" s="128">
        <v>30</v>
      </c>
      <c r="D2521" s="128">
        <f>SUM(C2521*15)</f>
        <v>450</v>
      </c>
      <c r="E2521" s="128">
        <f>SUM(C2521*32)</f>
        <v>960</v>
      </c>
      <c r="F2521" s="128">
        <f>SUM(C2521*22)</f>
        <v>660</v>
      </c>
      <c r="G2521" s="128">
        <f>SUM(E2521*8)</f>
        <v>7680</v>
      </c>
      <c r="H2521" s="128" t="s">
        <v>21</v>
      </c>
      <c r="I2521" s="129">
        <f>G2521+F2521+D2521</f>
        <v>8790</v>
      </c>
      <c r="J2521" s="128">
        <f>SUM(C2521*3)</f>
        <v>90</v>
      </c>
      <c r="K2521" s="128">
        <f>SUM(E2521*0.5)</f>
        <v>480</v>
      </c>
      <c r="L2521" s="128" t="s">
        <v>21</v>
      </c>
      <c r="M2521" s="129">
        <f>SUM(J2521:L2521)</f>
        <v>570</v>
      </c>
      <c r="N2521" s="128">
        <f>SUM(C2521*3)</f>
        <v>90</v>
      </c>
      <c r="O2521" s="128">
        <f>SUM(E2521*1)</f>
        <v>960</v>
      </c>
      <c r="P2521" s="128" t="s">
        <v>21</v>
      </c>
      <c r="Q2521" s="129">
        <f>SUM(N2521:P2521)</f>
        <v>1050</v>
      </c>
      <c r="R2521" s="128">
        <f>SUM(C2521*2)</f>
        <v>60</v>
      </c>
      <c r="S2521" s="128">
        <f>SUM(E2521*0.5)</f>
        <v>480</v>
      </c>
      <c r="T2521" s="128" t="s">
        <v>21</v>
      </c>
      <c r="U2521" s="129">
        <f>SUM(R2521:T2521)</f>
        <v>540</v>
      </c>
    </row>
    <row r="2522" spans="2:22" ht="19.5">
      <c r="B2522" s="60" t="s">
        <v>20</v>
      </c>
      <c r="C2522" s="128">
        <v>15</v>
      </c>
      <c r="D2522" s="128">
        <f>SUM(C2522*15)</f>
        <v>225</v>
      </c>
      <c r="E2522" s="128">
        <f>SUM(C2522*24)</f>
        <v>360</v>
      </c>
      <c r="F2522" s="128">
        <f>SUM(C2522*32.5)</f>
        <v>487.5</v>
      </c>
      <c r="G2522" s="128">
        <f>SUM(E2522*8)</f>
        <v>2880</v>
      </c>
      <c r="H2522" s="128" t="s">
        <v>21</v>
      </c>
      <c r="I2522" s="129">
        <f>G2522+F2522+D2522</f>
        <v>3592.5</v>
      </c>
      <c r="J2522" s="128">
        <f>SUM(C2522*2.5)</f>
        <v>37.5</v>
      </c>
      <c r="K2522" s="128">
        <f>SUM(E2522*0.5)</f>
        <v>180</v>
      </c>
      <c r="L2522" s="128" t="s">
        <v>21</v>
      </c>
      <c r="M2522" s="129">
        <f>SUM(J2522:L2522)</f>
        <v>217.5</v>
      </c>
      <c r="N2522" s="128">
        <f>SUM(C2522*3)</f>
        <v>45</v>
      </c>
      <c r="O2522" s="128">
        <f>SUM(E2522*1)</f>
        <v>360</v>
      </c>
      <c r="P2522" s="128" t="s">
        <v>21</v>
      </c>
      <c r="Q2522" s="129">
        <f>SUM(N2522:P2522)</f>
        <v>405</v>
      </c>
      <c r="R2522" s="128">
        <f>SUM(C2522*2)</f>
        <v>30</v>
      </c>
      <c r="S2522" s="128">
        <f>SUM(E2522*0.5)</f>
        <v>180</v>
      </c>
      <c r="T2522" s="128" t="s">
        <v>21</v>
      </c>
      <c r="U2522" s="129">
        <f>SUM(R2522:T2522)</f>
        <v>210</v>
      </c>
      <c r="V2522" s="61" t="e">
        <f>V2521+#REF!+V2520+V2519+#REF!+#REF!</f>
        <v>#REF!</v>
      </c>
    </row>
    <row r="2523" spans="2:21" ht="19.5">
      <c r="B2523" s="61" t="s">
        <v>28</v>
      </c>
      <c r="C2523" s="61">
        <f>C2522+C2521+C2520+C2519</f>
        <v>159</v>
      </c>
      <c r="D2523" s="61">
        <f>C2523*15</f>
        <v>2385</v>
      </c>
      <c r="E2523" s="8">
        <f>SUM(E2519:E2522)</f>
        <v>4736</v>
      </c>
      <c r="F2523" s="8">
        <f>SUM(F2519:F2522)</f>
        <v>3960</v>
      </c>
      <c r="G2523" s="8">
        <f aca="true" t="shared" si="80" ref="G2523:M2523">SUM(G2519:G2522)</f>
        <v>37888</v>
      </c>
      <c r="H2523" s="8">
        <f t="shared" si="80"/>
        <v>0</v>
      </c>
      <c r="I2523" s="8">
        <f t="shared" si="80"/>
        <v>44233</v>
      </c>
      <c r="J2523" s="8">
        <f t="shared" si="80"/>
        <v>455</v>
      </c>
      <c r="K2523" s="8">
        <f t="shared" si="80"/>
        <v>2368</v>
      </c>
      <c r="L2523" s="8">
        <f t="shared" si="80"/>
        <v>0</v>
      </c>
      <c r="M2523" s="8">
        <f t="shared" si="80"/>
        <v>2823</v>
      </c>
      <c r="N2523" s="8">
        <f>SUM(N2519:N2522)</f>
        <v>477</v>
      </c>
      <c r="O2523" s="8">
        <f aca="true" t="shared" si="81" ref="O2523:U2523">SUM(O2519:O2522)</f>
        <v>4736</v>
      </c>
      <c r="P2523" s="8">
        <f t="shared" si="81"/>
        <v>0</v>
      </c>
      <c r="Q2523" s="8">
        <f t="shared" si="81"/>
        <v>5213</v>
      </c>
      <c r="R2523" s="8">
        <f t="shared" si="81"/>
        <v>318</v>
      </c>
      <c r="S2523" s="8">
        <f t="shared" si="81"/>
        <v>2368</v>
      </c>
      <c r="T2523" s="8">
        <f t="shared" si="81"/>
        <v>0</v>
      </c>
      <c r="U2523" s="8">
        <f t="shared" si="81"/>
        <v>2686</v>
      </c>
    </row>
    <row r="2524" spans="2:14" ht="18.75">
      <c r="B2524" s="41"/>
      <c r="C2524" s="41"/>
      <c r="D2524" s="41"/>
      <c r="E2524" s="120" t="s">
        <v>23</v>
      </c>
      <c r="N2524" s="125" t="s">
        <v>316</v>
      </c>
    </row>
    <row r="2525" spans="1:21" ht="16.5" customHeight="1">
      <c r="A2525" s="266" t="s">
        <v>297</v>
      </c>
      <c r="B2525" s="266"/>
      <c r="C2525" s="266"/>
      <c r="D2525" s="266"/>
      <c r="E2525" s="266"/>
      <c r="F2525" s="266"/>
      <c r="G2525" s="267" t="s">
        <v>270</v>
      </c>
      <c r="H2525" s="285"/>
      <c r="I2525" s="285"/>
      <c r="J2525" s="285"/>
      <c r="K2525" s="285"/>
      <c r="L2525" s="267" t="s">
        <v>215</v>
      </c>
      <c r="M2525" s="267"/>
      <c r="N2525" s="267"/>
      <c r="O2525" s="267"/>
      <c r="P2525" s="136"/>
      <c r="Q2525" s="44"/>
      <c r="R2525" s="267" t="s">
        <v>214</v>
      </c>
      <c r="S2525" s="285"/>
      <c r="T2525" s="285"/>
      <c r="U2525" s="285"/>
    </row>
    <row r="2526" spans="1:21" ht="15.75" customHeight="1">
      <c r="A2526" s="272" t="s">
        <v>75</v>
      </c>
      <c r="B2526" s="272"/>
      <c r="C2526" s="267"/>
      <c r="D2526" s="267"/>
      <c r="E2526" s="45"/>
      <c r="F2526" s="44"/>
      <c r="G2526" s="136"/>
      <c r="H2526" s="136"/>
      <c r="I2526" s="136"/>
      <c r="J2526" s="136"/>
      <c r="K2526" s="136"/>
      <c r="L2526" s="267" t="s">
        <v>216</v>
      </c>
      <c r="M2526" s="267"/>
      <c r="N2526" s="267"/>
      <c r="O2526" s="267"/>
      <c r="P2526" s="136"/>
      <c r="Q2526" s="136"/>
      <c r="R2526" s="136"/>
      <c r="S2526" s="136"/>
      <c r="T2526" s="136"/>
      <c r="U2526" s="136"/>
    </row>
    <row r="2527" spans="2:21" ht="15.75">
      <c r="B2527" s="62"/>
      <c r="C2527" s="267" t="s">
        <v>361</v>
      </c>
      <c r="D2527" s="267"/>
      <c r="E2527" s="267" t="s">
        <v>266</v>
      </c>
      <c r="F2527" s="267"/>
      <c r="G2527" s="136"/>
      <c r="H2527" s="136"/>
      <c r="I2527" s="136"/>
      <c r="J2527" s="136"/>
      <c r="K2527" s="136"/>
      <c r="L2527" s="267" t="s">
        <v>217</v>
      </c>
      <c r="M2527" s="267"/>
      <c r="N2527" s="267"/>
      <c r="O2527" s="267"/>
      <c r="P2527" s="136"/>
      <c r="Q2527" s="136"/>
      <c r="R2527" s="136"/>
      <c r="S2527" s="136"/>
      <c r="T2527" s="136"/>
      <c r="U2527" s="136"/>
    </row>
    <row r="2528" spans="2:21" ht="15.75">
      <c r="B2528" s="62"/>
      <c r="C2528" s="45" t="s">
        <v>267</v>
      </c>
      <c r="D2528" s="44" t="s">
        <v>268</v>
      </c>
      <c r="E2528" s="45" t="s">
        <v>267</v>
      </c>
      <c r="F2528" s="44" t="s">
        <v>268</v>
      </c>
      <c r="G2528" s="136"/>
      <c r="H2528" s="136"/>
      <c r="I2528" s="136"/>
      <c r="J2528" s="136"/>
      <c r="K2528" s="136"/>
      <c r="L2528" s="136"/>
      <c r="M2528" s="136"/>
      <c r="N2528" s="136"/>
      <c r="O2528" s="136"/>
      <c r="P2528" s="136"/>
      <c r="Q2528" s="136"/>
      <c r="R2528" s="136"/>
      <c r="S2528" s="136"/>
      <c r="T2528" s="136"/>
      <c r="U2528" s="136"/>
    </row>
    <row r="2529" spans="2:21" ht="15.75">
      <c r="B2529" s="44" t="s">
        <v>264</v>
      </c>
      <c r="C2529" s="62"/>
      <c r="D2529" s="62">
        <v>3</v>
      </c>
      <c r="E2529" s="62">
        <v>17</v>
      </c>
      <c r="F2529" s="62">
        <v>0</v>
      </c>
      <c r="G2529" s="267" t="s">
        <v>0</v>
      </c>
      <c r="H2529" s="267"/>
      <c r="I2529" s="267"/>
      <c r="J2529" s="267"/>
      <c r="K2529" s="267"/>
      <c r="L2529" s="267"/>
      <c r="M2529" s="267"/>
      <c r="N2529" s="267"/>
      <c r="O2529" s="267"/>
      <c r="P2529" s="267"/>
      <c r="Q2529" s="267"/>
      <c r="R2529" s="267"/>
      <c r="S2529" s="267"/>
      <c r="T2529" s="267"/>
      <c r="U2529" s="267"/>
    </row>
    <row r="2530" spans="2:21" ht="15.75">
      <c r="B2530" s="44" t="s">
        <v>265</v>
      </c>
      <c r="C2530" s="62"/>
      <c r="D2530" s="62">
        <v>1</v>
      </c>
      <c r="E2530" s="62">
        <v>7</v>
      </c>
      <c r="F2530" s="62">
        <v>0</v>
      </c>
      <c r="G2530" s="267"/>
      <c r="H2530" s="267"/>
      <c r="I2530" s="267"/>
      <c r="J2530" s="267"/>
      <c r="K2530" s="267"/>
      <c r="L2530" s="267"/>
      <c r="M2530" s="267"/>
      <c r="N2530" s="267"/>
      <c r="O2530" s="267"/>
      <c r="P2530" s="267"/>
      <c r="Q2530" s="267"/>
      <c r="R2530" s="267"/>
      <c r="S2530" s="267"/>
      <c r="T2530" s="267"/>
      <c r="U2530" s="267"/>
    </row>
    <row r="2531" spans="2:21" ht="16.5">
      <c r="B2531" s="138" t="s">
        <v>28</v>
      </c>
      <c r="C2531" s="65"/>
      <c r="D2531" s="65">
        <f>D2529+D2530</f>
        <v>4</v>
      </c>
      <c r="E2531" s="65">
        <f>E2529+E2530</f>
        <v>24</v>
      </c>
      <c r="F2531" s="65">
        <f>F2529+F2530</f>
        <v>0</v>
      </c>
      <c r="G2531" s="267"/>
      <c r="H2531" s="267"/>
      <c r="I2531" s="267"/>
      <c r="J2531" s="267"/>
      <c r="K2531" s="267"/>
      <c r="L2531" s="267"/>
      <c r="M2531" s="267"/>
      <c r="N2531" s="267"/>
      <c r="O2531" s="267"/>
      <c r="P2531" s="267"/>
      <c r="Q2531" s="267"/>
      <c r="R2531" s="267"/>
      <c r="S2531" s="267"/>
      <c r="T2531" s="267"/>
      <c r="U2531" s="267"/>
    </row>
    <row r="2532" spans="2:21" ht="16.5">
      <c r="B2532" s="138" t="s">
        <v>109</v>
      </c>
      <c r="C2532" s="267"/>
      <c r="D2532" s="267"/>
      <c r="E2532" s="65"/>
      <c r="F2532" s="65"/>
      <c r="G2532" s="65"/>
      <c r="H2532" s="65"/>
      <c r="I2532" s="65"/>
      <c r="J2532" s="65"/>
      <c r="K2532" s="65"/>
      <c r="L2532" s="65"/>
      <c r="M2532" s="65"/>
      <c r="N2532" s="65"/>
      <c r="O2532" s="65"/>
      <c r="P2532" s="65"/>
      <c r="Q2532" s="65"/>
      <c r="R2532" s="65"/>
      <c r="S2532" s="65"/>
      <c r="T2532" s="65"/>
      <c r="U2532" s="65"/>
    </row>
    <row r="2533" spans="2:21" ht="16.5">
      <c r="B2533" s="44"/>
      <c r="C2533" s="65"/>
      <c r="D2533" s="65"/>
      <c r="E2533" s="65"/>
      <c r="F2533" s="65"/>
      <c r="G2533" s="44"/>
      <c r="H2533" s="136"/>
      <c r="I2533" s="136"/>
      <c r="J2533" s="136"/>
      <c r="K2533" s="136"/>
      <c r="L2533" s="136"/>
      <c r="M2533" s="136"/>
      <c r="N2533" s="136"/>
      <c r="O2533" s="136"/>
      <c r="P2533" s="136"/>
      <c r="Q2533" s="136"/>
      <c r="R2533" s="136"/>
      <c r="S2533" s="136"/>
      <c r="T2533" s="136"/>
      <c r="U2533" s="136"/>
    </row>
    <row r="2534" spans="2:21" ht="16.5">
      <c r="B2534" s="153" t="s">
        <v>291</v>
      </c>
      <c r="C2534" s="65"/>
      <c r="D2534" s="65"/>
      <c r="E2534" s="179"/>
      <c r="F2534" s="179"/>
      <c r="G2534" s="63"/>
      <c r="H2534" s="154"/>
      <c r="I2534" s="154"/>
      <c r="J2534" s="154"/>
      <c r="K2534" s="154"/>
      <c r="L2534" s="154"/>
      <c r="M2534" s="154"/>
      <c r="N2534" s="154"/>
      <c r="O2534" s="154"/>
      <c r="P2534" s="154"/>
      <c r="Q2534" s="154"/>
      <c r="R2534" s="154"/>
      <c r="S2534" s="154"/>
      <c r="T2534" s="154"/>
      <c r="U2534" s="154"/>
    </row>
    <row r="2535" spans="2:21" ht="15.75">
      <c r="B2535" s="63" t="s">
        <v>298</v>
      </c>
      <c r="C2535" s="179"/>
      <c r="D2535" s="179"/>
      <c r="E2535" s="188"/>
      <c r="F2535" s="188"/>
      <c r="G2535" s="188"/>
      <c r="H2535" s="188"/>
      <c r="I2535" s="188"/>
      <c r="J2535" s="188"/>
      <c r="K2535" s="188"/>
      <c r="L2535" s="188"/>
      <c r="M2535" s="188"/>
      <c r="N2535" s="188"/>
      <c r="O2535" s="188"/>
      <c r="P2535" s="188"/>
      <c r="Q2535" s="188"/>
      <c r="R2535" s="188"/>
      <c r="S2535" s="188"/>
      <c r="T2535" s="188"/>
      <c r="U2535" s="188"/>
    </row>
    <row r="2536" spans="2:21" ht="15.75">
      <c r="B2536" s="188" t="s">
        <v>312</v>
      </c>
      <c r="C2536" s="188"/>
      <c r="D2536" s="188"/>
      <c r="E2536" s="201"/>
      <c r="F2536" s="201"/>
      <c r="G2536" s="201"/>
      <c r="H2536" s="201"/>
      <c r="I2536" s="201"/>
      <c r="J2536" s="201"/>
      <c r="K2536" s="201"/>
      <c r="L2536" s="201"/>
      <c r="M2536" s="201"/>
      <c r="N2536" s="201"/>
      <c r="O2536" s="201"/>
      <c r="P2536" s="201"/>
      <c r="Q2536" s="201"/>
      <c r="R2536" s="201"/>
      <c r="S2536" s="201"/>
      <c r="T2536" s="201"/>
      <c r="U2536" s="201"/>
    </row>
    <row r="2537" spans="2:21" ht="15.75">
      <c r="B2537" s="201" t="s">
        <v>311</v>
      </c>
      <c r="C2537" s="201"/>
      <c r="D2537" s="201"/>
      <c r="E2537" s="36"/>
      <c r="F2537" s="36"/>
      <c r="G2537" s="36"/>
      <c r="H2537" s="36"/>
      <c r="I2537" s="36"/>
      <c r="J2537" s="36"/>
      <c r="K2537" s="36"/>
      <c r="L2537" s="36"/>
      <c r="M2537" s="36"/>
      <c r="N2537" s="36"/>
      <c r="O2537" s="36"/>
      <c r="P2537" s="36"/>
      <c r="Q2537" s="44"/>
      <c r="R2537" s="44"/>
      <c r="S2537" s="44"/>
      <c r="T2537" s="44"/>
      <c r="U2537" s="44"/>
    </row>
    <row r="2538" spans="2:21" ht="16.5">
      <c r="B2538" s="36" t="s">
        <v>269</v>
      </c>
      <c r="C2538" s="36"/>
      <c r="D2538" s="36"/>
      <c r="E2538" s="166"/>
      <c r="F2538" s="166"/>
      <c r="G2538" s="166"/>
      <c r="H2538" s="166"/>
      <c r="I2538" s="166"/>
      <c r="J2538" s="166"/>
      <c r="K2538" s="166"/>
      <c r="L2538" s="166"/>
      <c r="M2538" s="166"/>
      <c r="N2538" s="166"/>
      <c r="O2538" s="166"/>
      <c r="P2538" s="166"/>
      <c r="Q2538" s="44"/>
      <c r="R2538" s="44"/>
      <c r="S2538" s="44"/>
      <c r="T2538" s="44"/>
      <c r="U2538" s="44"/>
    </row>
    <row r="2539" spans="2:21" ht="15.75">
      <c r="B2539" s="166" t="s">
        <v>302</v>
      </c>
      <c r="C2539" s="166"/>
      <c r="D2539" s="166"/>
      <c r="E2539" s="44"/>
      <c r="F2539" s="44"/>
      <c r="G2539" s="44"/>
      <c r="H2539" s="44"/>
      <c r="I2539" s="44"/>
      <c r="J2539" s="44"/>
      <c r="K2539" s="44"/>
      <c r="L2539" s="44"/>
      <c r="M2539" s="44"/>
      <c r="N2539" s="44"/>
      <c r="O2539" s="44"/>
      <c r="P2539" s="44"/>
      <c r="Q2539" s="44"/>
      <c r="R2539" s="44"/>
      <c r="S2539" s="44"/>
      <c r="T2539" s="44"/>
      <c r="U2539" s="44"/>
    </row>
    <row r="2540" spans="2:21" ht="15.75">
      <c r="B2540" s="44"/>
      <c r="C2540" s="44"/>
      <c r="D2540" s="44"/>
      <c r="E2540" s="44"/>
      <c r="F2540" s="44"/>
      <c r="G2540" s="44"/>
      <c r="H2540" s="44"/>
      <c r="I2540" s="44"/>
      <c r="J2540" s="44"/>
      <c r="K2540" s="44"/>
      <c r="L2540" s="44"/>
      <c r="M2540" s="44"/>
      <c r="N2540" s="44"/>
      <c r="O2540" s="44"/>
      <c r="P2540" s="44"/>
      <c r="Q2540" s="44"/>
      <c r="R2540" s="44"/>
      <c r="S2540" s="44"/>
      <c r="T2540" s="44"/>
      <c r="U2540" s="44"/>
    </row>
    <row r="2541" spans="2:21" ht="16.5">
      <c r="B2541" s="44"/>
      <c r="C2541" s="44"/>
      <c r="D2541" s="44"/>
      <c r="E2541" s="65"/>
      <c r="F2541" s="65"/>
      <c r="G2541" s="65"/>
      <c r="H2541" s="65"/>
      <c r="I2541" s="65"/>
      <c r="J2541" s="65"/>
      <c r="K2541" s="65"/>
      <c r="L2541" s="65"/>
      <c r="M2541" s="65"/>
      <c r="N2541" s="65"/>
      <c r="O2541" s="65"/>
      <c r="P2541" s="65"/>
      <c r="Q2541" s="65"/>
      <c r="R2541" s="65"/>
      <c r="S2541" s="65"/>
      <c r="T2541" s="65"/>
      <c r="U2541" s="65"/>
    </row>
    <row r="2542" spans="2:21" ht="16.5">
      <c r="B2542" s="65"/>
      <c r="C2542" s="65"/>
      <c r="D2542" s="65"/>
      <c r="E2542" s="65"/>
      <c r="F2542" s="65"/>
      <c r="G2542" s="65"/>
      <c r="H2542" s="65"/>
      <c r="I2542" s="65"/>
      <c r="J2542" s="65"/>
      <c r="K2542" s="65"/>
      <c r="L2542" s="65"/>
      <c r="M2542" s="65"/>
      <c r="N2542" s="65"/>
      <c r="O2542" s="65"/>
      <c r="P2542" s="65"/>
      <c r="Q2542" s="65"/>
      <c r="R2542" s="65"/>
      <c r="S2542" s="65"/>
      <c r="T2542" s="65"/>
      <c r="U2542" s="65"/>
    </row>
    <row r="2543" spans="2:21" ht="23.25">
      <c r="B2543" s="65"/>
      <c r="C2543" s="65"/>
      <c r="D2543" s="65"/>
      <c r="E2543" s="65"/>
      <c r="F2543" s="65"/>
      <c r="G2543" s="65"/>
      <c r="H2543" s="65"/>
      <c r="I2543" s="65"/>
      <c r="J2543" s="250">
        <v>18</v>
      </c>
      <c r="K2543" s="65"/>
      <c r="L2543" s="65"/>
      <c r="M2543" s="65"/>
      <c r="N2543" s="65"/>
      <c r="O2543" s="65"/>
      <c r="P2543" s="65"/>
      <c r="Q2543" s="65"/>
      <c r="R2543" s="65"/>
      <c r="S2543" s="65"/>
      <c r="T2543" s="65"/>
      <c r="U2543" s="65"/>
    </row>
    <row r="2544" spans="2:14" ht="18.75">
      <c r="B2544" s="41"/>
      <c r="C2544" s="41"/>
      <c r="D2544" s="41"/>
      <c r="E2544" s="120" t="s">
        <v>23</v>
      </c>
      <c r="N2544" s="125" t="s">
        <v>316</v>
      </c>
    </row>
    <row r="2545" spans="2:21" ht="23.25">
      <c r="B2545" s="275" t="s">
        <v>153</v>
      </c>
      <c r="C2545" s="284"/>
      <c r="D2545" s="284"/>
      <c r="E2545" s="284"/>
      <c r="F2545" s="284"/>
      <c r="G2545" s="284"/>
      <c r="H2545" s="284"/>
      <c r="I2545" s="284"/>
      <c r="J2545" s="284"/>
      <c r="K2545" s="284"/>
      <c r="L2545" s="284"/>
      <c r="M2545" s="284"/>
      <c r="N2545" s="284"/>
      <c r="O2545" s="284"/>
      <c r="P2545" s="284"/>
      <c r="Q2545" s="284"/>
      <c r="R2545" s="284"/>
      <c r="S2545" s="284"/>
      <c r="T2545" s="284"/>
      <c r="U2545" s="284"/>
    </row>
    <row r="2546" spans="2:21" ht="24" customHeight="1">
      <c r="B2546" s="283" t="s">
        <v>250</v>
      </c>
      <c r="C2546" s="284"/>
      <c r="D2546" s="284"/>
      <c r="E2546" s="284"/>
      <c r="F2546" s="284"/>
      <c r="G2546" s="284"/>
      <c r="H2546" s="284"/>
      <c r="I2546" s="284"/>
      <c r="J2546" s="284"/>
      <c r="K2546" s="284"/>
      <c r="L2546" s="284"/>
      <c r="M2546" s="284"/>
      <c r="N2546" s="284"/>
      <c r="O2546" s="284"/>
      <c r="P2546" s="284"/>
      <c r="Q2546" s="284"/>
      <c r="R2546" s="284"/>
      <c r="S2546" s="284"/>
      <c r="T2546" s="284"/>
      <c r="U2546" s="284"/>
    </row>
    <row r="2547" spans="2:21" ht="24" customHeight="1">
      <c r="B2547" s="280" t="s">
        <v>212</v>
      </c>
      <c r="C2547" s="281"/>
      <c r="D2547" s="281"/>
      <c r="E2547" s="281"/>
      <c r="F2547" s="281"/>
      <c r="G2547" s="281"/>
      <c r="H2547" s="281"/>
      <c r="I2547" s="281"/>
      <c r="J2547" s="281"/>
      <c r="K2547" s="281"/>
      <c r="L2547" s="281"/>
      <c r="M2547" s="281"/>
      <c r="N2547" s="281"/>
      <c r="O2547" s="281"/>
      <c r="P2547" s="281"/>
      <c r="Q2547" s="281"/>
      <c r="R2547" s="281"/>
      <c r="S2547" s="281"/>
      <c r="T2547" s="281"/>
      <c r="U2547" s="281"/>
    </row>
    <row r="2548" spans="2:14" ht="24" customHeight="1">
      <c r="B2548" s="41"/>
      <c r="C2548" s="41"/>
      <c r="D2548" s="41"/>
      <c r="E2548" s="120" t="s">
        <v>23</v>
      </c>
      <c r="N2548" s="125" t="s">
        <v>316</v>
      </c>
    </row>
    <row r="2549" spans="1:21" ht="24" customHeight="1">
      <c r="A2549" s="308" t="s">
        <v>292</v>
      </c>
      <c r="B2549" s="308"/>
      <c r="C2549" s="308"/>
      <c r="D2549" s="308"/>
      <c r="E2549" s="308"/>
      <c r="F2549" s="124"/>
      <c r="G2549" s="306" t="s">
        <v>353</v>
      </c>
      <c r="H2549" s="306"/>
      <c r="I2549" s="306"/>
      <c r="J2549" s="306"/>
      <c r="K2549" s="306"/>
      <c r="L2549" s="306"/>
      <c r="M2549" s="306"/>
      <c r="N2549" s="306"/>
      <c r="O2549" s="306"/>
      <c r="P2549" s="124"/>
      <c r="Q2549" s="124"/>
      <c r="R2549" s="124"/>
      <c r="S2549" s="124"/>
      <c r="T2549" s="124"/>
      <c r="U2549" s="124"/>
    </row>
    <row r="2550" spans="2:14" ht="24" customHeight="1">
      <c r="B2550" s="41"/>
      <c r="C2550" s="41"/>
      <c r="D2550" s="41"/>
      <c r="E2550" s="120" t="s">
        <v>23</v>
      </c>
      <c r="N2550" s="125" t="s">
        <v>316</v>
      </c>
    </row>
    <row r="2551" spans="2:21" ht="24" customHeight="1">
      <c r="B2551" s="72" t="s">
        <v>1</v>
      </c>
      <c r="C2551" s="49" t="s">
        <v>1</v>
      </c>
      <c r="D2551" s="49" t="s">
        <v>30</v>
      </c>
      <c r="E2551" s="49" t="s">
        <v>5</v>
      </c>
      <c r="F2551" s="50" t="s">
        <v>22</v>
      </c>
      <c r="G2551" s="50" t="s">
        <v>13</v>
      </c>
      <c r="H2551" s="50" t="s">
        <v>14</v>
      </c>
      <c r="I2551" s="49" t="s">
        <v>0</v>
      </c>
      <c r="J2551" s="50" t="s">
        <v>12</v>
      </c>
      <c r="K2551" s="50" t="s">
        <v>13</v>
      </c>
      <c r="L2551" s="50" t="s">
        <v>14</v>
      </c>
      <c r="M2551" s="49" t="s">
        <v>0</v>
      </c>
      <c r="N2551" s="50" t="s">
        <v>15</v>
      </c>
      <c r="O2551" s="50" t="s">
        <v>16</v>
      </c>
      <c r="P2551" s="50" t="s">
        <v>14</v>
      </c>
      <c r="Q2551" s="49" t="s">
        <v>0</v>
      </c>
      <c r="R2551" s="50" t="s">
        <v>24</v>
      </c>
      <c r="S2551" s="50" t="s">
        <v>25</v>
      </c>
      <c r="T2551" s="50" t="s">
        <v>14</v>
      </c>
      <c r="U2551" s="49" t="s">
        <v>0</v>
      </c>
    </row>
    <row r="2552" spans="2:21" ht="24" customHeight="1">
      <c r="B2552" s="72" t="s">
        <v>4</v>
      </c>
      <c r="C2552" s="49" t="s">
        <v>3</v>
      </c>
      <c r="D2552" s="49" t="s">
        <v>31</v>
      </c>
      <c r="E2552" s="49" t="s">
        <v>6</v>
      </c>
      <c r="F2552" s="49" t="s">
        <v>8</v>
      </c>
      <c r="G2552" s="49" t="s">
        <v>9</v>
      </c>
      <c r="H2552" s="49" t="s">
        <v>10</v>
      </c>
      <c r="I2552" s="41" t="s">
        <v>11</v>
      </c>
      <c r="J2552" s="49" t="s">
        <v>8</v>
      </c>
      <c r="K2552" s="49" t="s">
        <v>9</v>
      </c>
      <c r="L2552" s="49" t="s">
        <v>10</v>
      </c>
      <c r="M2552" s="41" t="s">
        <v>11</v>
      </c>
      <c r="N2552" s="49" t="s">
        <v>8</v>
      </c>
      <c r="O2552" s="49" t="s">
        <v>9</v>
      </c>
      <c r="P2552" s="49" t="s">
        <v>10</v>
      </c>
      <c r="Q2552" s="41" t="s">
        <v>11</v>
      </c>
      <c r="R2552" s="49" t="s">
        <v>8</v>
      </c>
      <c r="S2552" s="49" t="s">
        <v>9</v>
      </c>
      <c r="T2552" s="49" t="s">
        <v>10</v>
      </c>
      <c r="U2552" s="41" t="s">
        <v>11</v>
      </c>
    </row>
    <row r="2553" spans="2:21" ht="24" customHeight="1">
      <c r="B2553" s="204" t="s">
        <v>358</v>
      </c>
      <c r="C2553" s="72" t="s">
        <v>309</v>
      </c>
      <c r="D2553" s="49" t="s">
        <v>305</v>
      </c>
      <c r="E2553" s="49" t="s">
        <v>7</v>
      </c>
      <c r="F2553" s="49" t="s">
        <v>32</v>
      </c>
      <c r="G2553" s="49" t="s">
        <v>32</v>
      </c>
      <c r="H2553" s="64">
        <v>0.03</v>
      </c>
      <c r="I2553" s="54"/>
      <c r="J2553" s="54"/>
      <c r="K2553" s="54"/>
      <c r="L2553" s="53">
        <v>0.01</v>
      </c>
      <c r="M2553" s="54"/>
      <c r="N2553" s="54"/>
      <c r="O2553" s="54"/>
      <c r="P2553" s="53">
        <v>0.01</v>
      </c>
      <c r="Q2553" s="54"/>
      <c r="R2553" s="54"/>
      <c r="S2553" s="54"/>
      <c r="T2553" s="54"/>
      <c r="U2553" s="54"/>
    </row>
    <row r="2554" spans="2:21" ht="24" customHeight="1">
      <c r="B2554" s="48"/>
      <c r="C2554" s="54"/>
      <c r="D2554" s="67" t="s">
        <v>33</v>
      </c>
      <c r="E2554" s="29"/>
      <c r="F2554" s="67" t="s">
        <v>33</v>
      </c>
      <c r="G2554" s="67" t="s">
        <v>33</v>
      </c>
      <c r="H2554" s="67" t="s">
        <v>33</v>
      </c>
      <c r="I2554" s="67" t="s">
        <v>33</v>
      </c>
      <c r="J2554" s="67" t="s">
        <v>33</v>
      </c>
      <c r="K2554" s="67" t="s">
        <v>33</v>
      </c>
      <c r="L2554" s="67" t="s">
        <v>33</v>
      </c>
      <c r="M2554" s="67"/>
      <c r="N2554" s="67" t="s">
        <v>33</v>
      </c>
      <c r="O2554" s="67" t="s">
        <v>33</v>
      </c>
      <c r="P2554" s="67" t="s">
        <v>33</v>
      </c>
      <c r="Q2554" s="67" t="s">
        <v>33</v>
      </c>
      <c r="R2554" s="67" t="s">
        <v>33</v>
      </c>
      <c r="S2554" s="67" t="s">
        <v>33</v>
      </c>
      <c r="T2554" s="67" t="s">
        <v>33</v>
      </c>
      <c r="U2554" s="67" t="s">
        <v>33</v>
      </c>
    </row>
    <row r="2555" spans="2:21" ht="24" customHeight="1">
      <c r="B2555" s="204">
        <v>1</v>
      </c>
      <c r="C2555" s="204">
        <v>2</v>
      </c>
      <c r="D2555" s="331">
        <v>3</v>
      </c>
      <c r="E2555" s="41">
        <v>4</v>
      </c>
      <c r="F2555" s="41">
        <v>5</v>
      </c>
      <c r="G2555" s="41">
        <v>6</v>
      </c>
      <c r="H2555" s="42">
        <v>7</v>
      </c>
      <c r="I2555" s="41">
        <v>8</v>
      </c>
      <c r="J2555" s="41">
        <v>9</v>
      </c>
      <c r="K2555" s="41">
        <v>10</v>
      </c>
      <c r="L2555" s="42">
        <v>11</v>
      </c>
      <c r="M2555" s="41">
        <v>12</v>
      </c>
      <c r="N2555" s="41">
        <v>13</v>
      </c>
      <c r="O2555" s="41">
        <v>14</v>
      </c>
      <c r="P2555" s="42">
        <v>15</v>
      </c>
      <c r="Q2555" s="41">
        <v>16</v>
      </c>
      <c r="R2555" s="41">
        <v>17</v>
      </c>
      <c r="S2555" s="41">
        <v>18</v>
      </c>
      <c r="T2555" s="41">
        <v>19</v>
      </c>
      <c r="U2555" s="41">
        <v>20</v>
      </c>
    </row>
    <row r="2556" spans="2:21" ht="24" customHeight="1">
      <c r="B2556" s="60" t="s">
        <v>17</v>
      </c>
      <c r="C2556" s="117">
        <v>56</v>
      </c>
      <c r="D2556" s="128">
        <f>SUM(C2556*15)</f>
        <v>840</v>
      </c>
      <c r="E2556" s="128">
        <f>SUM(C2556*32)</f>
        <v>1792</v>
      </c>
      <c r="F2556" s="128">
        <f>SUM(C2556*22)</f>
        <v>1232</v>
      </c>
      <c r="G2556" s="128">
        <f>SUM(E2556*8)</f>
        <v>14336</v>
      </c>
      <c r="H2556" s="128" t="s">
        <v>21</v>
      </c>
      <c r="I2556" s="129">
        <f>G2556+F2556+D2556</f>
        <v>16408</v>
      </c>
      <c r="J2556" s="128">
        <f>SUM(C2556*3)</f>
        <v>168</v>
      </c>
      <c r="K2556" s="128">
        <f>SUM(E2556*0.5)</f>
        <v>896</v>
      </c>
      <c r="L2556" s="128" t="str">
        <f>+L2558</f>
        <v>+</v>
      </c>
      <c r="M2556" s="129">
        <f>SUM(J2556:L2556)</f>
        <v>1064</v>
      </c>
      <c r="N2556" s="128">
        <f>SUM(C2556*3)</f>
        <v>168</v>
      </c>
      <c r="O2556" s="128">
        <f>SUM(E2556*1)</f>
        <v>1792</v>
      </c>
      <c r="P2556" s="128" t="s">
        <v>21</v>
      </c>
      <c r="Q2556" s="129">
        <f>SUM(N2556:P2556)</f>
        <v>1960</v>
      </c>
      <c r="R2556" s="128">
        <f>SUM(C2556*2)</f>
        <v>112</v>
      </c>
      <c r="S2556" s="128">
        <f>SUM(E2556*0.5)</f>
        <v>896</v>
      </c>
      <c r="T2556" s="128" t="s">
        <v>21</v>
      </c>
      <c r="U2556" s="129">
        <f>SUM(R2556:T2556)</f>
        <v>1008</v>
      </c>
    </row>
    <row r="2557" spans="2:21" ht="24" customHeight="1">
      <c r="B2557" s="60" t="s">
        <v>18</v>
      </c>
      <c r="C2557" s="117">
        <v>20</v>
      </c>
      <c r="D2557" s="128">
        <f>SUM(C2557*15)</f>
        <v>300</v>
      </c>
      <c r="E2557" s="29">
        <f>SUM(C2557*24)</f>
        <v>480</v>
      </c>
      <c r="F2557" s="128">
        <f>SUM(C2557*32.5)</f>
        <v>650</v>
      </c>
      <c r="G2557" s="128">
        <f>SUM(E2557*8)</f>
        <v>3840</v>
      </c>
      <c r="H2557" s="128" t="s">
        <v>21</v>
      </c>
      <c r="I2557" s="129">
        <f>G2557+F2557+D2557</f>
        <v>4790</v>
      </c>
      <c r="J2557" s="128">
        <f>SUM(C2557*2.5)</f>
        <v>50</v>
      </c>
      <c r="K2557" s="128">
        <f>SUM(E2557*0.5)</f>
        <v>240</v>
      </c>
      <c r="L2557" s="128" t="s">
        <v>21</v>
      </c>
      <c r="M2557" s="129">
        <f>SUM(J2557:L2557)</f>
        <v>290</v>
      </c>
      <c r="N2557" s="128">
        <f>SUM(C2557*3)</f>
        <v>60</v>
      </c>
      <c r="O2557" s="128">
        <f>SUM(E2557*1)</f>
        <v>480</v>
      </c>
      <c r="P2557" s="128" t="s">
        <v>21</v>
      </c>
      <c r="Q2557" s="129">
        <f>SUM(N2557:P2557)</f>
        <v>540</v>
      </c>
      <c r="R2557" s="128">
        <f>SUM(C2557*2)</f>
        <v>40</v>
      </c>
      <c r="S2557" s="128">
        <f>SUM(E2557*0.5)</f>
        <v>240</v>
      </c>
      <c r="T2557" s="128" t="s">
        <v>21</v>
      </c>
      <c r="U2557" s="129">
        <f>SUM(R2557:T2557)</f>
        <v>280</v>
      </c>
    </row>
    <row r="2558" spans="2:21" ht="19.5" customHeight="1">
      <c r="B2558" s="60" t="s">
        <v>19</v>
      </c>
      <c r="C2558" s="117">
        <v>38</v>
      </c>
      <c r="D2558" s="128">
        <f>SUM(C2558*15)</f>
        <v>570</v>
      </c>
      <c r="E2558" s="128">
        <f>SUM(C2558*32)</f>
        <v>1216</v>
      </c>
      <c r="F2558" s="128">
        <f>SUM(C2558*22)</f>
        <v>836</v>
      </c>
      <c r="G2558" s="128">
        <f>SUM(E2558*8)</f>
        <v>9728</v>
      </c>
      <c r="H2558" s="128" t="s">
        <v>21</v>
      </c>
      <c r="I2558" s="129">
        <f>G2558+F2558+D2558</f>
        <v>11134</v>
      </c>
      <c r="J2558" s="128">
        <f>SUM(C2558*3)</f>
        <v>114</v>
      </c>
      <c r="K2558" s="128">
        <f>SUM(E2558*0.5)</f>
        <v>608</v>
      </c>
      <c r="L2558" s="128" t="s">
        <v>21</v>
      </c>
      <c r="M2558" s="129">
        <f>SUM(J2558:L2558)</f>
        <v>722</v>
      </c>
      <c r="N2558" s="128">
        <f>SUM(C2558*3)</f>
        <v>114</v>
      </c>
      <c r="O2558" s="128">
        <f>SUM(E2558*1)</f>
        <v>1216</v>
      </c>
      <c r="P2558" s="128" t="s">
        <v>21</v>
      </c>
      <c r="Q2558" s="129">
        <f>SUM(N2558:P2558)</f>
        <v>1330</v>
      </c>
      <c r="R2558" s="128">
        <f>SUM(C2558*2)</f>
        <v>76</v>
      </c>
      <c r="S2558" s="128">
        <f>SUM(E2558*0.5)</f>
        <v>608</v>
      </c>
      <c r="T2558" s="128" t="s">
        <v>21</v>
      </c>
      <c r="U2558" s="129">
        <f>SUM(R2558:T2558)</f>
        <v>684</v>
      </c>
    </row>
    <row r="2559" spans="2:21" ht="19.5" customHeight="1">
      <c r="B2559" s="60" t="s">
        <v>20</v>
      </c>
      <c r="C2559" s="117">
        <v>13</v>
      </c>
      <c r="D2559" s="128">
        <f>SUM(C2559*15)</f>
        <v>195</v>
      </c>
      <c r="E2559" s="128">
        <f>SUM(C2559*24)</f>
        <v>312</v>
      </c>
      <c r="F2559" s="128">
        <f>SUM(C2559*32.5)</f>
        <v>422.5</v>
      </c>
      <c r="G2559" s="128">
        <f>SUM(E2559*8)</f>
        <v>2496</v>
      </c>
      <c r="H2559" s="128" t="s">
        <v>21</v>
      </c>
      <c r="I2559" s="129">
        <f>G2559+F2559+D2559</f>
        <v>3113.5</v>
      </c>
      <c r="J2559" s="128">
        <f>SUM(C2559*2.5)</f>
        <v>32.5</v>
      </c>
      <c r="K2559" s="128">
        <f>SUM(E2559*0.5)</f>
        <v>156</v>
      </c>
      <c r="L2559" s="128" t="s">
        <v>21</v>
      </c>
      <c r="M2559" s="129">
        <f>SUM(J2559:L2559)</f>
        <v>188.5</v>
      </c>
      <c r="N2559" s="128">
        <f>SUM(C2559*3)</f>
        <v>39</v>
      </c>
      <c r="O2559" s="128">
        <f>SUM(E2559*1)</f>
        <v>312</v>
      </c>
      <c r="P2559" s="128" t="s">
        <v>21</v>
      </c>
      <c r="Q2559" s="129">
        <f>SUM(N2559:P2559)</f>
        <v>351</v>
      </c>
      <c r="R2559" s="128">
        <f>SUM(C2559*2)</f>
        <v>26</v>
      </c>
      <c r="S2559" s="128">
        <f>SUM(E2559*0.5)</f>
        <v>156</v>
      </c>
      <c r="T2559" s="128" t="s">
        <v>21</v>
      </c>
      <c r="U2559" s="129">
        <f>SUM(R2559:T2559)</f>
        <v>182</v>
      </c>
    </row>
    <row r="2560" spans="2:21" ht="19.5" customHeight="1">
      <c r="B2560" s="61" t="s">
        <v>28</v>
      </c>
      <c r="C2560" s="119">
        <f>SUM(C2556:C2559)</f>
        <v>127</v>
      </c>
      <c r="D2560" s="61">
        <f>C2560*15</f>
        <v>1905</v>
      </c>
      <c r="E2560" s="8">
        <f>SUM(E2556:E2559)</f>
        <v>3800</v>
      </c>
      <c r="F2560" s="8">
        <f>SUM(F2556:F2559)</f>
        <v>3140.5</v>
      </c>
      <c r="G2560" s="8">
        <f aca="true" t="shared" si="82" ref="G2560:M2560">SUM(G2556:G2559)</f>
        <v>30400</v>
      </c>
      <c r="H2560" s="8">
        <f t="shared" si="82"/>
        <v>0</v>
      </c>
      <c r="I2560" s="8">
        <f t="shared" si="82"/>
        <v>35445.5</v>
      </c>
      <c r="J2560" s="8">
        <f t="shared" si="82"/>
        <v>364.5</v>
      </c>
      <c r="K2560" s="8">
        <f t="shared" si="82"/>
        <v>1900</v>
      </c>
      <c r="L2560" s="8">
        <f t="shared" si="82"/>
        <v>0</v>
      </c>
      <c r="M2560" s="8">
        <f t="shared" si="82"/>
        <v>2264.5</v>
      </c>
      <c r="N2560" s="8">
        <f>SUM(N2556:N2559)</f>
        <v>381</v>
      </c>
      <c r="O2560" s="8">
        <f aca="true" t="shared" si="83" ref="O2560:U2560">SUM(O2556:O2559)</f>
        <v>3800</v>
      </c>
      <c r="P2560" s="8">
        <f t="shared" si="83"/>
        <v>0</v>
      </c>
      <c r="Q2560" s="8">
        <f t="shared" si="83"/>
        <v>4181</v>
      </c>
      <c r="R2560" s="8">
        <f t="shared" si="83"/>
        <v>254</v>
      </c>
      <c r="S2560" s="8">
        <f t="shared" si="83"/>
        <v>1900</v>
      </c>
      <c r="T2560" s="8">
        <f t="shared" si="83"/>
        <v>0</v>
      </c>
      <c r="U2560" s="8">
        <f t="shared" si="83"/>
        <v>2154</v>
      </c>
    </row>
    <row r="2561" spans="2:14" ht="19.5" customHeight="1">
      <c r="B2561" s="41"/>
      <c r="C2561" s="41"/>
      <c r="D2561" s="41"/>
      <c r="E2561" s="120" t="s">
        <v>23</v>
      </c>
      <c r="N2561" s="125" t="s">
        <v>316</v>
      </c>
    </row>
    <row r="2562" spans="1:21" ht="19.5" customHeight="1">
      <c r="A2562" s="265" t="s">
        <v>297</v>
      </c>
      <c r="B2562" s="265"/>
      <c r="C2562" s="265"/>
      <c r="D2562" s="265"/>
      <c r="E2562" s="265"/>
      <c r="F2562" s="265"/>
      <c r="G2562" s="267" t="s">
        <v>270</v>
      </c>
      <c r="H2562" s="285"/>
      <c r="I2562" s="285"/>
      <c r="J2562" s="285"/>
      <c r="K2562" s="285"/>
      <c r="L2562" s="267" t="s">
        <v>215</v>
      </c>
      <c r="M2562" s="267"/>
      <c r="N2562" s="267"/>
      <c r="O2562" s="267"/>
      <c r="P2562" s="136"/>
      <c r="Q2562" s="44"/>
      <c r="R2562" s="267" t="s">
        <v>214</v>
      </c>
      <c r="S2562" s="285"/>
      <c r="T2562" s="285"/>
      <c r="U2562" s="285"/>
    </row>
    <row r="2563" spans="1:21" ht="19.5" customHeight="1">
      <c r="A2563" s="272" t="s">
        <v>75</v>
      </c>
      <c r="B2563" s="272"/>
      <c r="C2563" s="267" t="s">
        <v>36</v>
      </c>
      <c r="D2563" s="267"/>
      <c r="E2563" s="267" t="s">
        <v>266</v>
      </c>
      <c r="F2563" s="267"/>
      <c r="G2563" s="136"/>
      <c r="H2563" s="136"/>
      <c r="I2563" s="136"/>
      <c r="J2563" s="136"/>
      <c r="K2563" s="136"/>
      <c r="L2563" s="267" t="s">
        <v>216</v>
      </c>
      <c r="M2563" s="267"/>
      <c r="N2563" s="267"/>
      <c r="O2563" s="267"/>
      <c r="P2563" s="136"/>
      <c r="Q2563" s="136"/>
      <c r="R2563" s="136"/>
      <c r="S2563" s="136"/>
      <c r="T2563" s="136"/>
      <c r="U2563" s="136"/>
    </row>
    <row r="2564" spans="2:21" ht="19.5" customHeight="1">
      <c r="B2564" s="62"/>
      <c r="C2564" s="45" t="s">
        <v>267</v>
      </c>
      <c r="D2564" s="44" t="s">
        <v>268</v>
      </c>
      <c r="E2564" s="45" t="s">
        <v>267</v>
      </c>
      <c r="F2564" s="44" t="s">
        <v>268</v>
      </c>
      <c r="G2564" s="136"/>
      <c r="H2564" s="136"/>
      <c r="I2564" s="136"/>
      <c r="J2564" s="136"/>
      <c r="K2564" s="136"/>
      <c r="L2564" s="267" t="s">
        <v>217</v>
      </c>
      <c r="M2564" s="267"/>
      <c r="N2564" s="267"/>
      <c r="O2564" s="267"/>
      <c r="P2564" s="136"/>
      <c r="Q2564" s="136"/>
      <c r="R2564" s="136"/>
      <c r="S2564" s="136"/>
      <c r="T2564" s="136"/>
      <c r="U2564" s="136"/>
    </row>
    <row r="2565" spans="2:21" ht="19.5" customHeight="1">
      <c r="B2565" s="62"/>
      <c r="C2565" s="62">
        <v>83</v>
      </c>
      <c r="D2565" s="62">
        <v>11</v>
      </c>
      <c r="E2565" s="62">
        <v>30</v>
      </c>
      <c r="F2565" s="62">
        <v>3</v>
      </c>
      <c r="G2565" s="46"/>
      <c r="H2565" s="46"/>
      <c r="I2565" s="46"/>
      <c r="J2565" s="46"/>
      <c r="K2565" s="62"/>
      <c r="L2565" s="62"/>
      <c r="M2565" s="62"/>
      <c r="N2565" s="62"/>
      <c r="O2565" s="62"/>
      <c r="P2565" s="46"/>
      <c r="Q2565" s="46"/>
      <c r="R2565" s="46"/>
      <c r="S2565" s="46"/>
      <c r="T2565" s="46"/>
      <c r="U2565" s="46"/>
    </row>
    <row r="2566" spans="2:21" ht="15.75">
      <c r="B2566" s="44" t="s">
        <v>264</v>
      </c>
      <c r="C2566" s="62"/>
      <c r="D2566" s="62">
        <v>0</v>
      </c>
      <c r="E2566" s="62">
        <v>0</v>
      </c>
      <c r="F2566" s="62">
        <v>0</v>
      </c>
      <c r="G2566" s="267" t="s">
        <v>0</v>
      </c>
      <c r="H2566" s="267"/>
      <c r="I2566" s="267"/>
      <c r="J2566" s="267"/>
      <c r="K2566" s="267"/>
      <c r="L2566" s="267"/>
      <c r="M2566" s="267"/>
      <c r="N2566" s="267"/>
      <c r="O2566" s="267"/>
      <c r="P2566" s="267"/>
      <c r="Q2566" s="267"/>
      <c r="R2566" s="267"/>
      <c r="S2566" s="267"/>
      <c r="T2566" s="267"/>
      <c r="U2566" s="267"/>
    </row>
    <row r="2567" spans="2:21" ht="16.5">
      <c r="B2567" s="44" t="s">
        <v>265</v>
      </c>
      <c r="C2567" s="65">
        <v>83</v>
      </c>
      <c r="D2567" s="65">
        <f>D2565+D2566</f>
        <v>11</v>
      </c>
      <c r="E2567" s="65">
        <f>E2565+E2566</f>
        <v>30</v>
      </c>
      <c r="F2567" s="65">
        <f>F2565+F2566</f>
        <v>3</v>
      </c>
      <c r="G2567" s="267"/>
      <c r="H2567" s="267"/>
      <c r="I2567" s="267"/>
      <c r="J2567" s="267"/>
      <c r="K2567" s="267"/>
      <c r="L2567" s="267"/>
      <c r="M2567" s="267"/>
      <c r="N2567" s="267"/>
      <c r="O2567" s="267"/>
      <c r="P2567" s="267"/>
      <c r="Q2567" s="267"/>
      <c r="R2567" s="267"/>
      <c r="S2567" s="267"/>
      <c r="T2567" s="267"/>
      <c r="U2567" s="267"/>
    </row>
    <row r="2568" spans="2:21" ht="16.5">
      <c r="B2568" s="138" t="s">
        <v>28</v>
      </c>
      <c r="C2568" s="65">
        <f>C2567+D2567+E2566+F2566</f>
        <v>94</v>
      </c>
      <c r="D2568" s="65"/>
      <c r="E2568" s="65"/>
      <c r="F2568" s="65"/>
      <c r="G2568" s="267"/>
      <c r="H2568" s="267"/>
      <c r="I2568" s="267"/>
      <c r="J2568" s="267"/>
      <c r="K2568" s="267"/>
      <c r="L2568" s="267"/>
      <c r="M2568" s="267"/>
      <c r="N2568" s="267"/>
      <c r="O2568" s="267"/>
      <c r="P2568" s="267"/>
      <c r="Q2568" s="267"/>
      <c r="R2568" s="267"/>
      <c r="S2568" s="267"/>
      <c r="T2568" s="267"/>
      <c r="U2568" s="267"/>
    </row>
    <row r="2569" spans="2:21" ht="16.5">
      <c r="B2569" s="138" t="s">
        <v>109</v>
      </c>
      <c r="C2569" s="267"/>
      <c r="D2569" s="267"/>
      <c r="E2569" s="65"/>
      <c r="F2569" s="65"/>
      <c r="G2569" s="65"/>
      <c r="H2569" s="65"/>
      <c r="I2569" s="65"/>
      <c r="J2569" s="65"/>
      <c r="K2569" s="65"/>
      <c r="L2569" s="65"/>
      <c r="M2569" s="65"/>
      <c r="N2569" s="65"/>
      <c r="O2569" s="65"/>
      <c r="P2569" s="65"/>
      <c r="Q2569" s="65"/>
      <c r="R2569" s="65"/>
      <c r="S2569" s="65"/>
      <c r="T2569" s="65"/>
      <c r="U2569" s="65"/>
    </row>
    <row r="2570" spans="2:21" ht="16.5">
      <c r="B2570" s="44"/>
      <c r="C2570" s="65"/>
      <c r="D2570" s="65"/>
      <c r="E2570" s="65"/>
      <c r="F2570" s="65"/>
      <c r="G2570" s="44"/>
      <c r="H2570" s="136"/>
      <c r="I2570" s="136"/>
      <c r="J2570" s="136"/>
      <c r="K2570" s="136"/>
      <c r="L2570" s="136"/>
      <c r="M2570" s="136"/>
      <c r="N2570" s="136"/>
      <c r="O2570" s="136"/>
      <c r="P2570" s="136"/>
      <c r="Q2570" s="136"/>
      <c r="R2570" s="136"/>
      <c r="S2570" s="136"/>
      <c r="T2570" s="136"/>
      <c r="U2570" s="136"/>
    </row>
    <row r="2571" spans="2:21" ht="16.5">
      <c r="B2571" s="153" t="s">
        <v>293</v>
      </c>
      <c r="C2571" s="65"/>
      <c r="D2571" s="65"/>
      <c r="E2571" s="179"/>
      <c r="F2571" s="179"/>
      <c r="G2571" s="63"/>
      <c r="H2571" s="154"/>
      <c r="I2571" s="154"/>
      <c r="J2571" s="154"/>
      <c r="K2571" s="154"/>
      <c r="L2571" s="154"/>
      <c r="M2571" s="154"/>
      <c r="N2571" s="154"/>
      <c r="O2571" s="154"/>
      <c r="P2571" s="154"/>
      <c r="Q2571" s="154"/>
      <c r="R2571" s="154"/>
      <c r="S2571" s="154"/>
      <c r="T2571" s="154"/>
      <c r="U2571" s="154"/>
    </row>
    <row r="2572" spans="2:21" ht="15.75">
      <c r="B2572" s="63" t="s">
        <v>298</v>
      </c>
      <c r="C2572" s="179"/>
      <c r="D2572" s="179"/>
      <c r="E2572" s="188"/>
      <c r="F2572" s="188"/>
      <c r="G2572" s="188"/>
      <c r="H2572" s="188"/>
      <c r="I2572" s="188"/>
      <c r="J2572" s="188"/>
      <c r="K2572" s="188"/>
      <c r="L2572" s="188"/>
      <c r="M2572" s="188"/>
      <c r="N2572" s="188"/>
      <c r="O2572" s="188"/>
      <c r="P2572" s="188"/>
      <c r="Q2572" s="188"/>
      <c r="R2572" s="188"/>
      <c r="S2572" s="188"/>
      <c r="T2572" s="188"/>
      <c r="U2572" s="188"/>
    </row>
    <row r="2573" spans="2:21" ht="15.75">
      <c r="B2573" s="188" t="s">
        <v>312</v>
      </c>
      <c r="C2573" s="188"/>
      <c r="D2573" s="188"/>
      <c r="E2573" s="201"/>
      <c r="F2573" s="201"/>
      <c r="G2573" s="201"/>
      <c r="H2573" s="201"/>
      <c r="I2573" s="201"/>
      <c r="J2573" s="201"/>
      <c r="K2573" s="201"/>
      <c r="L2573" s="201"/>
      <c r="M2573" s="201"/>
      <c r="N2573" s="201"/>
      <c r="O2573" s="201"/>
      <c r="P2573" s="201"/>
      <c r="Q2573" s="201"/>
      <c r="R2573" s="201"/>
      <c r="S2573" s="201"/>
      <c r="T2573" s="201"/>
      <c r="U2573" s="201"/>
    </row>
    <row r="2574" spans="2:21" ht="15.75">
      <c r="B2574" s="201" t="s">
        <v>311</v>
      </c>
      <c r="C2574" s="201"/>
      <c r="D2574" s="201"/>
      <c r="E2574" s="36"/>
      <c r="F2574" s="36"/>
      <c r="G2574" s="36"/>
      <c r="H2574" s="36"/>
      <c r="I2574" s="36"/>
      <c r="J2574" s="36"/>
      <c r="K2574" s="36"/>
      <c r="L2574" s="36"/>
      <c r="M2574" s="36"/>
      <c r="N2574" s="36"/>
      <c r="O2574" s="36"/>
      <c r="P2574" s="36"/>
      <c r="Q2574" s="49"/>
      <c r="R2574" s="49"/>
      <c r="S2574" s="49"/>
      <c r="T2574" s="49"/>
      <c r="U2574" s="49"/>
    </row>
    <row r="2575" spans="2:21" ht="16.5">
      <c r="B2575" s="36" t="s">
        <v>269</v>
      </c>
      <c r="C2575" s="36"/>
      <c r="D2575" s="36"/>
      <c r="E2575" s="166"/>
      <c r="F2575" s="166"/>
      <c r="G2575" s="166"/>
      <c r="H2575" s="166"/>
      <c r="I2575" s="166"/>
      <c r="J2575" s="166"/>
      <c r="K2575" s="166"/>
      <c r="L2575" s="166"/>
      <c r="M2575" s="166"/>
      <c r="N2575" s="166"/>
      <c r="O2575" s="166"/>
      <c r="P2575" s="166"/>
      <c r="Q2575" s="49"/>
      <c r="R2575" s="49"/>
      <c r="S2575" s="49"/>
      <c r="T2575" s="49"/>
      <c r="U2575" s="49"/>
    </row>
    <row r="2576" spans="2:21" ht="15.75">
      <c r="B2576" s="166" t="s">
        <v>302</v>
      </c>
      <c r="C2576" s="166"/>
      <c r="D2576" s="166"/>
      <c r="E2576" s="49"/>
      <c r="F2576" s="49"/>
      <c r="G2576" s="49"/>
      <c r="H2576" s="49"/>
      <c r="I2576" s="49"/>
      <c r="J2576" s="49"/>
      <c r="K2576" s="49"/>
      <c r="L2576" s="49"/>
      <c r="M2576" s="49"/>
      <c r="N2576" s="49"/>
      <c r="O2576" s="49"/>
      <c r="P2576" s="49"/>
      <c r="Q2576" s="49"/>
      <c r="R2576" s="49"/>
      <c r="S2576" s="49"/>
      <c r="T2576" s="49"/>
      <c r="U2576" s="49"/>
    </row>
    <row r="2577" spans="2:21" ht="15.75">
      <c r="B2577" s="49"/>
      <c r="C2577" s="49"/>
      <c r="D2577" s="49"/>
      <c r="E2577" s="54"/>
      <c r="F2577" s="54"/>
      <c r="G2577" s="54"/>
      <c r="H2577" s="54"/>
      <c r="I2577" s="54"/>
      <c r="J2577" s="54"/>
      <c r="K2577" s="54"/>
      <c r="L2577" s="54"/>
      <c r="M2577" s="54"/>
      <c r="N2577" s="54"/>
      <c r="O2577" s="54"/>
      <c r="P2577" s="54"/>
      <c r="Q2577" s="54"/>
      <c r="R2577" s="54"/>
      <c r="S2577" s="54"/>
      <c r="T2577" s="54"/>
      <c r="U2577" s="54"/>
    </row>
    <row r="2578" spans="2:21" ht="12.75">
      <c r="B2578" s="54"/>
      <c r="C2578" s="54"/>
      <c r="D2578" s="54"/>
      <c r="E2578" s="54"/>
      <c r="F2578" s="54"/>
      <c r="G2578" s="54"/>
      <c r="H2578" s="54"/>
      <c r="I2578" s="54"/>
      <c r="J2578" s="54"/>
      <c r="K2578" s="54"/>
      <c r="L2578" s="54"/>
      <c r="M2578" s="54"/>
      <c r="N2578" s="54"/>
      <c r="O2578" s="54"/>
      <c r="P2578" s="54"/>
      <c r="Q2578" s="54"/>
      <c r="R2578" s="54"/>
      <c r="S2578" s="54"/>
      <c r="T2578" s="54"/>
      <c r="U2578" s="54"/>
    </row>
    <row r="2579" spans="2:21" ht="12.75">
      <c r="B2579" s="54"/>
      <c r="C2579" s="54"/>
      <c r="D2579" s="54"/>
      <c r="E2579" s="54"/>
      <c r="F2579" s="54"/>
      <c r="G2579" s="54"/>
      <c r="H2579" s="54"/>
      <c r="I2579" s="54"/>
      <c r="J2579" s="54"/>
      <c r="K2579" s="54"/>
      <c r="L2579" s="54"/>
      <c r="M2579" s="54"/>
      <c r="N2579" s="54"/>
      <c r="O2579" s="54"/>
      <c r="P2579" s="54"/>
      <c r="Q2579" s="54"/>
      <c r="R2579" s="54"/>
      <c r="S2579" s="54"/>
      <c r="T2579" s="54"/>
      <c r="U2579" s="54"/>
    </row>
    <row r="2580" spans="2:21" ht="23.25">
      <c r="B2580" s="54"/>
      <c r="C2580" s="54"/>
      <c r="D2580" s="54"/>
      <c r="E2580" s="54"/>
      <c r="F2580" s="54"/>
      <c r="G2580" s="54"/>
      <c r="H2580" s="54"/>
      <c r="I2580" s="54"/>
      <c r="J2580" s="250">
        <v>19</v>
      </c>
      <c r="K2580" s="54"/>
      <c r="L2580" s="54"/>
      <c r="M2580" s="54"/>
      <c r="N2580" s="54"/>
      <c r="O2580" s="54"/>
      <c r="P2580" s="54"/>
      <c r="Q2580" s="54"/>
      <c r="R2580" s="54"/>
      <c r="S2580" s="54"/>
      <c r="T2580" s="54"/>
      <c r="U2580" s="54"/>
    </row>
    <row r="2581" spans="2:14" ht="18.75">
      <c r="B2581" s="41"/>
      <c r="C2581" s="41"/>
      <c r="D2581" s="41"/>
      <c r="E2581" s="120" t="s">
        <v>23</v>
      </c>
      <c r="N2581" s="125" t="s">
        <v>316</v>
      </c>
    </row>
    <row r="2582" spans="2:21" ht="24" customHeight="1">
      <c r="B2582" s="275" t="s">
        <v>153</v>
      </c>
      <c r="C2582" s="284"/>
      <c r="D2582" s="284"/>
      <c r="E2582" s="284"/>
      <c r="F2582" s="284"/>
      <c r="G2582" s="284"/>
      <c r="H2582" s="284"/>
      <c r="I2582" s="284"/>
      <c r="J2582" s="284"/>
      <c r="K2582" s="284"/>
      <c r="L2582" s="284"/>
      <c r="M2582" s="284"/>
      <c r="N2582" s="284"/>
      <c r="O2582" s="284"/>
      <c r="P2582" s="284"/>
      <c r="Q2582" s="284"/>
      <c r="R2582" s="284"/>
      <c r="S2582" s="284"/>
      <c r="T2582" s="284"/>
      <c r="U2582" s="284"/>
    </row>
    <row r="2583" spans="2:21" ht="24" customHeight="1">
      <c r="B2583" s="283" t="s">
        <v>250</v>
      </c>
      <c r="C2583" s="284"/>
      <c r="D2583" s="284"/>
      <c r="E2583" s="284"/>
      <c r="F2583" s="284"/>
      <c r="G2583" s="284"/>
      <c r="H2583" s="284"/>
      <c r="I2583" s="284"/>
      <c r="J2583" s="284"/>
      <c r="K2583" s="284"/>
      <c r="L2583" s="284"/>
      <c r="M2583" s="284"/>
      <c r="N2583" s="284"/>
      <c r="O2583" s="284"/>
      <c r="P2583" s="284"/>
      <c r="Q2583" s="284"/>
      <c r="R2583" s="284"/>
      <c r="S2583" s="284"/>
      <c r="T2583" s="284"/>
      <c r="U2583" s="284"/>
    </row>
    <row r="2584" spans="2:22" ht="24" customHeight="1">
      <c r="B2584" s="280" t="s">
        <v>212</v>
      </c>
      <c r="C2584" s="281"/>
      <c r="D2584" s="281"/>
      <c r="E2584" s="281"/>
      <c r="F2584" s="281"/>
      <c r="G2584" s="281"/>
      <c r="H2584" s="281"/>
      <c r="I2584" s="281"/>
      <c r="J2584" s="281"/>
      <c r="K2584" s="281"/>
      <c r="L2584" s="281"/>
      <c r="M2584" s="281"/>
      <c r="N2584" s="281"/>
      <c r="O2584" s="281"/>
      <c r="P2584" s="281"/>
      <c r="Q2584" s="281"/>
      <c r="R2584" s="281"/>
      <c r="S2584" s="281"/>
      <c r="T2584" s="281"/>
      <c r="U2584" s="281"/>
      <c r="V2584" s="54"/>
    </row>
    <row r="2585" spans="2:14" ht="24" customHeight="1">
      <c r="B2585" s="41"/>
      <c r="C2585" s="41"/>
      <c r="D2585" s="41"/>
      <c r="E2585" s="120" t="s">
        <v>23</v>
      </c>
      <c r="N2585" s="125" t="s">
        <v>316</v>
      </c>
    </row>
    <row r="2586" spans="1:22" ht="24" customHeight="1">
      <c r="A2586" s="300" t="s">
        <v>211</v>
      </c>
      <c r="B2586" s="300"/>
      <c r="C2586" s="300"/>
      <c r="D2586" s="300"/>
      <c r="E2586" s="300"/>
      <c r="F2586" s="124"/>
      <c r="G2586" s="306" t="s">
        <v>353</v>
      </c>
      <c r="H2586" s="306"/>
      <c r="I2586" s="306"/>
      <c r="J2586" s="306"/>
      <c r="K2586" s="306"/>
      <c r="L2586" s="306"/>
      <c r="M2586" s="306"/>
      <c r="N2586" s="306"/>
      <c r="O2586" s="306"/>
      <c r="P2586" s="124"/>
      <c r="Q2586" s="124"/>
      <c r="R2586" s="124"/>
      <c r="S2586" s="124"/>
      <c r="T2586" s="124"/>
      <c r="U2586" s="124"/>
      <c r="V2586" s="54"/>
    </row>
    <row r="2587" spans="2:14" ht="24" customHeight="1">
      <c r="B2587" s="41"/>
      <c r="C2587" s="41"/>
      <c r="D2587" s="41"/>
      <c r="E2587" s="120" t="s">
        <v>23</v>
      </c>
      <c r="N2587" s="125" t="s">
        <v>316</v>
      </c>
    </row>
    <row r="2588" spans="2:22" ht="24" customHeight="1">
      <c r="B2588" s="72" t="s">
        <v>1</v>
      </c>
      <c r="C2588" s="49" t="s">
        <v>1</v>
      </c>
      <c r="D2588" s="49" t="s">
        <v>30</v>
      </c>
      <c r="E2588" s="188" t="s">
        <v>5</v>
      </c>
      <c r="F2588" s="52" t="s">
        <v>22</v>
      </c>
      <c r="G2588" s="52" t="s">
        <v>13</v>
      </c>
      <c r="H2588" s="52" t="s">
        <v>14</v>
      </c>
      <c r="I2588" s="159" t="s">
        <v>0</v>
      </c>
      <c r="J2588" s="52" t="s">
        <v>12</v>
      </c>
      <c r="K2588" s="50" t="s">
        <v>13</v>
      </c>
      <c r="L2588" s="50" t="s">
        <v>14</v>
      </c>
      <c r="M2588" s="49" t="s">
        <v>0</v>
      </c>
      <c r="N2588" s="50" t="s">
        <v>15</v>
      </c>
      <c r="O2588" s="50" t="s">
        <v>16</v>
      </c>
      <c r="P2588" s="50" t="s">
        <v>14</v>
      </c>
      <c r="Q2588" s="49" t="s">
        <v>0</v>
      </c>
      <c r="R2588" s="50" t="s">
        <v>24</v>
      </c>
      <c r="S2588" s="50" t="s">
        <v>25</v>
      </c>
      <c r="T2588" s="50" t="s">
        <v>14</v>
      </c>
      <c r="U2588" s="49" t="s">
        <v>0</v>
      </c>
      <c r="V2588" s="54"/>
    </row>
    <row r="2589" spans="2:22" ht="24" customHeight="1">
      <c r="B2589" s="72" t="s">
        <v>4</v>
      </c>
      <c r="C2589" s="49" t="s">
        <v>3</v>
      </c>
      <c r="D2589" s="49" t="s">
        <v>31</v>
      </c>
      <c r="E2589" s="159"/>
      <c r="F2589" s="52"/>
      <c r="G2589" s="52"/>
      <c r="H2589" s="52"/>
      <c r="I2589" s="159"/>
      <c r="J2589" s="52"/>
      <c r="K2589" s="50"/>
      <c r="L2589" s="50"/>
      <c r="M2589" s="49"/>
      <c r="N2589" s="50"/>
      <c r="O2589" s="50"/>
      <c r="P2589" s="50"/>
      <c r="Q2589" s="49"/>
      <c r="R2589" s="50"/>
      <c r="S2589" s="50"/>
      <c r="T2589" s="50"/>
      <c r="U2589" s="49"/>
      <c r="V2589" s="54"/>
    </row>
    <row r="2590" spans="2:22" ht="24" customHeight="1">
      <c r="B2590" s="204" t="s">
        <v>358</v>
      </c>
      <c r="C2590" s="72" t="s">
        <v>309</v>
      </c>
      <c r="D2590" s="49" t="s">
        <v>305</v>
      </c>
      <c r="E2590" s="49" t="s">
        <v>6</v>
      </c>
      <c r="F2590" s="49" t="s">
        <v>8</v>
      </c>
      <c r="G2590" s="49" t="s">
        <v>9</v>
      </c>
      <c r="H2590" s="49" t="s">
        <v>10</v>
      </c>
      <c r="I2590" s="41" t="s">
        <v>11</v>
      </c>
      <c r="J2590" s="49" t="s">
        <v>8</v>
      </c>
      <c r="K2590" s="49" t="s">
        <v>9</v>
      </c>
      <c r="L2590" s="49" t="s">
        <v>10</v>
      </c>
      <c r="M2590" s="41" t="s">
        <v>11</v>
      </c>
      <c r="N2590" s="49" t="s">
        <v>8</v>
      </c>
      <c r="O2590" s="49" t="s">
        <v>9</v>
      </c>
      <c r="P2590" s="49" t="s">
        <v>10</v>
      </c>
      <c r="Q2590" s="41" t="s">
        <v>11</v>
      </c>
      <c r="R2590" s="49" t="s">
        <v>8</v>
      </c>
      <c r="S2590" s="49" t="s">
        <v>9</v>
      </c>
      <c r="T2590" s="49" t="s">
        <v>10</v>
      </c>
      <c r="U2590" s="41" t="s">
        <v>11</v>
      </c>
      <c r="V2590" s="54"/>
    </row>
    <row r="2591" spans="2:21" ht="24" customHeight="1">
      <c r="B2591" s="48"/>
      <c r="D2591" s="67" t="s">
        <v>33</v>
      </c>
      <c r="E2591" s="49" t="s">
        <v>7</v>
      </c>
      <c r="F2591" s="49" t="s">
        <v>32</v>
      </c>
      <c r="G2591" s="49" t="s">
        <v>32</v>
      </c>
      <c r="H2591" s="64">
        <v>0.03</v>
      </c>
      <c r="I2591" s="54"/>
      <c r="J2591" s="54"/>
      <c r="K2591" s="54"/>
      <c r="L2591" s="53">
        <v>0.01</v>
      </c>
      <c r="M2591" s="54"/>
      <c r="N2591" s="54"/>
      <c r="O2591" s="54"/>
      <c r="P2591" s="53">
        <v>0.01</v>
      </c>
      <c r="Q2591" s="54"/>
      <c r="R2591" s="54"/>
      <c r="S2591" s="54"/>
      <c r="T2591" s="54"/>
      <c r="U2591" s="54"/>
    </row>
    <row r="2592" spans="2:21" ht="24" customHeight="1">
      <c r="B2592" s="48">
        <v>1</v>
      </c>
      <c r="C2592" s="2">
        <v>2</v>
      </c>
      <c r="D2592" s="2">
        <v>3</v>
      </c>
      <c r="E2592" s="3"/>
      <c r="F2592" s="2" t="s">
        <v>33</v>
      </c>
      <c r="G2592" s="2" t="s">
        <v>33</v>
      </c>
      <c r="H2592" s="2" t="s">
        <v>33</v>
      </c>
      <c r="I2592" s="2" t="s">
        <v>33</v>
      </c>
      <c r="J2592" s="2" t="s">
        <v>33</v>
      </c>
      <c r="K2592" s="2" t="s">
        <v>33</v>
      </c>
      <c r="L2592" s="2" t="s">
        <v>33</v>
      </c>
      <c r="N2592" s="2" t="s">
        <v>33</v>
      </c>
      <c r="O2592" s="2" t="s">
        <v>33</v>
      </c>
      <c r="P2592" s="2" t="s">
        <v>33</v>
      </c>
      <c r="Q2592" s="2" t="s">
        <v>33</v>
      </c>
      <c r="R2592" s="2" t="s">
        <v>33</v>
      </c>
      <c r="S2592" s="2" t="s">
        <v>33</v>
      </c>
      <c r="T2592" s="2" t="s">
        <v>33</v>
      </c>
      <c r="U2592" s="2" t="s">
        <v>33</v>
      </c>
    </row>
    <row r="2593" spans="2:21" ht="24" customHeight="1">
      <c r="B2593" s="48"/>
      <c r="E2593" s="41">
        <v>4</v>
      </c>
      <c r="F2593" s="41">
        <v>5</v>
      </c>
      <c r="G2593" s="41">
        <v>6</v>
      </c>
      <c r="H2593" s="42">
        <v>7</v>
      </c>
      <c r="I2593" s="41">
        <v>8</v>
      </c>
      <c r="J2593" s="41">
        <v>9</v>
      </c>
      <c r="K2593" s="41">
        <v>10</v>
      </c>
      <c r="L2593" s="42">
        <v>11</v>
      </c>
      <c r="M2593" s="41">
        <v>12</v>
      </c>
      <c r="N2593" s="41">
        <v>13</v>
      </c>
      <c r="O2593" s="41">
        <v>14</v>
      </c>
      <c r="P2593" s="42">
        <v>15</v>
      </c>
      <c r="Q2593" s="41">
        <v>16</v>
      </c>
      <c r="R2593" s="41">
        <v>17</v>
      </c>
      <c r="S2593" s="41">
        <v>18</v>
      </c>
      <c r="T2593" s="41">
        <v>19</v>
      </c>
      <c r="U2593" s="41">
        <v>20</v>
      </c>
    </row>
    <row r="2594" spans="2:14" ht="15" customHeight="1">
      <c r="B2594" s="41"/>
      <c r="C2594" s="41"/>
      <c r="D2594" s="41"/>
      <c r="E2594" s="120" t="s">
        <v>23</v>
      </c>
      <c r="N2594" s="125" t="s">
        <v>316</v>
      </c>
    </row>
    <row r="2595" spans="2:21" ht="24" customHeight="1">
      <c r="B2595" s="60" t="s">
        <v>17</v>
      </c>
      <c r="C2595" s="128">
        <v>113</v>
      </c>
      <c r="D2595" s="128">
        <f>SUM(C2595*15)</f>
        <v>1695</v>
      </c>
      <c r="E2595" s="128">
        <f>SUM(C2595*32)</f>
        <v>3616</v>
      </c>
      <c r="F2595" s="128">
        <f>SUM(C2595*22)</f>
        <v>2486</v>
      </c>
      <c r="G2595" s="128">
        <f>SUM(E2595*8)</f>
        <v>28928</v>
      </c>
      <c r="H2595" s="128" t="s">
        <v>21</v>
      </c>
      <c r="I2595" s="129">
        <f>G2595+F2595+D2595</f>
        <v>33109</v>
      </c>
      <c r="J2595" s="128">
        <f>SUM(C2595*3)</f>
        <v>339</v>
      </c>
      <c r="K2595" s="128">
        <f>SUM(E2595*0.5)</f>
        <v>1808</v>
      </c>
      <c r="L2595" s="128" t="str">
        <f>+L2597</f>
        <v>+</v>
      </c>
      <c r="M2595" s="129">
        <f>SUM(J2595:L2595)</f>
        <v>2147</v>
      </c>
      <c r="N2595" s="128">
        <f>SUM(C2595*3)</f>
        <v>339</v>
      </c>
      <c r="O2595" s="128">
        <f>SUM(E2595*1)</f>
        <v>3616</v>
      </c>
      <c r="P2595" s="128" t="s">
        <v>21</v>
      </c>
      <c r="Q2595" s="129">
        <f>SUM(N2595:P2595)</f>
        <v>3955</v>
      </c>
      <c r="R2595" s="128">
        <f>SUM(C2595*2)</f>
        <v>226</v>
      </c>
      <c r="S2595" s="128">
        <f>SUM(E2595*0.5)</f>
        <v>1808</v>
      </c>
      <c r="T2595" s="128" t="s">
        <v>21</v>
      </c>
      <c r="U2595" s="129">
        <f>SUM(R2595:T2595)</f>
        <v>2034</v>
      </c>
    </row>
    <row r="2596" spans="2:21" ht="24" customHeight="1">
      <c r="B2596" s="60" t="s">
        <v>18</v>
      </c>
      <c r="C2596" s="128">
        <v>47</v>
      </c>
      <c r="D2596" s="128">
        <f>SUM(C2596*15)</f>
        <v>705</v>
      </c>
      <c r="E2596" s="29">
        <f>SUM(C2596*24)</f>
        <v>1128</v>
      </c>
      <c r="F2596" s="128">
        <f>SUM(C2596*32.5)</f>
        <v>1527.5</v>
      </c>
      <c r="G2596" s="128">
        <f>SUM(E2596*8)</f>
        <v>9024</v>
      </c>
      <c r="H2596" s="128" t="s">
        <v>21</v>
      </c>
      <c r="I2596" s="129">
        <f>G2596+F2596+D2596</f>
        <v>11256.5</v>
      </c>
      <c r="J2596" s="128">
        <f>SUM(C2596*2.5)</f>
        <v>117.5</v>
      </c>
      <c r="K2596" s="128">
        <f>SUM(E2596*0.5)</f>
        <v>564</v>
      </c>
      <c r="L2596" s="128" t="s">
        <v>21</v>
      </c>
      <c r="M2596" s="129">
        <f>SUM(J2596:L2596)</f>
        <v>681.5</v>
      </c>
      <c r="N2596" s="128">
        <f>SUM(C2596*3)</f>
        <v>141</v>
      </c>
      <c r="O2596" s="128">
        <f>SUM(E2596*1)</f>
        <v>1128</v>
      </c>
      <c r="P2596" s="128" t="s">
        <v>21</v>
      </c>
      <c r="Q2596" s="129">
        <f>SUM(N2596:P2596)</f>
        <v>1269</v>
      </c>
      <c r="R2596" s="128">
        <f>SUM(C2596*2)</f>
        <v>94</v>
      </c>
      <c r="S2596" s="128">
        <f>SUM(E2596*0.5)</f>
        <v>564</v>
      </c>
      <c r="T2596" s="128" t="s">
        <v>21</v>
      </c>
      <c r="U2596" s="129">
        <f>SUM(R2596:T2596)</f>
        <v>658</v>
      </c>
    </row>
    <row r="2597" spans="2:21" ht="19.5" customHeight="1">
      <c r="B2597" s="60" t="s">
        <v>19</v>
      </c>
      <c r="C2597" s="128">
        <v>9</v>
      </c>
      <c r="D2597" s="128">
        <f>SUM(C2597*15)</f>
        <v>135</v>
      </c>
      <c r="E2597" s="128">
        <f>SUM(C2597*32)</f>
        <v>288</v>
      </c>
      <c r="F2597" s="128">
        <f>SUM(C2597*22)</f>
        <v>198</v>
      </c>
      <c r="G2597" s="128">
        <f>SUM(E2597*8)</f>
        <v>2304</v>
      </c>
      <c r="H2597" s="128" t="s">
        <v>21</v>
      </c>
      <c r="I2597" s="129">
        <f>G2597+F2597+D2597</f>
        <v>2637</v>
      </c>
      <c r="J2597" s="128">
        <f>SUM(C2597*3)</f>
        <v>27</v>
      </c>
      <c r="K2597" s="128">
        <f>SUM(E2597*0.5)</f>
        <v>144</v>
      </c>
      <c r="L2597" s="128" t="s">
        <v>21</v>
      </c>
      <c r="M2597" s="129">
        <f>SUM(J2597:L2597)</f>
        <v>171</v>
      </c>
      <c r="N2597" s="128">
        <f>SUM(C2597*3)</f>
        <v>27</v>
      </c>
      <c r="O2597" s="128">
        <f>SUM(E2597*1)</f>
        <v>288</v>
      </c>
      <c r="P2597" s="128" t="s">
        <v>21</v>
      </c>
      <c r="Q2597" s="129">
        <f>SUM(N2597:P2597)</f>
        <v>315</v>
      </c>
      <c r="R2597" s="128">
        <f>SUM(C2597*2)</f>
        <v>18</v>
      </c>
      <c r="S2597" s="128">
        <f>SUM(E2597*0.5)</f>
        <v>144</v>
      </c>
      <c r="T2597" s="128" t="s">
        <v>21</v>
      </c>
      <c r="U2597" s="129">
        <f>SUM(R2597:T2597)</f>
        <v>162</v>
      </c>
    </row>
    <row r="2598" spans="2:22" ht="19.5" customHeight="1">
      <c r="B2598" s="60" t="s">
        <v>20</v>
      </c>
      <c r="C2598" s="128">
        <v>8</v>
      </c>
      <c r="D2598" s="128">
        <f>SUM(C2598*15)</f>
        <v>120</v>
      </c>
      <c r="E2598" s="128">
        <f>SUM(C2598*24)</f>
        <v>192</v>
      </c>
      <c r="F2598" s="128">
        <f>SUM(C2598*32.5)</f>
        <v>260</v>
      </c>
      <c r="G2598" s="128">
        <f>SUM(E2598*8)</f>
        <v>1536</v>
      </c>
      <c r="H2598" s="128" t="s">
        <v>21</v>
      </c>
      <c r="I2598" s="129">
        <f>G2598+F2598+D2598</f>
        <v>1916</v>
      </c>
      <c r="J2598" s="128">
        <f>SUM(C2598*2.5)</f>
        <v>20</v>
      </c>
      <c r="K2598" s="128">
        <f>SUM(E2598*0.5)</f>
        <v>96</v>
      </c>
      <c r="L2598" s="128" t="s">
        <v>21</v>
      </c>
      <c r="M2598" s="129">
        <f>SUM(J2598:L2598)</f>
        <v>116</v>
      </c>
      <c r="N2598" s="128">
        <f>SUM(C2598*3)</f>
        <v>24</v>
      </c>
      <c r="O2598" s="128">
        <f>SUM(E2598*1)</f>
        <v>192</v>
      </c>
      <c r="P2598" s="128" t="s">
        <v>21</v>
      </c>
      <c r="Q2598" s="129">
        <f>SUM(N2598:P2598)</f>
        <v>216</v>
      </c>
      <c r="R2598" s="128">
        <f>SUM(C2598*2)</f>
        <v>16</v>
      </c>
      <c r="S2598" s="128">
        <f>SUM(E2598*0.5)</f>
        <v>96</v>
      </c>
      <c r="T2598" s="128" t="s">
        <v>21</v>
      </c>
      <c r="U2598" s="129">
        <f>SUM(R2598:T2598)</f>
        <v>112</v>
      </c>
      <c r="V2598" s="61" t="e">
        <f>V2597+#REF!+V2596+V2595+#REF!+#REF!</f>
        <v>#REF!</v>
      </c>
    </row>
    <row r="2599" spans="2:22" ht="19.5" customHeight="1">
      <c r="B2599" s="61" t="s">
        <v>28</v>
      </c>
      <c r="C2599" s="61">
        <f>C2598+C2597+C2596+C2595</f>
        <v>177</v>
      </c>
      <c r="D2599" s="61">
        <f>C2599*15</f>
        <v>2655</v>
      </c>
      <c r="E2599" s="8">
        <f>SUM(E2595:E2598)</f>
        <v>5224</v>
      </c>
      <c r="F2599" s="8">
        <f>SUM(F2595:F2598)</f>
        <v>4471.5</v>
      </c>
      <c r="G2599" s="8">
        <f aca="true" t="shared" si="84" ref="G2599:M2599">SUM(G2595:G2598)</f>
        <v>41792</v>
      </c>
      <c r="H2599" s="8">
        <f t="shared" si="84"/>
        <v>0</v>
      </c>
      <c r="I2599" s="8">
        <f t="shared" si="84"/>
        <v>48918.5</v>
      </c>
      <c r="J2599" s="8">
        <f t="shared" si="84"/>
        <v>503.5</v>
      </c>
      <c r="K2599" s="8">
        <f t="shared" si="84"/>
        <v>2612</v>
      </c>
      <c r="L2599" s="8">
        <f t="shared" si="84"/>
        <v>0</v>
      </c>
      <c r="M2599" s="8">
        <f t="shared" si="84"/>
        <v>3115.5</v>
      </c>
      <c r="N2599" s="8">
        <f>SUM(N2595:N2598)</f>
        <v>531</v>
      </c>
      <c r="O2599" s="8">
        <f aca="true" t="shared" si="85" ref="O2599:U2599">SUM(O2595:O2598)</f>
        <v>5224</v>
      </c>
      <c r="P2599" s="8">
        <f t="shared" si="85"/>
        <v>0</v>
      </c>
      <c r="Q2599" s="8">
        <f t="shared" si="85"/>
        <v>5755</v>
      </c>
      <c r="R2599" s="8">
        <f t="shared" si="85"/>
        <v>354</v>
      </c>
      <c r="S2599" s="8">
        <f t="shared" si="85"/>
        <v>2612</v>
      </c>
      <c r="T2599" s="8">
        <f t="shared" si="85"/>
        <v>0</v>
      </c>
      <c r="U2599" s="8">
        <f t="shared" si="85"/>
        <v>2966</v>
      </c>
      <c r="V2599" s="54"/>
    </row>
    <row r="2600" spans="2:14" ht="15" customHeight="1">
      <c r="B2600" s="41"/>
      <c r="C2600" s="41"/>
      <c r="D2600" s="41"/>
      <c r="E2600" s="120" t="s">
        <v>23</v>
      </c>
      <c r="N2600" s="125" t="s">
        <v>316</v>
      </c>
    </row>
    <row r="2601" spans="1:22" ht="19.5" customHeight="1">
      <c r="A2601" s="268" t="s">
        <v>297</v>
      </c>
      <c r="B2601" s="268"/>
      <c r="C2601" s="268"/>
      <c r="D2601" s="268"/>
      <c r="E2601" s="268"/>
      <c r="F2601" s="268"/>
      <c r="G2601" s="267" t="s">
        <v>270</v>
      </c>
      <c r="H2601" s="285"/>
      <c r="I2601" s="285"/>
      <c r="J2601" s="285"/>
      <c r="K2601" s="285"/>
      <c r="L2601" s="267" t="s">
        <v>215</v>
      </c>
      <c r="M2601" s="267"/>
      <c r="N2601" s="267"/>
      <c r="O2601" s="267"/>
      <c r="P2601" s="136"/>
      <c r="Q2601" s="44"/>
      <c r="R2601" s="267" t="s">
        <v>214</v>
      </c>
      <c r="S2601" s="285"/>
      <c r="T2601" s="285"/>
      <c r="U2601" s="285"/>
      <c r="V2601" s="54"/>
    </row>
    <row r="2602" spans="2:22" ht="19.5" customHeight="1">
      <c r="B2602" s="90" t="s">
        <v>307</v>
      </c>
      <c r="C2602" s="267"/>
      <c r="D2602" s="267"/>
      <c r="E2602" s="45"/>
      <c r="F2602" s="44"/>
      <c r="G2602" s="136"/>
      <c r="H2602" s="136"/>
      <c r="I2602" s="136"/>
      <c r="J2602" s="136"/>
      <c r="K2602" s="136"/>
      <c r="L2602" s="267" t="s">
        <v>216</v>
      </c>
      <c r="M2602" s="267"/>
      <c r="N2602" s="267"/>
      <c r="O2602" s="267"/>
      <c r="P2602" s="136"/>
      <c r="Q2602" s="136"/>
      <c r="R2602" s="136"/>
      <c r="S2602" s="136"/>
      <c r="T2602" s="136"/>
      <c r="U2602" s="136"/>
      <c r="V2602" s="54"/>
    </row>
    <row r="2603" spans="2:26" ht="19.5" customHeight="1">
      <c r="B2603" s="62"/>
      <c r="C2603" s="45"/>
      <c r="D2603" s="44" t="s">
        <v>268</v>
      </c>
      <c r="E2603" s="267" t="s">
        <v>266</v>
      </c>
      <c r="F2603" s="267"/>
      <c r="G2603" s="136"/>
      <c r="H2603" s="136"/>
      <c r="I2603" s="136"/>
      <c r="J2603" s="136"/>
      <c r="K2603" s="136"/>
      <c r="L2603" s="267" t="s">
        <v>217</v>
      </c>
      <c r="M2603" s="267"/>
      <c r="N2603" s="267"/>
      <c r="O2603" s="267"/>
      <c r="P2603" s="136"/>
      <c r="Q2603" s="136"/>
      <c r="R2603" s="136"/>
      <c r="S2603" s="136"/>
      <c r="T2603" s="136"/>
      <c r="U2603" s="136"/>
      <c r="V2603" s="54"/>
      <c r="W2603" s="54"/>
      <c r="X2603" s="54"/>
      <c r="Y2603" s="54"/>
      <c r="Z2603" s="54"/>
    </row>
    <row r="2604" spans="2:26" ht="19.5" customHeight="1">
      <c r="B2604" s="62"/>
      <c r="C2604" s="62"/>
      <c r="D2604" s="62">
        <v>0</v>
      </c>
      <c r="E2604" s="45" t="s">
        <v>267</v>
      </c>
      <c r="F2604" s="44" t="s">
        <v>268</v>
      </c>
      <c r="G2604" s="136"/>
      <c r="H2604" s="136"/>
      <c r="I2604" s="136"/>
      <c r="J2604" s="136"/>
      <c r="K2604" s="136"/>
      <c r="L2604" s="136"/>
      <c r="M2604" s="136"/>
      <c r="N2604" s="136"/>
      <c r="O2604" s="136"/>
      <c r="P2604" s="136"/>
      <c r="Q2604" s="136"/>
      <c r="R2604" s="136"/>
      <c r="S2604" s="136"/>
      <c r="T2604" s="136"/>
      <c r="U2604" s="136"/>
      <c r="V2604" s="54"/>
      <c r="W2604" s="54"/>
      <c r="X2604" s="54"/>
      <c r="Y2604" s="54"/>
      <c r="Z2604" s="54"/>
    </row>
    <row r="2605" spans="2:26" ht="15.75">
      <c r="B2605" s="44" t="s">
        <v>264</v>
      </c>
      <c r="C2605" s="62"/>
      <c r="D2605" s="62">
        <v>0</v>
      </c>
      <c r="E2605" s="62">
        <v>31</v>
      </c>
      <c r="F2605" s="62">
        <v>0</v>
      </c>
      <c r="G2605" s="267" t="s">
        <v>0</v>
      </c>
      <c r="H2605" s="267"/>
      <c r="I2605" s="267"/>
      <c r="J2605" s="267"/>
      <c r="K2605" s="267"/>
      <c r="L2605" s="267"/>
      <c r="M2605" s="267"/>
      <c r="N2605" s="267"/>
      <c r="O2605" s="267"/>
      <c r="P2605" s="267"/>
      <c r="Q2605" s="267"/>
      <c r="R2605" s="267"/>
      <c r="S2605" s="267"/>
      <c r="T2605" s="267"/>
      <c r="U2605" s="267"/>
      <c r="V2605" s="54"/>
      <c r="W2605" s="54"/>
      <c r="X2605" s="54"/>
      <c r="Y2605" s="54"/>
      <c r="Z2605" s="54"/>
    </row>
    <row r="2606" spans="2:26" ht="16.5">
      <c r="B2606" s="44" t="s">
        <v>265</v>
      </c>
      <c r="C2606" s="65"/>
      <c r="D2606" s="65">
        <f>D2604+D2605</f>
        <v>0</v>
      </c>
      <c r="E2606" s="62">
        <v>5</v>
      </c>
      <c r="F2606" s="62">
        <v>0</v>
      </c>
      <c r="G2606" s="267"/>
      <c r="H2606" s="267"/>
      <c r="I2606" s="267"/>
      <c r="J2606" s="267"/>
      <c r="K2606" s="267"/>
      <c r="L2606" s="267"/>
      <c r="M2606" s="267"/>
      <c r="N2606" s="267"/>
      <c r="O2606" s="267"/>
      <c r="P2606" s="267"/>
      <c r="Q2606" s="267"/>
      <c r="R2606" s="267"/>
      <c r="S2606" s="267"/>
      <c r="T2606" s="267"/>
      <c r="U2606" s="267"/>
      <c r="V2606" s="54"/>
      <c r="W2606" s="54"/>
      <c r="X2606" s="54"/>
      <c r="Y2606" s="54"/>
      <c r="Z2606" s="54"/>
    </row>
    <row r="2607" spans="2:26" ht="16.5">
      <c r="B2607" s="138" t="s">
        <v>28</v>
      </c>
      <c r="C2607" s="65"/>
      <c r="D2607" s="65"/>
      <c r="E2607" s="65">
        <f>E2605+E2606</f>
        <v>36</v>
      </c>
      <c r="F2607" s="65">
        <f>F2605+F2606</f>
        <v>0</v>
      </c>
      <c r="G2607" s="267"/>
      <c r="H2607" s="267"/>
      <c r="I2607" s="267"/>
      <c r="J2607" s="267"/>
      <c r="K2607" s="267"/>
      <c r="L2607" s="267"/>
      <c r="M2607" s="267"/>
      <c r="N2607" s="267"/>
      <c r="O2607" s="267"/>
      <c r="P2607" s="267"/>
      <c r="Q2607" s="267"/>
      <c r="R2607" s="267"/>
      <c r="S2607" s="267"/>
      <c r="T2607" s="267"/>
      <c r="U2607" s="267"/>
      <c r="V2607" s="54"/>
      <c r="W2607" s="54"/>
      <c r="X2607" s="54"/>
      <c r="Y2607" s="54"/>
      <c r="Z2607" s="54"/>
    </row>
    <row r="2608" spans="2:26" ht="16.5">
      <c r="B2608" s="138" t="s">
        <v>109</v>
      </c>
      <c r="C2608" s="267"/>
      <c r="D2608" s="267"/>
      <c r="E2608" s="65"/>
      <c r="F2608" s="65"/>
      <c r="G2608" s="65"/>
      <c r="H2608" s="65"/>
      <c r="I2608" s="65"/>
      <c r="J2608" s="65"/>
      <c r="K2608" s="65"/>
      <c r="L2608" s="65"/>
      <c r="M2608" s="65"/>
      <c r="N2608" s="65"/>
      <c r="O2608" s="65"/>
      <c r="P2608" s="65"/>
      <c r="Q2608" s="65"/>
      <c r="R2608" s="65"/>
      <c r="S2608" s="65"/>
      <c r="T2608" s="65"/>
      <c r="U2608" s="65"/>
      <c r="V2608" s="54"/>
      <c r="W2608" s="54"/>
      <c r="X2608" s="54"/>
      <c r="Y2608" s="54"/>
      <c r="Z2608" s="54"/>
    </row>
    <row r="2609" spans="1:26" ht="16.5">
      <c r="A2609" s="180" t="s">
        <v>294</v>
      </c>
      <c r="B2609" s="180"/>
      <c r="C2609" s="180"/>
      <c r="D2609" s="180"/>
      <c r="E2609" s="180"/>
      <c r="F2609" s="180"/>
      <c r="G2609" s="180"/>
      <c r="H2609" s="154"/>
      <c r="I2609" s="154"/>
      <c r="J2609" s="154"/>
      <c r="K2609" s="154"/>
      <c r="L2609" s="154"/>
      <c r="M2609" s="154"/>
      <c r="N2609" s="154"/>
      <c r="O2609" s="154"/>
      <c r="P2609" s="154"/>
      <c r="Q2609" s="154"/>
      <c r="R2609" s="154"/>
      <c r="S2609" s="154"/>
      <c r="T2609" s="154"/>
      <c r="U2609" s="154"/>
      <c r="V2609" s="54"/>
      <c r="W2609" s="54"/>
      <c r="X2609" s="54"/>
      <c r="Y2609" s="54"/>
      <c r="Z2609" s="54"/>
    </row>
    <row r="2610" spans="1:26" ht="15.75" customHeight="1">
      <c r="A2610" s="29"/>
      <c r="B2610" s="63" t="s">
        <v>298</v>
      </c>
      <c r="C2610" s="179"/>
      <c r="D2610" s="179"/>
      <c r="E2610" s="188"/>
      <c r="F2610" s="188"/>
      <c r="G2610" s="188"/>
      <c r="H2610" s="188"/>
      <c r="I2610" s="188"/>
      <c r="J2610" s="188"/>
      <c r="K2610" s="188"/>
      <c r="L2610" s="188"/>
      <c r="M2610" s="188"/>
      <c r="N2610" s="188"/>
      <c r="O2610" s="188"/>
      <c r="P2610" s="188"/>
      <c r="Q2610" s="188"/>
      <c r="R2610" s="188"/>
      <c r="S2610" s="188"/>
      <c r="T2610" s="188"/>
      <c r="U2610" s="188"/>
      <c r="V2610" s="54"/>
      <c r="W2610" s="54"/>
      <c r="X2610" s="54"/>
      <c r="Y2610" s="54"/>
      <c r="Z2610" s="54"/>
    </row>
    <row r="2611" spans="1:26" ht="15.75" customHeight="1">
      <c r="A2611" s="29"/>
      <c r="B2611" s="188" t="s">
        <v>312</v>
      </c>
      <c r="C2611" s="188"/>
      <c r="D2611" s="188"/>
      <c r="E2611" s="201"/>
      <c r="F2611" s="201"/>
      <c r="G2611" s="201"/>
      <c r="H2611" s="201"/>
      <c r="I2611" s="201"/>
      <c r="J2611" s="201"/>
      <c r="K2611" s="201"/>
      <c r="L2611" s="201"/>
      <c r="M2611" s="201"/>
      <c r="N2611" s="201"/>
      <c r="O2611" s="201"/>
      <c r="P2611" s="201"/>
      <c r="Q2611" s="201"/>
      <c r="R2611" s="201"/>
      <c r="S2611" s="201"/>
      <c r="T2611" s="201"/>
      <c r="U2611" s="201"/>
      <c r="V2611" s="54"/>
      <c r="W2611" s="54"/>
      <c r="X2611" s="54"/>
      <c r="Y2611" s="54"/>
      <c r="Z2611" s="54"/>
    </row>
    <row r="2612" spans="1:26" ht="15.75" customHeight="1">
      <c r="A2612" s="29"/>
      <c r="B2612" s="201" t="s">
        <v>311</v>
      </c>
      <c r="C2612" s="201"/>
      <c r="D2612" s="201"/>
      <c r="E2612" s="36"/>
      <c r="F2612" s="36"/>
      <c r="G2612" s="36"/>
      <c r="H2612" s="36"/>
      <c r="I2612" s="36"/>
      <c r="J2612" s="36"/>
      <c r="K2612" s="36"/>
      <c r="L2612" s="36"/>
      <c r="M2612" s="36"/>
      <c r="N2612" s="36"/>
      <c r="O2612" s="36"/>
      <c r="P2612" s="36"/>
      <c r="Q2612" s="136"/>
      <c r="R2612" s="136"/>
      <c r="S2612" s="136"/>
      <c r="T2612" s="136"/>
      <c r="U2612" s="136"/>
      <c r="V2612" s="54"/>
      <c r="W2612" s="54"/>
      <c r="X2612" s="54"/>
      <c r="Y2612" s="54"/>
      <c r="Z2612" s="54"/>
    </row>
    <row r="2613" spans="1:26" ht="16.5" customHeight="1">
      <c r="A2613" s="29"/>
      <c r="B2613" s="36" t="s">
        <v>269</v>
      </c>
      <c r="C2613" s="36"/>
      <c r="D2613" s="36"/>
      <c r="E2613" s="166"/>
      <c r="F2613" s="166"/>
      <c r="G2613" s="166"/>
      <c r="H2613" s="166"/>
      <c r="I2613" s="166"/>
      <c r="J2613" s="166"/>
      <c r="K2613" s="166"/>
      <c r="L2613" s="166"/>
      <c r="M2613" s="166"/>
      <c r="N2613" s="166"/>
      <c r="O2613" s="166"/>
      <c r="P2613" s="166"/>
      <c r="Q2613" s="136"/>
      <c r="R2613" s="136"/>
      <c r="S2613" s="136"/>
      <c r="T2613" s="136"/>
      <c r="U2613" s="136"/>
      <c r="V2613" s="54"/>
      <c r="W2613" s="54"/>
      <c r="X2613" s="54"/>
      <c r="Y2613" s="54"/>
      <c r="Z2613" s="54"/>
    </row>
    <row r="2614" spans="1:26" ht="15.75" customHeight="1">
      <c r="A2614" s="29"/>
      <c r="B2614" s="166" t="s">
        <v>302</v>
      </c>
      <c r="C2614" s="166"/>
      <c r="D2614" s="166"/>
      <c r="E2614" s="136"/>
      <c r="F2614" s="136"/>
      <c r="G2614" s="136"/>
      <c r="H2614" s="136"/>
      <c r="I2614" s="136"/>
      <c r="J2614" s="136"/>
      <c r="K2614" s="136"/>
      <c r="L2614" s="136"/>
      <c r="M2614" s="136"/>
      <c r="N2614" s="136"/>
      <c r="O2614" s="136"/>
      <c r="P2614" s="136"/>
      <c r="Q2614" s="136"/>
      <c r="R2614" s="136"/>
      <c r="S2614" s="136"/>
      <c r="T2614" s="136"/>
      <c r="U2614" s="136"/>
      <c r="V2614" s="54"/>
      <c r="W2614" s="54"/>
      <c r="X2614" s="54"/>
      <c r="Y2614" s="54"/>
      <c r="Z2614" s="54"/>
    </row>
    <row r="2615" spans="1:26" ht="15.75">
      <c r="A2615" s="29"/>
      <c r="B2615" s="136"/>
      <c r="C2615" s="136"/>
      <c r="D2615" s="136"/>
      <c r="E2615" s="136"/>
      <c r="F2615" s="136"/>
      <c r="G2615" s="136"/>
      <c r="H2615" s="136"/>
      <c r="I2615" s="136"/>
      <c r="J2615" s="136"/>
      <c r="K2615" s="136"/>
      <c r="L2615" s="136"/>
      <c r="M2615" s="136"/>
      <c r="N2615" s="136"/>
      <c r="O2615" s="136"/>
      <c r="P2615" s="136"/>
      <c r="Q2615" s="136"/>
      <c r="R2615" s="136"/>
      <c r="S2615" s="136"/>
      <c r="T2615" s="136"/>
      <c r="U2615" s="136"/>
      <c r="V2615" s="54"/>
      <c r="W2615" s="54"/>
      <c r="X2615" s="54"/>
      <c r="Y2615" s="54"/>
      <c r="Z2615" s="54"/>
    </row>
    <row r="2616" spans="1:26" ht="23.25">
      <c r="A2616" s="29"/>
      <c r="B2616" s="136"/>
      <c r="C2616" s="136"/>
      <c r="D2616" s="136"/>
      <c r="E2616" s="68"/>
      <c r="F2616" s="68"/>
      <c r="G2616" s="68"/>
      <c r="H2616" s="68"/>
      <c r="I2616" s="68"/>
      <c r="J2616" s="68"/>
      <c r="K2616" s="250">
        <v>20</v>
      </c>
      <c r="L2616" s="68"/>
      <c r="M2616" s="68"/>
      <c r="N2616" s="68"/>
      <c r="O2616" s="68"/>
      <c r="P2616" s="68"/>
      <c r="Q2616" s="68"/>
      <c r="R2616" s="68"/>
      <c r="S2616" s="68"/>
      <c r="T2616" s="68"/>
      <c r="U2616" s="62"/>
      <c r="V2616" s="54"/>
      <c r="W2616" s="54"/>
      <c r="X2616" s="54"/>
      <c r="Y2616" s="54"/>
      <c r="Z2616" s="54"/>
    </row>
    <row r="2617" spans="2:26" ht="19.5">
      <c r="B2617" s="62"/>
      <c r="C2617" s="68"/>
      <c r="D2617" s="68"/>
      <c r="E2617" s="62"/>
      <c r="F2617" s="62"/>
      <c r="G2617" s="62"/>
      <c r="H2617" s="62"/>
      <c r="I2617" s="62"/>
      <c r="J2617" s="62"/>
      <c r="L2617" s="62"/>
      <c r="M2617" s="62"/>
      <c r="N2617" s="62"/>
      <c r="O2617" s="62"/>
      <c r="P2617" s="62"/>
      <c r="Q2617" s="62"/>
      <c r="R2617" s="62"/>
      <c r="S2617" s="62"/>
      <c r="T2617" s="62"/>
      <c r="U2617" s="62"/>
      <c r="W2617" s="54"/>
      <c r="X2617" s="54"/>
      <c r="Y2617" s="54"/>
      <c r="Z2617" s="54"/>
    </row>
    <row r="2618" spans="2:26" ht="19.5">
      <c r="B2618" s="68"/>
      <c r="C2618" s="62"/>
      <c r="D2618" s="62"/>
      <c r="E2618" s="34"/>
      <c r="F2618" s="34"/>
      <c r="G2618" s="34"/>
      <c r="H2618" s="34"/>
      <c r="I2618" s="34"/>
      <c r="J2618" s="34"/>
      <c r="K2618" s="34"/>
      <c r="L2618" s="34"/>
      <c r="M2618" s="34"/>
      <c r="N2618" s="34"/>
      <c r="O2618" s="34"/>
      <c r="P2618" s="34"/>
      <c r="Q2618" s="34"/>
      <c r="R2618" s="34"/>
      <c r="S2618" s="34"/>
      <c r="T2618" s="34"/>
      <c r="U2618" s="34"/>
      <c r="W2618" s="54"/>
      <c r="X2618" s="54"/>
      <c r="Y2618" s="54"/>
      <c r="Z2618" s="54"/>
    </row>
    <row r="2619" spans="2:26" ht="12.75">
      <c r="B2619" s="62"/>
      <c r="C2619" s="34"/>
      <c r="D2619" s="34"/>
      <c r="E2619" s="34"/>
      <c r="F2619" s="34"/>
      <c r="G2619" s="34"/>
      <c r="H2619" s="34"/>
      <c r="I2619" s="34"/>
      <c r="J2619" s="34"/>
      <c r="K2619" s="34"/>
      <c r="L2619" s="34"/>
      <c r="M2619" s="34"/>
      <c r="N2619" s="34"/>
      <c r="O2619" s="34"/>
      <c r="P2619" s="34"/>
      <c r="Q2619" s="34"/>
      <c r="R2619" s="34"/>
      <c r="S2619" s="34"/>
      <c r="T2619" s="34"/>
      <c r="U2619" s="34"/>
      <c r="W2619" s="54"/>
      <c r="X2619" s="54"/>
      <c r="Y2619" s="54"/>
      <c r="Z2619" s="54"/>
    </row>
    <row r="2620" spans="2:26" ht="12.75">
      <c r="B2620" s="34"/>
      <c r="C2620" s="34"/>
      <c r="D2620" s="34"/>
      <c r="E2620" s="34"/>
      <c r="F2620" s="34"/>
      <c r="G2620" s="34"/>
      <c r="H2620" s="34"/>
      <c r="I2620" s="34"/>
      <c r="J2620" s="34"/>
      <c r="K2620" s="34"/>
      <c r="L2620" s="34"/>
      <c r="M2620" s="34"/>
      <c r="N2620" s="34"/>
      <c r="O2620" s="34"/>
      <c r="P2620" s="34"/>
      <c r="Q2620" s="34"/>
      <c r="R2620" s="34"/>
      <c r="S2620" s="34"/>
      <c r="T2620" s="34"/>
      <c r="U2620" s="34"/>
      <c r="W2620" s="54"/>
      <c r="X2620" s="54"/>
      <c r="Y2620" s="54"/>
      <c r="Z2620" s="54"/>
    </row>
    <row r="2621" spans="2:21" ht="12.75">
      <c r="B2621" s="34"/>
      <c r="C2621" s="34"/>
      <c r="D2621" s="34"/>
      <c r="E2621" s="34"/>
      <c r="F2621" s="34"/>
      <c r="G2621" s="34"/>
      <c r="H2621" s="34"/>
      <c r="I2621" s="34"/>
      <c r="J2621" s="34"/>
      <c r="K2621" s="34"/>
      <c r="L2621" s="34"/>
      <c r="M2621" s="34"/>
      <c r="N2621" s="34"/>
      <c r="O2621" s="34"/>
      <c r="P2621" s="34"/>
      <c r="Q2621" s="34"/>
      <c r="R2621" s="34"/>
      <c r="S2621" s="34"/>
      <c r="T2621" s="34"/>
      <c r="U2621" s="34"/>
    </row>
    <row r="2622" spans="2:21" ht="12.75">
      <c r="B2622" s="34"/>
      <c r="C2622" s="34"/>
      <c r="D2622" s="34"/>
      <c r="E2622" s="34"/>
      <c r="F2622" s="34"/>
      <c r="G2622" s="34"/>
      <c r="H2622" s="34"/>
      <c r="I2622" s="34"/>
      <c r="J2622" s="34"/>
      <c r="K2622" s="34"/>
      <c r="L2622" s="34"/>
      <c r="M2622" s="34"/>
      <c r="N2622" s="34"/>
      <c r="O2622" s="34"/>
      <c r="P2622" s="34"/>
      <c r="Q2622" s="34"/>
      <c r="R2622" s="34"/>
      <c r="S2622" s="34"/>
      <c r="T2622" s="34"/>
      <c r="U2622" s="34"/>
    </row>
    <row r="2623" spans="2:21" ht="12.75">
      <c r="B2623" s="34"/>
      <c r="C2623" s="34"/>
      <c r="D2623" s="34"/>
      <c r="E2623" s="34"/>
      <c r="F2623" s="34"/>
      <c r="G2623" s="34"/>
      <c r="H2623" s="34"/>
      <c r="I2623" s="34"/>
      <c r="J2623" s="34"/>
      <c r="K2623" s="34"/>
      <c r="L2623" s="34"/>
      <c r="M2623" s="34"/>
      <c r="N2623" s="34"/>
      <c r="O2623" s="34"/>
      <c r="P2623" s="34"/>
      <c r="Q2623" s="34"/>
      <c r="R2623" s="34"/>
      <c r="S2623" s="34"/>
      <c r="T2623" s="34"/>
      <c r="U2623" s="34"/>
    </row>
    <row r="2624" spans="2:21" ht="12.75">
      <c r="B2624" s="34"/>
      <c r="C2624" s="34"/>
      <c r="D2624" s="34"/>
      <c r="E2624" s="34"/>
      <c r="F2624" s="34"/>
      <c r="G2624" s="34"/>
      <c r="H2624" s="34"/>
      <c r="I2624" s="34"/>
      <c r="J2624" s="34"/>
      <c r="K2624" s="34"/>
      <c r="L2624" s="34"/>
      <c r="M2624" s="34"/>
      <c r="N2624" s="34"/>
      <c r="O2624" s="34"/>
      <c r="P2624" s="34"/>
      <c r="Q2624" s="34"/>
      <c r="R2624" s="34"/>
      <c r="S2624" s="34"/>
      <c r="T2624" s="34"/>
      <c r="U2624" s="34"/>
    </row>
    <row r="2625" spans="2:21" ht="12.75">
      <c r="B2625" s="34"/>
      <c r="C2625" s="34"/>
      <c r="D2625" s="34"/>
      <c r="E2625" s="34"/>
      <c r="F2625" s="34"/>
      <c r="G2625" s="34"/>
      <c r="H2625" s="34"/>
      <c r="I2625" s="34"/>
      <c r="J2625" s="34"/>
      <c r="K2625" s="34"/>
      <c r="L2625" s="34"/>
      <c r="M2625" s="34"/>
      <c r="N2625" s="34"/>
      <c r="O2625" s="34"/>
      <c r="P2625" s="34"/>
      <c r="Q2625" s="34"/>
      <c r="R2625" s="34"/>
      <c r="S2625" s="34"/>
      <c r="T2625" s="34"/>
      <c r="U2625" s="34"/>
    </row>
    <row r="2626" spans="2:21" ht="12.75">
      <c r="B2626" s="34"/>
      <c r="C2626" s="34"/>
      <c r="D2626" s="34"/>
      <c r="E2626" s="34"/>
      <c r="F2626" s="34"/>
      <c r="G2626" s="34"/>
      <c r="H2626" s="34"/>
      <c r="I2626" s="34"/>
      <c r="J2626" s="34"/>
      <c r="K2626" s="34"/>
      <c r="L2626" s="34"/>
      <c r="M2626" s="34"/>
      <c r="N2626" s="34"/>
      <c r="O2626" s="34"/>
      <c r="P2626" s="34"/>
      <c r="Q2626" s="34"/>
      <c r="R2626" s="34"/>
      <c r="S2626" s="34"/>
      <c r="T2626" s="34"/>
      <c r="U2626" s="34"/>
    </row>
    <row r="2627" spans="2:21" ht="12.75">
      <c r="B2627" s="34"/>
      <c r="C2627" s="34"/>
      <c r="D2627" s="34"/>
      <c r="E2627" s="34"/>
      <c r="F2627" s="34"/>
      <c r="G2627" s="34"/>
      <c r="H2627" s="34"/>
      <c r="I2627" s="34"/>
      <c r="J2627" s="34"/>
      <c r="K2627" s="34"/>
      <c r="L2627" s="34"/>
      <c r="M2627" s="34"/>
      <c r="N2627" s="34"/>
      <c r="O2627" s="34"/>
      <c r="P2627" s="34"/>
      <c r="Q2627" s="34"/>
      <c r="R2627" s="34"/>
      <c r="S2627" s="34"/>
      <c r="T2627" s="34"/>
      <c r="U2627" s="34"/>
    </row>
    <row r="2628" spans="2:21" ht="12.75">
      <c r="B2628" s="34"/>
      <c r="C2628" s="34"/>
      <c r="D2628" s="34"/>
      <c r="E2628" s="34"/>
      <c r="F2628" s="34"/>
      <c r="G2628" s="34"/>
      <c r="H2628" s="34"/>
      <c r="I2628" s="34"/>
      <c r="J2628" s="34"/>
      <c r="K2628" s="34"/>
      <c r="L2628" s="34"/>
      <c r="M2628" s="34"/>
      <c r="N2628" s="34"/>
      <c r="O2628" s="34"/>
      <c r="P2628" s="34"/>
      <c r="Q2628" s="34"/>
      <c r="R2628" s="34"/>
      <c r="S2628" s="34"/>
      <c r="T2628" s="34"/>
      <c r="U2628" s="34"/>
    </row>
    <row r="2629" spans="2:21" ht="12.75">
      <c r="B2629" s="34"/>
      <c r="C2629" s="34"/>
      <c r="D2629" s="34"/>
      <c r="E2629" s="34"/>
      <c r="F2629" s="34"/>
      <c r="G2629" s="34"/>
      <c r="H2629" s="34"/>
      <c r="I2629" s="34"/>
      <c r="J2629" s="34"/>
      <c r="K2629" s="34"/>
      <c r="L2629" s="34"/>
      <c r="M2629" s="34"/>
      <c r="N2629" s="34"/>
      <c r="O2629" s="34"/>
      <c r="P2629" s="34"/>
      <c r="Q2629" s="34"/>
      <c r="R2629" s="34"/>
      <c r="S2629" s="34"/>
      <c r="T2629" s="34"/>
      <c r="U2629" s="34"/>
    </row>
    <row r="2630" spans="2:21" ht="12.75">
      <c r="B2630" s="34"/>
      <c r="C2630" s="34"/>
      <c r="D2630" s="34"/>
      <c r="E2630" s="34"/>
      <c r="F2630" s="34"/>
      <c r="G2630" s="34"/>
      <c r="H2630" s="34"/>
      <c r="I2630" s="34"/>
      <c r="J2630" s="34"/>
      <c r="K2630" s="34"/>
      <c r="L2630" s="34"/>
      <c r="M2630" s="34"/>
      <c r="N2630" s="34"/>
      <c r="O2630" s="34"/>
      <c r="P2630" s="34"/>
      <c r="Q2630" s="34"/>
      <c r="R2630" s="34"/>
      <c r="S2630" s="34"/>
      <c r="T2630" s="34"/>
      <c r="U2630" s="34"/>
    </row>
    <row r="2631" spans="2:21" ht="12.75">
      <c r="B2631" s="34"/>
      <c r="C2631" s="34"/>
      <c r="D2631" s="34"/>
      <c r="E2631" s="34"/>
      <c r="F2631" s="34"/>
      <c r="G2631" s="34"/>
      <c r="H2631" s="34"/>
      <c r="I2631" s="34"/>
      <c r="J2631" s="34"/>
      <c r="K2631" s="34"/>
      <c r="L2631" s="34"/>
      <c r="M2631" s="34"/>
      <c r="N2631" s="34"/>
      <c r="O2631" s="34"/>
      <c r="P2631" s="34"/>
      <c r="Q2631" s="34"/>
      <c r="R2631" s="34"/>
      <c r="S2631" s="34"/>
      <c r="T2631" s="34"/>
      <c r="U2631" s="34"/>
    </row>
    <row r="2632" spans="2:4" ht="12.75">
      <c r="B2632" s="34"/>
      <c r="C2632" s="34"/>
      <c r="D2632" s="34"/>
    </row>
    <row r="2633" ht="12.75">
      <c r="B2633" s="34"/>
    </row>
  </sheetData>
  <sheetProtection/>
  <mergeCells count="1411">
    <mergeCell ref="S1704:T1704"/>
    <mergeCell ref="A2145:N2145"/>
    <mergeCell ref="A106:G106"/>
    <mergeCell ref="A307:G307"/>
    <mergeCell ref="A348:H348"/>
    <mergeCell ref="A385:I385"/>
    <mergeCell ref="A423:G423"/>
    <mergeCell ref="S1469:T1469"/>
    <mergeCell ref="S1506:T1506"/>
    <mergeCell ref="S1542:T1542"/>
    <mergeCell ref="S1582:T1582"/>
    <mergeCell ref="S1620:T1620"/>
    <mergeCell ref="S1664:T1664"/>
    <mergeCell ref="A2474:E2474"/>
    <mergeCell ref="A2130:E2130"/>
    <mergeCell ref="A2169:E2169"/>
    <mergeCell ref="A2206:E2206"/>
    <mergeCell ref="A2244:E2244"/>
    <mergeCell ref="C2297:D2297"/>
    <mergeCell ref="E6:R6"/>
    <mergeCell ref="A2359:E2359"/>
    <mergeCell ref="L1156:O1156"/>
    <mergeCell ref="A1493:E1493"/>
    <mergeCell ref="A1528:E1528"/>
    <mergeCell ref="A1568:E1568"/>
    <mergeCell ref="A2079:S2079"/>
    <mergeCell ref="B2115:Q2115"/>
    <mergeCell ref="A2154:H2154"/>
    <mergeCell ref="F2228:K2228"/>
    <mergeCell ref="A2398:E2398"/>
    <mergeCell ref="A1903:E1903"/>
    <mergeCell ref="A1943:E1943"/>
    <mergeCell ref="A1980:E1980"/>
    <mergeCell ref="A2017:E2017"/>
    <mergeCell ref="A2056:E2056"/>
    <mergeCell ref="A2093:E2093"/>
    <mergeCell ref="C2033:D2033"/>
    <mergeCell ref="C1997:D1997"/>
    <mergeCell ref="B2319:U2319"/>
    <mergeCell ref="A1690:E1690"/>
    <mergeCell ref="B1676:U1676"/>
    <mergeCell ref="C1544:D1544"/>
    <mergeCell ref="L1509:O1509"/>
    <mergeCell ref="R1543:U1543"/>
    <mergeCell ref="B1593:U1593"/>
    <mergeCell ref="B1631:U1631"/>
    <mergeCell ref="B1675:U1675"/>
    <mergeCell ref="A1335:E1335"/>
    <mergeCell ref="C1321:Q1321"/>
    <mergeCell ref="B1320:U1320"/>
    <mergeCell ref="B1319:U1319"/>
    <mergeCell ref="G1270:K1270"/>
    <mergeCell ref="C1958:D1958"/>
    <mergeCell ref="A1916:I1916"/>
    <mergeCell ref="B1441:U1441"/>
    <mergeCell ref="A1391:J1391"/>
    <mergeCell ref="A1742:K1742"/>
    <mergeCell ref="B733:P733"/>
    <mergeCell ref="B732:P732"/>
    <mergeCell ref="A901:E901"/>
    <mergeCell ref="A939:E939"/>
    <mergeCell ref="A976:E976"/>
    <mergeCell ref="A1016:E1016"/>
    <mergeCell ref="C927:Q927"/>
    <mergeCell ref="B926:U926"/>
    <mergeCell ref="A747:E747"/>
    <mergeCell ref="L765:O765"/>
    <mergeCell ref="A42:E42"/>
    <mergeCell ref="A165:D165"/>
    <mergeCell ref="A204:D204"/>
    <mergeCell ref="A245:E245"/>
    <mergeCell ref="A284:D284"/>
    <mergeCell ref="A646:B646"/>
    <mergeCell ref="B586:U586"/>
    <mergeCell ref="A513:E513"/>
    <mergeCell ref="A551:E551"/>
    <mergeCell ref="A58:B58"/>
    <mergeCell ref="A668:E668"/>
    <mergeCell ref="A567:B567"/>
    <mergeCell ref="A606:B606"/>
    <mergeCell ref="A784:E784"/>
    <mergeCell ref="A683:B683"/>
    <mergeCell ref="A722:B722"/>
    <mergeCell ref="A590:D590"/>
    <mergeCell ref="A761:J761"/>
    <mergeCell ref="A630:E630"/>
    <mergeCell ref="A743:T743"/>
    <mergeCell ref="A799:B799"/>
    <mergeCell ref="A838:B838"/>
    <mergeCell ref="A877:B877"/>
    <mergeCell ref="A822:E822"/>
    <mergeCell ref="B1001:U1001"/>
    <mergeCell ref="B1002:U1002"/>
    <mergeCell ref="F939:O939"/>
    <mergeCell ref="L800:O800"/>
    <mergeCell ref="G881:U881"/>
    <mergeCell ref="L917:O917"/>
    <mergeCell ref="A1782:J1782"/>
    <mergeCell ref="A1880:J1880"/>
    <mergeCell ref="C1403:Q1403"/>
    <mergeCell ref="A682:I682"/>
    <mergeCell ref="A763:B763"/>
    <mergeCell ref="A1110:J1110"/>
    <mergeCell ref="A1151:J1151"/>
    <mergeCell ref="A1189:J1189"/>
    <mergeCell ref="A862:E862"/>
    <mergeCell ref="G769:U769"/>
    <mergeCell ref="A99:B99"/>
    <mergeCell ref="A220:B220"/>
    <mergeCell ref="A527:I527"/>
    <mergeCell ref="A644:I644"/>
    <mergeCell ref="A362:D362"/>
    <mergeCell ref="A400:D400"/>
    <mergeCell ref="A125:D125"/>
    <mergeCell ref="A324:D324"/>
    <mergeCell ref="A474:D474"/>
    <mergeCell ref="E567:F567"/>
    <mergeCell ref="R567:U567"/>
    <mergeCell ref="L568:O568"/>
    <mergeCell ref="B587:U587"/>
    <mergeCell ref="B627:U627"/>
    <mergeCell ref="G611:U611"/>
    <mergeCell ref="G573:U573"/>
    <mergeCell ref="G571:U571"/>
    <mergeCell ref="B626:U626"/>
    <mergeCell ref="F605:K605"/>
    <mergeCell ref="L607:O607"/>
    <mergeCell ref="A299:B299"/>
    <mergeCell ref="A339:B339"/>
    <mergeCell ref="A377:B377"/>
    <mergeCell ref="A415:B415"/>
    <mergeCell ref="A414:H414"/>
    <mergeCell ref="L531:O531"/>
    <mergeCell ref="L530:O530"/>
    <mergeCell ref="B470:U470"/>
    <mergeCell ref="B471:U471"/>
    <mergeCell ref="R529:U529"/>
    <mergeCell ref="B281:U281"/>
    <mergeCell ref="B282:U282"/>
    <mergeCell ref="L340:O340"/>
    <mergeCell ref="C344:F344"/>
    <mergeCell ref="G551:R551"/>
    <mergeCell ref="B510:U510"/>
    <mergeCell ref="B511:U511"/>
    <mergeCell ref="B512:U512"/>
    <mergeCell ref="B548:U548"/>
    <mergeCell ref="E474:P474"/>
    <mergeCell ref="A529:B529"/>
    <mergeCell ref="G535:U535"/>
    <mergeCell ref="A490:B490"/>
    <mergeCell ref="L566:O566"/>
    <mergeCell ref="G534:U534"/>
    <mergeCell ref="B549:U549"/>
    <mergeCell ref="B550:U550"/>
    <mergeCell ref="G533:U533"/>
    <mergeCell ref="C529:D529"/>
    <mergeCell ref="R528:U528"/>
    <mergeCell ref="F513:Q513"/>
    <mergeCell ref="C535:D535"/>
    <mergeCell ref="G728:U728"/>
    <mergeCell ref="B695:P695"/>
    <mergeCell ref="G688:U688"/>
    <mergeCell ref="B703:U703"/>
    <mergeCell ref="B704:U704"/>
    <mergeCell ref="B705:U705"/>
    <mergeCell ref="C728:D728"/>
    <mergeCell ref="B664:U664"/>
    <mergeCell ref="B807:U807"/>
    <mergeCell ref="B808:U808"/>
    <mergeCell ref="B819:U819"/>
    <mergeCell ref="B885:U885"/>
    <mergeCell ref="B886:U886"/>
    <mergeCell ref="B812:P812"/>
    <mergeCell ref="E877:F877"/>
    <mergeCell ref="C843:F843"/>
    <mergeCell ref="E917:F917"/>
    <mergeCell ref="L838:O838"/>
    <mergeCell ref="L801:O801"/>
    <mergeCell ref="F916:K916"/>
    <mergeCell ref="B860:U860"/>
    <mergeCell ref="B897:U897"/>
    <mergeCell ref="R917:U917"/>
    <mergeCell ref="G805:U805"/>
    <mergeCell ref="F901:Q901"/>
    <mergeCell ref="F837:K837"/>
    <mergeCell ref="G1032:K1032"/>
    <mergeCell ref="R1031:U1031"/>
    <mergeCell ref="B1044:P1044"/>
    <mergeCell ref="G1037:U1037"/>
    <mergeCell ref="L1031:O1031"/>
    <mergeCell ref="C1003:Q1003"/>
    <mergeCell ref="C1037:F1037"/>
    <mergeCell ref="L1032:O1032"/>
    <mergeCell ref="L1034:O1034"/>
    <mergeCell ref="B1014:U1014"/>
    <mergeCell ref="C1276:D1276"/>
    <mergeCell ref="C1270:D1270"/>
    <mergeCell ref="F1016:O1016"/>
    <mergeCell ref="F1057:O1057"/>
    <mergeCell ref="A1267:K1267"/>
    <mergeCell ref="A1057:E1057"/>
    <mergeCell ref="A1097:E1097"/>
    <mergeCell ref="B1053:U1053"/>
    <mergeCell ref="C1038:D1038"/>
    <mergeCell ref="L1155:O1155"/>
    <mergeCell ref="R1393:U1393"/>
    <mergeCell ref="F1176:O1176"/>
    <mergeCell ref="F1216:O1216"/>
    <mergeCell ref="F1253:O1253"/>
    <mergeCell ref="F1295:O1295"/>
    <mergeCell ref="B1041:U1041"/>
    <mergeCell ref="C1393:D1393"/>
    <mergeCell ref="L1392:O1392"/>
    <mergeCell ref="R1392:U1392"/>
    <mergeCell ref="L1313:O1313"/>
    <mergeCell ref="C1438:F1438"/>
    <mergeCell ref="E1270:F1270"/>
    <mergeCell ref="A1176:E1176"/>
    <mergeCell ref="A1216:E1216"/>
    <mergeCell ref="B1373:U1373"/>
    <mergeCell ref="B1374:U1374"/>
    <mergeCell ref="A1377:E1377"/>
    <mergeCell ref="G1317:U1317"/>
    <mergeCell ref="S1310:T1310"/>
    <mergeCell ref="B1282:P1282"/>
    <mergeCell ref="B1412:U1412"/>
    <mergeCell ref="B1401:U1401"/>
    <mergeCell ref="F1432:K1432"/>
    <mergeCell ref="A1430:J1430"/>
    <mergeCell ref="B1404:P1404"/>
    <mergeCell ref="R1432:U1432"/>
    <mergeCell ref="G1439:U1439"/>
    <mergeCell ref="F1454:N1454"/>
    <mergeCell ref="B1414:U1414"/>
    <mergeCell ref="L1433:O1433"/>
    <mergeCell ref="B1452:U1452"/>
    <mergeCell ref="L1434:O1434"/>
    <mergeCell ref="B1451:U1451"/>
    <mergeCell ref="A1416:E1416"/>
    <mergeCell ref="C1433:D1433"/>
    <mergeCell ref="L1432:O1432"/>
    <mergeCell ref="D38:W38"/>
    <mergeCell ref="D39:W39"/>
    <mergeCell ref="D40:W40"/>
    <mergeCell ref="B241:U241"/>
    <mergeCell ref="B242:U242"/>
    <mergeCell ref="G1398:U1398"/>
    <mergeCell ref="F1377:O1377"/>
    <mergeCell ref="G1356:U1356"/>
    <mergeCell ref="L1354:O1354"/>
    <mergeCell ref="G1358:U1358"/>
    <mergeCell ref="B1634:P1634"/>
    <mergeCell ref="L1667:O1667"/>
    <mergeCell ref="B1633:P1633"/>
    <mergeCell ref="L1584:O1584"/>
    <mergeCell ref="R1621:U1621"/>
    <mergeCell ref="C1589:F1589"/>
    <mergeCell ref="E1584:F1584"/>
    <mergeCell ref="A1606:E1606"/>
    <mergeCell ref="A1650:E1650"/>
    <mergeCell ref="G1589:U1589"/>
    <mergeCell ref="L1470:O1470"/>
    <mergeCell ref="L1706:O1706"/>
    <mergeCell ref="B1678:P1678"/>
    <mergeCell ref="B1677:P1677"/>
    <mergeCell ref="F1690:N1690"/>
    <mergeCell ref="L1471:O1471"/>
    <mergeCell ref="B1524:U1524"/>
    <mergeCell ref="L1546:O1546"/>
    <mergeCell ref="L1544:O1544"/>
    <mergeCell ref="R1917:U1917"/>
    <mergeCell ref="C1827:D1827"/>
    <mergeCell ref="G1886:U1886"/>
    <mergeCell ref="L1917:O1917"/>
    <mergeCell ref="B1900:U1900"/>
    <mergeCell ref="B1901:U1901"/>
    <mergeCell ref="F1903:N1903"/>
    <mergeCell ref="L1883:O1883"/>
    <mergeCell ref="G1885:U1885"/>
    <mergeCell ref="L1997:O1997"/>
    <mergeCell ref="L1995:O1995"/>
    <mergeCell ref="F2017:N2017"/>
    <mergeCell ref="F2056:N2056"/>
    <mergeCell ref="E1996:F1996"/>
    <mergeCell ref="L2031:O2031"/>
    <mergeCell ref="G2032:K2032"/>
    <mergeCell ref="B2054:U2054"/>
    <mergeCell ref="C2039:D2039"/>
    <mergeCell ref="B2014:U2014"/>
    <mergeCell ref="B2015:U2015"/>
    <mergeCell ref="B2016:U2016"/>
    <mergeCell ref="G2188:U2188"/>
    <mergeCell ref="L2185:O2185"/>
    <mergeCell ref="L2183:O2183"/>
    <mergeCell ref="B2165:U2165"/>
    <mergeCell ref="G2153:U2153"/>
    <mergeCell ref="G2151:U2151"/>
    <mergeCell ref="F2130:N2130"/>
    <mergeCell ref="B122:U122"/>
    <mergeCell ref="B280:U280"/>
    <mergeCell ref="L2222:O2222"/>
    <mergeCell ref="L2221:O2221"/>
    <mergeCell ref="F2206:N2206"/>
    <mergeCell ref="B2202:U2202"/>
    <mergeCell ref="C2222:D2222"/>
    <mergeCell ref="E2221:F2221"/>
    <mergeCell ref="R2221:U2221"/>
    <mergeCell ref="R2220:U2220"/>
    <mergeCell ref="F437:Q437"/>
    <mergeCell ref="B360:U360"/>
    <mergeCell ref="B396:U396"/>
    <mergeCell ref="B397:U397"/>
    <mergeCell ref="B161:U161"/>
    <mergeCell ref="B162:U162"/>
    <mergeCell ref="B163:U163"/>
    <mergeCell ref="B201:U201"/>
    <mergeCell ref="B358:U358"/>
    <mergeCell ref="B359:U359"/>
    <mergeCell ref="F2436:N2436"/>
    <mergeCell ref="B2432:U2432"/>
    <mergeCell ref="F2169:N2169"/>
    <mergeCell ref="G2264:U2264"/>
    <mergeCell ref="F2244:N2244"/>
    <mergeCell ref="B2242:U2242"/>
    <mergeCell ref="G2221:K2221"/>
    <mergeCell ref="B2320:U2320"/>
    <mergeCell ref="F2283:N2283"/>
    <mergeCell ref="C2260:D2260"/>
    <mergeCell ref="G2607:U2607"/>
    <mergeCell ref="G2493:U2493"/>
    <mergeCell ref="F2474:N2474"/>
    <mergeCell ref="B2281:U2281"/>
    <mergeCell ref="B2282:U2282"/>
    <mergeCell ref="A2336:L2336"/>
    <mergeCell ref="A2283:E2283"/>
    <mergeCell ref="A2322:E2322"/>
    <mergeCell ref="C2303:D2303"/>
    <mergeCell ref="G2343:U2343"/>
    <mergeCell ref="F1943:N1943"/>
    <mergeCell ref="L2223:O2223"/>
    <mergeCell ref="F2398:N2398"/>
    <mergeCell ref="C2266:D2266"/>
    <mergeCell ref="L2296:O2296"/>
    <mergeCell ref="L2373:O2373"/>
    <mergeCell ref="G2300:U2300"/>
    <mergeCell ref="L2260:O2260"/>
    <mergeCell ref="L2107:O2107"/>
    <mergeCell ref="L2108:O2108"/>
    <mergeCell ref="R452:U452"/>
    <mergeCell ref="A453:B453"/>
    <mergeCell ref="C459:D459"/>
    <mergeCell ref="G2301:U2301"/>
    <mergeCell ref="L2298:O2298"/>
    <mergeCell ref="B2433:U2433"/>
    <mergeCell ref="F2359:N2359"/>
    <mergeCell ref="B2280:U2280"/>
    <mergeCell ref="L2415:O2415"/>
    <mergeCell ref="L2414:O2414"/>
    <mergeCell ref="G1824:U1824"/>
    <mergeCell ref="B780:U780"/>
    <mergeCell ref="B781:U781"/>
    <mergeCell ref="G1711:U1711"/>
    <mergeCell ref="G1749:U1749"/>
    <mergeCell ref="L1744:O1744"/>
    <mergeCell ref="G1706:K1706"/>
    <mergeCell ref="F1728:N1728"/>
    <mergeCell ref="G1568:O1568"/>
    <mergeCell ref="F1650:N1650"/>
    <mergeCell ref="B1552:U1552"/>
    <mergeCell ref="R2107:U2107"/>
    <mergeCell ref="F1621:K1621"/>
    <mergeCell ref="E1622:F1622"/>
    <mergeCell ref="C1924:D1924"/>
    <mergeCell ref="L1882:O1882"/>
    <mergeCell ref="B1646:U1646"/>
    <mergeCell ref="B1647:U1647"/>
    <mergeCell ref="G1627:U1627"/>
    <mergeCell ref="G1825:U1825"/>
    <mergeCell ref="C1671:F1671"/>
    <mergeCell ref="L1666:O1666"/>
    <mergeCell ref="G1622:K1622"/>
    <mergeCell ref="G1626:U1626"/>
    <mergeCell ref="L1623:O1623"/>
    <mergeCell ref="B1632:U1632"/>
    <mergeCell ref="C1628:D1628"/>
    <mergeCell ref="L1668:O1668"/>
    <mergeCell ref="R1666:U1666"/>
    <mergeCell ref="C1627:F1627"/>
    <mergeCell ref="C1707:D1707"/>
    <mergeCell ref="C1352:D1352"/>
    <mergeCell ref="C1275:F1275"/>
    <mergeCell ref="F1583:K1583"/>
    <mergeCell ref="B1480:U1480"/>
    <mergeCell ref="B1481:U1481"/>
    <mergeCell ref="A1629:R1629"/>
    <mergeCell ref="E1433:F1433"/>
    <mergeCell ref="G1433:K1433"/>
    <mergeCell ref="C1622:D1622"/>
    <mergeCell ref="R837:U837"/>
    <mergeCell ref="L837:O837"/>
    <mergeCell ref="G799:K799"/>
    <mergeCell ref="R762:U762"/>
    <mergeCell ref="B818:U818"/>
    <mergeCell ref="B628:U628"/>
    <mergeCell ref="B665:U665"/>
    <mergeCell ref="B666:U666"/>
    <mergeCell ref="C799:D799"/>
    <mergeCell ref="C769:D769"/>
    <mergeCell ref="C917:D917"/>
    <mergeCell ref="A744:T744"/>
    <mergeCell ref="A745:T745"/>
    <mergeCell ref="G844:U844"/>
    <mergeCell ref="G882:U882"/>
    <mergeCell ref="F862:R862"/>
    <mergeCell ref="R916:U916"/>
    <mergeCell ref="G842:U842"/>
    <mergeCell ref="S836:T836"/>
    <mergeCell ref="B782:U782"/>
    <mergeCell ref="R339:U339"/>
    <mergeCell ref="E324:Q324"/>
    <mergeCell ref="B322:U322"/>
    <mergeCell ref="L339:O339"/>
    <mergeCell ref="C345:F345"/>
    <mergeCell ref="B692:U692"/>
    <mergeCell ref="L684:O684"/>
    <mergeCell ref="G567:K567"/>
    <mergeCell ref="S604:T604"/>
    <mergeCell ref="C572:F572"/>
    <mergeCell ref="L452:O452"/>
    <mergeCell ref="G453:K453"/>
    <mergeCell ref="L301:O301"/>
    <mergeCell ref="L417:O417"/>
    <mergeCell ref="L300:O300"/>
    <mergeCell ref="G343:U343"/>
    <mergeCell ref="G381:U381"/>
    <mergeCell ref="B320:U320"/>
    <mergeCell ref="B321:U321"/>
    <mergeCell ref="L338:O338"/>
    <mergeCell ref="C453:D453"/>
    <mergeCell ref="L724:O724"/>
    <mergeCell ref="G420:U420"/>
    <mergeCell ref="F452:K452"/>
    <mergeCell ref="L454:O454"/>
    <mergeCell ref="G459:U459"/>
    <mergeCell ref="B433:U433"/>
    <mergeCell ref="B434:U434"/>
    <mergeCell ref="B435:U435"/>
    <mergeCell ref="E453:F453"/>
    <mergeCell ref="C496:D496"/>
    <mergeCell ref="B731:U731"/>
    <mergeCell ref="L529:O529"/>
    <mergeCell ref="L491:O491"/>
    <mergeCell ref="G612:U612"/>
    <mergeCell ref="B472:U472"/>
    <mergeCell ref="G646:K646"/>
    <mergeCell ref="R646:U646"/>
    <mergeCell ref="B730:U730"/>
    <mergeCell ref="B588:U588"/>
    <mergeCell ref="G345:U345"/>
    <mergeCell ref="C804:F804"/>
    <mergeCell ref="B925:U925"/>
    <mergeCell ref="L919:O919"/>
    <mergeCell ref="E415:F415"/>
    <mergeCell ref="B899:U899"/>
    <mergeCell ref="C490:D490"/>
    <mergeCell ref="L764:O764"/>
    <mergeCell ref="G768:U768"/>
    <mergeCell ref="L762:O762"/>
    <mergeCell ref="C763:D763"/>
    <mergeCell ref="B936:U936"/>
    <mergeCell ref="B929:P929"/>
    <mergeCell ref="L918:O918"/>
    <mergeCell ref="C887:Q887"/>
    <mergeCell ref="B820:U820"/>
    <mergeCell ref="G877:K877"/>
    <mergeCell ref="S915:T915"/>
    <mergeCell ref="G917:K917"/>
    <mergeCell ref="L916:O916"/>
    <mergeCell ref="G767:U767"/>
    <mergeCell ref="R838:U838"/>
    <mergeCell ref="G843:U843"/>
    <mergeCell ref="G838:K838"/>
    <mergeCell ref="C877:D877"/>
    <mergeCell ref="B848:U848"/>
    <mergeCell ref="R877:U877"/>
    <mergeCell ref="B859:U859"/>
    <mergeCell ref="E838:F838"/>
    <mergeCell ref="L839:O839"/>
    <mergeCell ref="B2356:U2356"/>
    <mergeCell ref="G2337:K2337"/>
    <mergeCell ref="C2338:D2338"/>
    <mergeCell ref="C2108:D2108"/>
    <mergeCell ref="B2164:U2164"/>
    <mergeCell ref="B2318:U2318"/>
    <mergeCell ref="G2187:U2187"/>
    <mergeCell ref="A2220:K2220"/>
    <mergeCell ref="G2259:K2259"/>
    <mergeCell ref="G2226:U2226"/>
    <mergeCell ref="R2337:U2337"/>
    <mergeCell ref="G2341:U2341"/>
    <mergeCell ref="B2240:U2240"/>
    <mergeCell ref="G2342:U2342"/>
    <mergeCell ref="F2322:N2322"/>
    <mergeCell ref="E2071:F2071"/>
    <mergeCell ref="G2183:K2183"/>
    <mergeCell ref="E2107:F2107"/>
    <mergeCell ref="F2093:N2093"/>
    <mergeCell ref="B2166:U2166"/>
    <mergeCell ref="B2126:U2126"/>
    <mergeCell ref="B2127:U2127"/>
    <mergeCell ref="B2128:U2128"/>
    <mergeCell ref="A2182:K2182"/>
    <mergeCell ref="G2225:U2225"/>
    <mergeCell ref="F2511:N2511"/>
    <mergeCell ref="E2259:F2259"/>
    <mergeCell ref="R2259:U2259"/>
    <mergeCell ref="R2258:U2258"/>
    <mergeCell ref="E2413:F2413"/>
    <mergeCell ref="A1768:E1768"/>
    <mergeCell ref="F1768:N1768"/>
    <mergeCell ref="L1785:O1785"/>
    <mergeCell ref="C1790:D1790"/>
    <mergeCell ref="C1784:D1784"/>
    <mergeCell ref="R1743:U1743"/>
    <mergeCell ref="R1783:U1783"/>
    <mergeCell ref="L1784:O1784"/>
    <mergeCell ref="L1782:O1782"/>
    <mergeCell ref="C1744:D1744"/>
    <mergeCell ref="F1805:N1805"/>
    <mergeCell ref="R1820:U1820"/>
    <mergeCell ref="G1826:U1826"/>
    <mergeCell ref="L1783:O1783"/>
    <mergeCell ref="R1819:U1819"/>
    <mergeCell ref="B1725:U1725"/>
    <mergeCell ref="B1801:U1801"/>
    <mergeCell ref="B1765:U1765"/>
    <mergeCell ref="B1766:U1766"/>
    <mergeCell ref="A1728:E1728"/>
    <mergeCell ref="A1309:J1309"/>
    <mergeCell ref="R1351:U1351"/>
    <mergeCell ref="L1395:O1395"/>
    <mergeCell ref="B1279:U1279"/>
    <mergeCell ref="G1783:K1783"/>
    <mergeCell ref="E1743:F1743"/>
    <mergeCell ref="R1508:U1508"/>
    <mergeCell ref="C1750:D1750"/>
    <mergeCell ref="B1402:U1402"/>
    <mergeCell ref="B1291:U1291"/>
    <mergeCell ref="G1788:U1788"/>
    <mergeCell ref="L1352:O1352"/>
    <mergeCell ref="L1745:O1745"/>
    <mergeCell ref="A1805:E1805"/>
    <mergeCell ref="B1802:U1802"/>
    <mergeCell ref="A1866:E1866"/>
    <mergeCell ref="B1764:U1764"/>
    <mergeCell ref="G1789:U1789"/>
    <mergeCell ref="G1787:U1787"/>
    <mergeCell ref="F1866:N1866"/>
    <mergeCell ref="F762:K762"/>
    <mergeCell ref="G804:U804"/>
    <mergeCell ref="E799:F799"/>
    <mergeCell ref="E763:F763"/>
    <mergeCell ref="C768:F768"/>
    <mergeCell ref="G763:K763"/>
    <mergeCell ref="L799:O799"/>
    <mergeCell ref="A770:Q770"/>
    <mergeCell ref="R763:U763"/>
    <mergeCell ref="L763:O763"/>
    <mergeCell ref="L798:O798"/>
    <mergeCell ref="C1159:F1159"/>
    <mergeCell ref="B1239:U1239"/>
    <mergeCell ref="B1240:U1240"/>
    <mergeCell ref="S1268:T1268"/>
    <mergeCell ref="G1154:K1154"/>
    <mergeCell ref="C1232:D1232"/>
    <mergeCell ref="B1162:U1162"/>
    <mergeCell ref="C998:D998"/>
    <mergeCell ref="L1112:O1112"/>
    <mergeCell ref="R799:U799"/>
    <mergeCell ref="L1271:O1271"/>
    <mergeCell ref="B888:P888"/>
    <mergeCell ref="G883:U883"/>
    <mergeCell ref="L956:O956"/>
    <mergeCell ref="C1312:D1312"/>
    <mergeCell ref="E1312:F1312"/>
    <mergeCell ref="B1163:U1163"/>
    <mergeCell ref="C805:D805"/>
    <mergeCell ref="B1283:P1283"/>
    <mergeCell ref="C1198:D1198"/>
    <mergeCell ref="G1275:U1275"/>
    <mergeCell ref="L1153:O1153"/>
    <mergeCell ref="F1138:O1138"/>
    <mergeCell ref="G1118:U1118"/>
    <mergeCell ref="A1138:E1138"/>
    <mergeCell ref="L1819:O1819"/>
    <mergeCell ref="B849:U849"/>
    <mergeCell ref="L878:O878"/>
    <mergeCell ref="B973:U973"/>
    <mergeCell ref="B937:U937"/>
    <mergeCell ref="B858:U858"/>
    <mergeCell ref="L994:O994"/>
    <mergeCell ref="B898:U898"/>
    <mergeCell ref="G955:K955"/>
    <mergeCell ref="L955:O955"/>
    <mergeCell ref="G1820:K1820"/>
    <mergeCell ref="E1957:F1957"/>
    <mergeCell ref="B1803:U1803"/>
    <mergeCell ref="B1862:U1862"/>
    <mergeCell ref="R1957:U1957"/>
    <mergeCell ref="R1742:U1742"/>
    <mergeCell ref="E1783:F1783"/>
    <mergeCell ref="R1782:U1782"/>
    <mergeCell ref="L1957:O1957"/>
    <mergeCell ref="L1742:O1742"/>
    <mergeCell ref="C2114:D2114"/>
    <mergeCell ref="R1995:U1995"/>
    <mergeCell ref="L2073:O2073"/>
    <mergeCell ref="G1962:U1962"/>
    <mergeCell ref="L1821:O1821"/>
    <mergeCell ref="L1820:O1820"/>
    <mergeCell ref="R1881:U1881"/>
    <mergeCell ref="E1820:F1820"/>
    <mergeCell ref="C2072:D2072"/>
    <mergeCell ref="A2031:K2031"/>
    <mergeCell ref="L2033:O2033"/>
    <mergeCell ref="G1922:U1922"/>
    <mergeCell ref="L1956:O1956"/>
    <mergeCell ref="R1996:U1996"/>
    <mergeCell ref="G1996:K1996"/>
    <mergeCell ref="R2183:U2183"/>
    <mergeCell ref="R1956:U1956"/>
    <mergeCell ref="B2089:U2089"/>
    <mergeCell ref="L2182:O2182"/>
    <mergeCell ref="R2147:U2147"/>
    <mergeCell ref="L2071:O2071"/>
    <mergeCell ref="L2070:O2070"/>
    <mergeCell ref="G2071:K2071"/>
    <mergeCell ref="L2032:O2032"/>
    <mergeCell ref="G1961:U1961"/>
    <mergeCell ref="B1976:U1976"/>
    <mergeCell ref="B1977:U1977"/>
    <mergeCell ref="B1978:U1978"/>
    <mergeCell ref="G2001:U2001"/>
    <mergeCell ref="E2032:F2032"/>
    <mergeCell ref="G1712:U1712"/>
    <mergeCell ref="L1880:O1880"/>
    <mergeCell ref="B1899:U1899"/>
    <mergeCell ref="G1963:U1963"/>
    <mergeCell ref="G1923:U1923"/>
    <mergeCell ref="G2000:U2000"/>
    <mergeCell ref="B1940:U1940"/>
    <mergeCell ref="G1748:U1748"/>
    <mergeCell ref="L1743:O1743"/>
    <mergeCell ref="L1881:O1881"/>
    <mergeCell ref="L1708:O1708"/>
    <mergeCell ref="G1921:U1921"/>
    <mergeCell ref="L1959:O1959"/>
    <mergeCell ref="L1958:O1958"/>
    <mergeCell ref="B1724:U1724"/>
    <mergeCell ref="E1706:F1706"/>
    <mergeCell ref="B1726:U1726"/>
    <mergeCell ref="L1822:O1822"/>
    <mergeCell ref="R1880:U1880"/>
    <mergeCell ref="B1939:U1939"/>
    <mergeCell ref="G1672:U1672"/>
    <mergeCell ref="R1665:U1665"/>
    <mergeCell ref="B1687:U1687"/>
    <mergeCell ref="L1621:O1621"/>
    <mergeCell ref="B1686:U1686"/>
    <mergeCell ref="B1595:P1595"/>
    <mergeCell ref="C1666:D1666"/>
    <mergeCell ref="F1665:K1665"/>
    <mergeCell ref="G1671:U1671"/>
    <mergeCell ref="R1622:U1622"/>
    <mergeCell ref="G1588:U1588"/>
    <mergeCell ref="L1585:O1585"/>
    <mergeCell ref="L1586:O1586"/>
    <mergeCell ref="B1592:U1592"/>
    <mergeCell ref="L1353:O1353"/>
    <mergeCell ref="L1393:O1393"/>
    <mergeCell ref="R1470:U1470"/>
    <mergeCell ref="G1357:U1357"/>
    <mergeCell ref="R1433:U1433"/>
    <mergeCell ref="L1435:O1435"/>
    <mergeCell ref="B1413:U1413"/>
    <mergeCell ref="B1013:U1013"/>
    <mergeCell ref="L840:O840"/>
    <mergeCell ref="G1276:U1276"/>
    <mergeCell ref="E1073:F1073"/>
    <mergeCell ref="L1074:O1074"/>
    <mergeCell ref="R1073:U1073"/>
    <mergeCell ref="G960:U960"/>
    <mergeCell ref="G1112:K1112"/>
    <mergeCell ref="B1280:U1280"/>
    <mergeCell ref="C1584:D1584"/>
    <mergeCell ref="L957:O957"/>
    <mergeCell ref="B935:U935"/>
    <mergeCell ref="L1072:O1072"/>
    <mergeCell ref="C1083:Q1083"/>
    <mergeCell ref="G1073:K1073"/>
    <mergeCell ref="B1082:U1082"/>
    <mergeCell ref="G1437:U1437"/>
    <mergeCell ref="B1450:U1450"/>
    <mergeCell ref="F1416:N1416"/>
    <mergeCell ref="R1312:U1312"/>
    <mergeCell ref="L489:O489"/>
    <mergeCell ref="R606:U606"/>
    <mergeCell ref="B974:U974"/>
    <mergeCell ref="B1012:U1012"/>
    <mergeCell ref="B1054:U1054"/>
    <mergeCell ref="G1078:U1078"/>
    <mergeCell ref="B1055:U1055"/>
    <mergeCell ref="B1172:U1172"/>
    <mergeCell ref="G1232:K1232"/>
    <mergeCell ref="G650:U650"/>
    <mergeCell ref="R683:U683"/>
    <mergeCell ref="R722:U722"/>
    <mergeCell ref="G722:K722"/>
    <mergeCell ref="R645:U645"/>
    <mergeCell ref="G652:U652"/>
    <mergeCell ref="L648:O648"/>
    <mergeCell ref="L647:O647"/>
    <mergeCell ref="L685:O685"/>
    <mergeCell ref="L646:O646"/>
    <mergeCell ref="L723:O723"/>
    <mergeCell ref="C688:F688"/>
    <mergeCell ref="C722:D722"/>
    <mergeCell ref="C727:F727"/>
    <mergeCell ref="A707:E707"/>
    <mergeCell ref="E722:F722"/>
    <mergeCell ref="G726:U726"/>
    <mergeCell ref="R721:U721"/>
    <mergeCell ref="B1093:U1093"/>
    <mergeCell ref="G1038:U1038"/>
    <mergeCell ref="B1042:U1042"/>
    <mergeCell ref="B693:U693"/>
    <mergeCell ref="G727:U727"/>
    <mergeCell ref="L722:O722"/>
    <mergeCell ref="L877:O877"/>
    <mergeCell ref="R798:U798"/>
    <mergeCell ref="G922:U922"/>
    <mergeCell ref="C922:F922"/>
    <mergeCell ref="B1124:P1124"/>
    <mergeCell ref="L1073:O1073"/>
    <mergeCell ref="C1123:Q1123"/>
    <mergeCell ref="L1113:O1113"/>
    <mergeCell ref="F1097:O1097"/>
    <mergeCell ref="B1121:U1121"/>
    <mergeCell ref="R1111:U1111"/>
    <mergeCell ref="R1112:U1112"/>
    <mergeCell ref="B1094:U1094"/>
    <mergeCell ref="L1075:O1075"/>
    <mergeCell ref="F1153:K1153"/>
    <mergeCell ref="L1269:O1269"/>
    <mergeCell ref="A1230:J1230"/>
    <mergeCell ref="G1197:U1197"/>
    <mergeCell ref="C1197:F1197"/>
    <mergeCell ref="G1237:U1237"/>
    <mergeCell ref="L1233:O1233"/>
    <mergeCell ref="B1174:U1174"/>
    <mergeCell ref="C1192:D1192"/>
    <mergeCell ref="R1192:U1192"/>
    <mergeCell ref="B1095:U1095"/>
    <mergeCell ref="C1363:Q1363"/>
    <mergeCell ref="B1134:U1134"/>
    <mergeCell ref="G1393:K1393"/>
    <mergeCell ref="B1362:U1362"/>
    <mergeCell ref="B1166:P1166"/>
    <mergeCell ref="A1253:E1253"/>
    <mergeCell ref="F1111:K1111"/>
    <mergeCell ref="L1111:O1111"/>
    <mergeCell ref="L1154:O1154"/>
    <mergeCell ref="G1352:K1352"/>
    <mergeCell ref="L1314:O1314"/>
    <mergeCell ref="G1312:K1312"/>
    <mergeCell ref="L1311:O1311"/>
    <mergeCell ref="G1274:U1274"/>
    <mergeCell ref="B1204:P1204"/>
    <mergeCell ref="B1292:U1292"/>
    <mergeCell ref="B1293:U1293"/>
    <mergeCell ref="A1295:E1295"/>
    <mergeCell ref="L1312:O1312"/>
    <mergeCell ref="G687:U687"/>
    <mergeCell ref="G683:K683"/>
    <mergeCell ref="B1331:U1331"/>
    <mergeCell ref="R682:U682"/>
    <mergeCell ref="C1513:F1513"/>
    <mergeCell ref="R1471:U1471"/>
    <mergeCell ref="F1311:K1311"/>
    <mergeCell ref="B1249:U1249"/>
    <mergeCell ref="L1510:O1510"/>
    <mergeCell ref="C1317:F1317"/>
    <mergeCell ref="C611:F611"/>
    <mergeCell ref="E590:AA590"/>
    <mergeCell ref="C573:D573"/>
    <mergeCell ref="L606:O606"/>
    <mergeCell ref="G1316:U1316"/>
    <mergeCell ref="R1352:U1352"/>
    <mergeCell ref="F1335:O1335"/>
    <mergeCell ref="E1352:F1352"/>
    <mergeCell ref="B1324:Q1324"/>
    <mergeCell ref="L645:O645"/>
    <mergeCell ref="L415:O415"/>
    <mergeCell ref="E362:Q362"/>
    <mergeCell ref="C382:F382"/>
    <mergeCell ref="L605:O605"/>
    <mergeCell ref="L608:O608"/>
    <mergeCell ref="F566:K566"/>
    <mergeCell ref="E377:F377"/>
    <mergeCell ref="B398:U398"/>
    <mergeCell ref="G415:K415"/>
    <mergeCell ref="C377:D377"/>
    <mergeCell ref="R180:U180"/>
    <mergeCell ref="C606:D606"/>
    <mergeCell ref="G572:U572"/>
    <mergeCell ref="G339:K339"/>
    <mergeCell ref="C420:F420"/>
    <mergeCell ref="R605:U605"/>
    <mergeCell ref="S218:T218"/>
    <mergeCell ref="L262:O262"/>
    <mergeCell ref="C226:D226"/>
    <mergeCell ref="R260:U260"/>
    <mergeCell ref="F98:K98"/>
    <mergeCell ref="L60:O60"/>
    <mergeCell ref="F42:N42"/>
    <mergeCell ref="L222:O222"/>
    <mergeCell ref="A260:B260"/>
    <mergeCell ref="L261:O261"/>
    <mergeCell ref="G185:U185"/>
    <mergeCell ref="E220:F220"/>
    <mergeCell ref="G220:K220"/>
    <mergeCell ref="C260:D260"/>
    <mergeCell ref="C185:F185"/>
    <mergeCell ref="G184:U184"/>
    <mergeCell ref="G260:K260"/>
    <mergeCell ref="L22:O22"/>
    <mergeCell ref="L23:O23"/>
    <mergeCell ref="L100:O100"/>
    <mergeCell ref="C26:F26"/>
    <mergeCell ref="F57:K57"/>
    <mergeCell ref="G58:K58"/>
    <mergeCell ref="L57:O57"/>
    <mergeCell ref="C186:D186"/>
    <mergeCell ref="C567:D567"/>
    <mergeCell ref="E204:P204"/>
    <mergeCell ref="B202:U202"/>
    <mergeCell ref="E260:F260"/>
    <mergeCell ref="C266:D266"/>
    <mergeCell ref="B200:U200"/>
    <mergeCell ref="C220:D220"/>
    <mergeCell ref="F219:K219"/>
    <mergeCell ref="E339:F339"/>
    <mergeCell ref="R57:U57"/>
    <mergeCell ref="R141:U141"/>
    <mergeCell ref="G147:U147"/>
    <mergeCell ref="L141:O141"/>
    <mergeCell ref="C180:D180"/>
    <mergeCell ref="E58:F58"/>
    <mergeCell ref="C99:D99"/>
    <mergeCell ref="E180:F180"/>
    <mergeCell ref="G180:K180"/>
    <mergeCell ref="C104:F104"/>
    <mergeCell ref="L58:O58"/>
    <mergeCell ref="C58:D58"/>
    <mergeCell ref="G145:U145"/>
    <mergeCell ref="R58:U58"/>
    <mergeCell ref="L59:O59"/>
    <mergeCell ref="B81:U81"/>
    <mergeCell ref="B82:U82"/>
    <mergeCell ref="B121:U121"/>
    <mergeCell ref="E99:F99"/>
    <mergeCell ref="C141:D141"/>
    <mergeCell ref="B2:U2"/>
    <mergeCell ref="B3:U3"/>
    <mergeCell ref="B4:U4"/>
    <mergeCell ref="G21:K21"/>
    <mergeCell ref="E21:F21"/>
    <mergeCell ref="R21:U21"/>
    <mergeCell ref="L21:O21"/>
    <mergeCell ref="C21:D21"/>
    <mergeCell ref="A21:B21"/>
    <mergeCell ref="A6:D6"/>
    <mergeCell ref="G186:U186"/>
    <mergeCell ref="G264:U264"/>
    <mergeCell ref="L260:O260"/>
    <mergeCell ref="L101:O101"/>
    <mergeCell ref="E165:N165"/>
    <mergeCell ref="E141:F141"/>
    <mergeCell ref="B123:U123"/>
    <mergeCell ref="C147:D147"/>
    <mergeCell ref="L180:O180"/>
    <mergeCell ref="L182:O182"/>
    <mergeCell ref="L298:O298"/>
    <mergeCell ref="R490:U490"/>
    <mergeCell ref="L377:O377"/>
    <mergeCell ref="R299:U299"/>
    <mergeCell ref="G382:U382"/>
    <mergeCell ref="L378:O378"/>
    <mergeCell ref="L416:O416"/>
    <mergeCell ref="R376:U376"/>
    <mergeCell ref="L379:O379"/>
    <mergeCell ref="L341:O341"/>
    <mergeCell ref="E299:F299"/>
    <mergeCell ref="C299:D299"/>
    <mergeCell ref="C339:D339"/>
    <mergeCell ref="L528:O528"/>
    <mergeCell ref="R415:U415"/>
    <mergeCell ref="G377:K377"/>
    <mergeCell ref="F528:K528"/>
    <mergeCell ref="G383:U383"/>
    <mergeCell ref="L490:O490"/>
    <mergeCell ref="G494:U494"/>
    <mergeCell ref="G610:U610"/>
    <mergeCell ref="E529:F529"/>
    <mergeCell ref="L567:O567"/>
    <mergeCell ref="R566:U566"/>
    <mergeCell ref="G529:K529"/>
    <mergeCell ref="G419:U419"/>
    <mergeCell ref="F489:K489"/>
    <mergeCell ref="L455:O455"/>
    <mergeCell ref="R453:U453"/>
    <mergeCell ref="C458:F458"/>
    <mergeCell ref="C225:F225"/>
    <mergeCell ref="L98:O98"/>
    <mergeCell ref="G103:U103"/>
    <mergeCell ref="R99:U99"/>
    <mergeCell ref="E84:N84"/>
    <mergeCell ref="L99:O99"/>
    <mergeCell ref="G141:K141"/>
    <mergeCell ref="C146:F146"/>
    <mergeCell ref="L142:O142"/>
    <mergeCell ref="R98:U98"/>
    <mergeCell ref="G61:U61"/>
    <mergeCell ref="G146:U146"/>
    <mergeCell ref="G102:U102"/>
    <mergeCell ref="E125:N125"/>
    <mergeCell ref="C63:F63"/>
    <mergeCell ref="B80:U80"/>
    <mergeCell ref="G62:U62"/>
    <mergeCell ref="G99:K99"/>
    <mergeCell ref="L143:O143"/>
    <mergeCell ref="A84:D84"/>
    <mergeCell ref="G2077:U2077"/>
    <mergeCell ref="C304:F304"/>
    <mergeCell ref="R2031:U2031"/>
    <mergeCell ref="L1998:O1998"/>
    <mergeCell ref="L683:O683"/>
    <mergeCell ref="C651:F651"/>
    <mergeCell ref="G1475:U1475"/>
    <mergeCell ref="G606:K606"/>
    <mergeCell ref="R377:U377"/>
    <mergeCell ref="E606:F606"/>
    <mergeCell ref="R2146:U2146"/>
    <mergeCell ref="R2071:U2071"/>
    <mergeCell ref="R2106:U2106"/>
    <mergeCell ref="G2111:U2111"/>
    <mergeCell ref="B2090:U2090"/>
    <mergeCell ref="B2091:U2091"/>
    <mergeCell ref="G2076:U2076"/>
    <mergeCell ref="L2109:O2109"/>
    <mergeCell ref="G2107:K2107"/>
    <mergeCell ref="C2078:D2078"/>
    <mergeCell ref="R2032:U2032"/>
    <mergeCell ref="B2052:U2052"/>
    <mergeCell ref="R2182:U2182"/>
    <mergeCell ref="L2106:O2106"/>
    <mergeCell ref="G2037:U2037"/>
    <mergeCell ref="G2036:U2036"/>
    <mergeCell ref="B2053:U2053"/>
    <mergeCell ref="L2148:O2148"/>
    <mergeCell ref="G2112:U2112"/>
    <mergeCell ref="A2070:K2070"/>
    <mergeCell ref="C2148:D2148"/>
    <mergeCell ref="E2296:F2296"/>
    <mergeCell ref="L2184:O2184"/>
    <mergeCell ref="G2152:U2152"/>
    <mergeCell ref="B2394:U2394"/>
    <mergeCell ref="L2337:O2337"/>
    <mergeCell ref="E2337:F2337"/>
    <mergeCell ref="L2220:O2220"/>
    <mergeCell ref="L2149:O2149"/>
    <mergeCell ref="B2241:U2241"/>
    <mergeCell ref="L2526:O2526"/>
    <mergeCell ref="A2511:E2511"/>
    <mergeCell ref="C2608:D2608"/>
    <mergeCell ref="G2525:K2525"/>
    <mergeCell ref="G2567:U2567"/>
    <mergeCell ref="L2527:O2527"/>
    <mergeCell ref="G2568:U2568"/>
    <mergeCell ref="B2546:U2546"/>
    <mergeCell ref="C2569:D2569"/>
    <mergeCell ref="C2532:D2532"/>
    <mergeCell ref="C2563:D2563"/>
    <mergeCell ref="B2547:U2547"/>
    <mergeCell ref="G2529:U2529"/>
    <mergeCell ref="B2357:U2357"/>
    <mergeCell ref="G2417:U2417"/>
    <mergeCell ref="C2457:D2457"/>
    <mergeCell ref="C2451:D2451"/>
    <mergeCell ref="G2531:U2531"/>
    <mergeCell ref="G2549:O2549"/>
    <mergeCell ref="B2545:U2545"/>
    <mergeCell ref="A2451:B2451"/>
    <mergeCell ref="L2450:O2450"/>
    <mergeCell ref="G2606:U2606"/>
    <mergeCell ref="L2602:O2602"/>
    <mergeCell ref="L2603:O2603"/>
    <mergeCell ref="G2566:U2566"/>
    <mergeCell ref="L2563:O2563"/>
    <mergeCell ref="E2563:F2563"/>
    <mergeCell ref="L2489:O2489"/>
    <mergeCell ref="G2530:U2530"/>
    <mergeCell ref="G2605:U2605"/>
    <mergeCell ref="B2584:U2584"/>
    <mergeCell ref="E2603:F2603"/>
    <mergeCell ref="C2602:D2602"/>
    <mergeCell ref="R2601:U2601"/>
    <mergeCell ref="L2601:O2601"/>
    <mergeCell ref="G2601:K2601"/>
    <mergeCell ref="A2601:F2601"/>
    <mergeCell ref="A2586:E2586"/>
    <mergeCell ref="C2374:D2374"/>
    <mergeCell ref="C2380:D2380"/>
    <mergeCell ref="G2377:U2377"/>
    <mergeCell ref="G2379:U2379"/>
    <mergeCell ref="B2471:U2471"/>
    <mergeCell ref="G2455:U2455"/>
    <mergeCell ref="G2418:U2418"/>
    <mergeCell ref="A2436:E2436"/>
    <mergeCell ref="L2452:O2452"/>
    <mergeCell ref="G2413:K2413"/>
    <mergeCell ref="A2549:E2549"/>
    <mergeCell ref="B2473:U2473"/>
    <mergeCell ref="G2586:O2586"/>
    <mergeCell ref="G2562:K2562"/>
    <mergeCell ref="L2490:O2490"/>
    <mergeCell ref="B2507:U2507"/>
    <mergeCell ref="B2508:U2508"/>
    <mergeCell ref="L2564:O2564"/>
    <mergeCell ref="B2583:U2583"/>
    <mergeCell ref="C2495:D2495"/>
    <mergeCell ref="G2189:U2189"/>
    <mergeCell ref="G2227:U2227"/>
    <mergeCell ref="R2413:U2413"/>
    <mergeCell ref="A2526:B2526"/>
    <mergeCell ref="A2563:B2563"/>
    <mergeCell ref="R2450:U2450"/>
    <mergeCell ref="G2454:U2454"/>
    <mergeCell ref="G2378:U2378"/>
    <mergeCell ref="L2451:O2451"/>
    <mergeCell ref="C2420:D2420"/>
    <mergeCell ref="L2259:O2259"/>
    <mergeCell ref="E2373:F2373"/>
    <mergeCell ref="C2526:D2526"/>
    <mergeCell ref="G2492:U2492"/>
    <mergeCell ref="B2509:U2509"/>
    <mergeCell ref="L2562:O2562"/>
    <mergeCell ref="R2525:U2525"/>
    <mergeCell ref="R2562:U2562"/>
    <mergeCell ref="L2488:O2488"/>
    <mergeCell ref="G2456:U2456"/>
    <mergeCell ref="B2203:U2203"/>
    <mergeCell ref="L2339:O2339"/>
    <mergeCell ref="G2373:K2373"/>
    <mergeCell ref="L1996:O1996"/>
    <mergeCell ref="L2525:O2525"/>
    <mergeCell ref="G2494:U2494"/>
    <mergeCell ref="R2488:U2488"/>
    <mergeCell ref="G2450:K2450"/>
    <mergeCell ref="B2472:U2472"/>
    <mergeCell ref="G2302:U2302"/>
    <mergeCell ref="G2075:U2075"/>
    <mergeCell ref="R2070:U2070"/>
    <mergeCell ref="G2038:U2038"/>
    <mergeCell ref="L2034:O2034"/>
    <mergeCell ref="L2147:O2147"/>
    <mergeCell ref="G2113:U2113"/>
    <mergeCell ref="F2146:K2146"/>
    <mergeCell ref="G2147:K2147"/>
    <mergeCell ref="E2147:F2147"/>
    <mergeCell ref="L2146:O2146"/>
    <mergeCell ref="S1350:T1350"/>
    <mergeCell ref="R1311:U1311"/>
    <mergeCell ref="C2414:D2414"/>
    <mergeCell ref="R2373:U2373"/>
    <mergeCell ref="L954:O954"/>
    <mergeCell ref="E955:F955"/>
    <mergeCell ref="R954:U954"/>
    <mergeCell ref="G1549:U1549"/>
    <mergeCell ref="R2296:U2296"/>
    <mergeCell ref="L2261:O2261"/>
    <mergeCell ref="F1031:K1031"/>
    <mergeCell ref="G998:U998"/>
    <mergeCell ref="B1332:U1332"/>
    <mergeCell ref="B1333:U1333"/>
    <mergeCell ref="C1073:D1073"/>
    <mergeCell ref="R1032:U1032"/>
    <mergeCell ref="C1237:F1237"/>
    <mergeCell ref="C1112:D1112"/>
    <mergeCell ref="B1136:U1136"/>
    <mergeCell ref="C1164:Q1164"/>
    <mergeCell ref="F954:K954"/>
    <mergeCell ref="B1173:U1173"/>
    <mergeCell ref="E1154:F1154"/>
    <mergeCell ref="S1152:T1152"/>
    <mergeCell ref="G1116:U1116"/>
    <mergeCell ref="R1153:U1153"/>
    <mergeCell ref="C997:F997"/>
    <mergeCell ref="B1081:U1081"/>
    <mergeCell ref="G959:U959"/>
    <mergeCell ref="B1135:U1135"/>
    <mergeCell ref="G997:U997"/>
    <mergeCell ref="C1078:F1078"/>
    <mergeCell ref="B1122:U1122"/>
    <mergeCell ref="C1118:D1118"/>
    <mergeCell ref="E1112:F1112"/>
    <mergeCell ref="L1114:O1114"/>
    <mergeCell ref="E1032:F1032"/>
    <mergeCell ref="G1117:U1117"/>
    <mergeCell ref="B1005:P1005"/>
    <mergeCell ref="B999:P999"/>
    <mergeCell ref="B1201:U1201"/>
    <mergeCell ref="B1243:P1243"/>
    <mergeCell ref="G1397:U1397"/>
    <mergeCell ref="C1398:F1398"/>
    <mergeCell ref="L1351:O1351"/>
    <mergeCell ref="B1212:U1212"/>
    <mergeCell ref="B1213:U1213"/>
    <mergeCell ref="B1375:U1375"/>
    <mergeCell ref="B1242:P1242"/>
    <mergeCell ref="R1232:U1232"/>
    <mergeCell ref="L1192:O1192"/>
    <mergeCell ref="L1231:O1231"/>
    <mergeCell ref="B1214:U1214"/>
    <mergeCell ref="G1196:U1196"/>
    <mergeCell ref="F1191:K1191"/>
    <mergeCell ref="E1192:F1192"/>
    <mergeCell ref="B1202:U1202"/>
    <mergeCell ref="B1205:P1205"/>
    <mergeCell ref="R1191:U1191"/>
    <mergeCell ref="R1231:U1231"/>
    <mergeCell ref="E1471:F1471"/>
    <mergeCell ref="L1473:O1473"/>
    <mergeCell ref="B1445:P1445"/>
    <mergeCell ref="C1476:F1476"/>
    <mergeCell ref="F1470:K1470"/>
    <mergeCell ref="C1471:D1471"/>
    <mergeCell ref="L1472:O1472"/>
    <mergeCell ref="A1468:J1468"/>
    <mergeCell ref="G1471:K1471"/>
    <mergeCell ref="A1454:E1454"/>
    <mergeCell ref="R1270:U1270"/>
    <mergeCell ref="L1270:O1270"/>
    <mergeCell ref="F1269:K1269"/>
    <mergeCell ref="B1250:U1250"/>
    <mergeCell ref="L1232:O1232"/>
    <mergeCell ref="L1234:O1234"/>
    <mergeCell ref="R1269:U1269"/>
    <mergeCell ref="B1251:U1251"/>
    <mergeCell ref="C1241:Q1241"/>
    <mergeCell ref="E1232:F1232"/>
    <mergeCell ref="G1476:U1476"/>
    <mergeCell ref="B962:U962"/>
    <mergeCell ref="R1154:U1154"/>
    <mergeCell ref="L1033:O1033"/>
    <mergeCell ref="B1483:P1483"/>
    <mergeCell ref="G1438:U1438"/>
    <mergeCell ref="G1158:U1158"/>
    <mergeCell ref="L1193:O1193"/>
    <mergeCell ref="S1190:T1190"/>
    <mergeCell ref="L1272:O1272"/>
    <mergeCell ref="B1564:U1564"/>
    <mergeCell ref="G1917:K1917"/>
    <mergeCell ref="G1666:K1666"/>
    <mergeCell ref="C1821:D1821"/>
    <mergeCell ref="C1672:D1672"/>
    <mergeCell ref="B1565:U1565"/>
    <mergeCell ref="R1583:U1583"/>
    <mergeCell ref="L1583:O1583"/>
    <mergeCell ref="G1584:K1584"/>
    <mergeCell ref="R1584:U1584"/>
    <mergeCell ref="L1705:O1705"/>
    <mergeCell ref="L1543:O1543"/>
    <mergeCell ref="B1604:U1604"/>
    <mergeCell ref="B1605:U1605"/>
    <mergeCell ref="B1566:U1566"/>
    <mergeCell ref="B1603:U1603"/>
    <mergeCell ref="L1622:O1622"/>
    <mergeCell ref="L1624:O1624"/>
    <mergeCell ref="B1648:U1648"/>
    <mergeCell ref="B1556:T1556"/>
    <mergeCell ref="F1507:K1507"/>
    <mergeCell ref="G1528:O1528"/>
    <mergeCell ref="G1513:U1513"/>
    <mergeCell ref="R1507:U1507"/>
    <mergeCell ref="E1508:F1508"/>
    <mergeCell ref="G1512:U1512"/>
    <mergeCell ref="B1526:U1526"/>
    <mergeCell ref="L1507:O1507"/>
    <mergeCell ref="L1508:O1508"/>
    <mergeCell ref="G1508:K1508"/>
    <mergeCell ref="B928:P928"/>
    <mergeCell ref="F1351:K1351"/>
    <mergeCell ref="G1159:U1159"/>
    <mergeCell ref="C1358:D1358"/>
    <mergeCell ref="C1043:Q1043"/>
    <mergeCell ref="F1072:K1072"/>
    <mergeCell ref="B963:U963"/>
    <mergeCell ref="C964:Q964"/>
    <mergeCell ref="B965:P965"/>
    <mergeCell ref="C1357:F1357"/>
    <mergeCell ref="B966:P966"/>
    <mergeCell ref="B972:U972"/>
    <mergeCell ref="E992:F992"/>
    <mergeCell ref="C1032:D1032"/>
    <mergeCell ref="R991:U991"/>
    <mergeCell ref="C1281:Q1281"/>
    <mergeCell ref="B1125:P1125"/>
    <mergeCell ref="G1077:U1077"/>
    <mergeCell ref="R1072:U1072"/>
    <mergeCell ref="F1231:K1231"/>
    <mergeCell ref="G1198:U1198"/>
    <mergeCell ref="G1236:U1236"/>
    <mergeCell ref="B1555:P1555"/>
    <mergeCell ref="B1525:U1525"/>
    <mergeCell ref="G1477:U1477"/>
    <mergeCell ref="L1545:O1545"/>
    <mergeCell ref="B1405:P1405"/>
    <mergeCell ref="C1203:Q1203"/>
    <mergeCell ref="B1551:U1551"/>
    <mergeCell ref="E1544:F1544"/>
    <mergeCell ref="C955:D955"/>
    <mergeCell ref="L879:O879"/>
    <mergeCell ref="G996:U996"/>
    <mergeCell ref="C1117:F1117"/>
    <mergeCell ref="B1045:P1045"/>
    <mergeCell ref="B1084:P1084"/>
    <mergeCell ref="B1085:P1085"/>
    <mergeCell ref="F991:K991"/>
    <mergeCell ref="R992:U992"/>
    <mergeCell ref="C992:D992"/>
    <mergeCell ref="L181:O181"/>
    <mergeCell ref="C883:D883"/>
    <mergeCell ref="C882:F882"/>
    <mergeCell ref="C844:D844"/>
    <mergeCell ref="C838:D838"/>
    <mergeCell ref="G651:U651"/>
    <mergeCell ref="C683:D683"/>
    <mergeCell ref="E683:F683"/>
    <mergeCell ref="G265:U265"/>
    <mergeCell ref="C265:F265"/>
    <mergeCell ref="B237:R237"/>
    <mergeCell ref="B243:U243"/>
    <mergeCell ref="R220:U220"/>
    <mergeCell ref="L219:O219"/>
    <mergeCell ref="L299:O299"/>
    <mergeCell ref="L991:O991"/>
    <mergeCell ref="G303:U303"/>
    <mergeCell ref="R219:U219"/>
    <mergeCell ref="G266:U266"/>
    <mergeCell ref="G302:U302"/>
    <mergeCell ref="G992:K992"/>
    <mergeCell ref="L569:O569"/>
    <mergeCell ref="B889:P889"/>
    <mergeCell ref="B694:P694"/>
    <mergeCell ref="C612:D612"/>
    <mergeCell ref="L876:O876"/>
    <mergeCell ref="G822:R822"/>
    <mergeCell ref="R876:U876"/>
    <mergeCell ref="C960:F960"/>
    <mergeCell ref="G784:R784"/>
    <mergeCell ref="B1365:P1365"/>
    <mergeCell ref="F1392:K1392"/>
    <mergeCell ref="B1361:U1361"/>
    <mergeCell ref="F1543:K1543"/>
    <mergeCell ref="R1705:U1705"/>
    <mergeCell ref="L1665:O1665"/>
    <mergeCell ref="B1554:P1554"/>
    <mergeCell ref="B1688:U1688"/>
    <mergeCell ref="C1477:D1477"/>
    <mergeCell ref="C1549:F1549"/>
    <mergeCell ref="A227:M227"/>
    <mergeCell ref="E646:F646"/>
    <mergeCell ref="C809:Q809"/>
    <mergeCell ref="E1666:F1666"/>
    <mergeCell ref="G1628:U1628"/>
    <mergeCell ref="L1194:O1194"/>
    <mergeCell ref="C652:D652"/>
    <mergeCell ref="E284:Q284"/>
    <mergeCell ref="G304:U304"/>
    <mergeCell ref="E490:F490"/>
    <mergeCell ref="R298:U298"/>
    <mergeCell ref="R338:U338"/>
    <mergeCell ref="C495:F495"/>
    <mergeCell ref="C415:D415"/>
    <mergeCell ref="G496:U496"/>
    <mergeCell ref="L492:O492"/>
    <mergeCell ref="G458:U458"/>
    <mergeCell ref="F298:K298"/>
    <mergeCell ref="G299:K299"/>
    <mergeCell ref="G344:U344"/>
    <mergeCell ref="L220:O220"/>
    <mergeCell ref="G226:U226"/>
    <mergeCell ref="G224:U224"/>
    <mergeCell ref="L221:O221"/>
    <mergeCell ref="G225:U225"/>
    <mergeCell ref="G495:U495"/>
    <mergeCell ref="E400:N400"/>
    <mergeCell ref="R489:U489"/>
    <mergeCell ref="G490:K490"/>
    <mergeCell ref="L453:O453"/>
    <mergeCell ref="C534:F534"/>
    <mergeCell ref="L992:O992"/>
    <mergeCell ref="L682:O682"/>
    <mergeCell ref="F645:K645"/>
    <mergeCell ref="B810:P810"/>
    <mergeCell ref="S644:T644"/>
    <mergeCell ref="B721:K721"/>
    <mergeCell ref="G747:R747"/>
    <mergeCell ref="B811:P811"/>
    <mergeCell ref="F976:O976"/>
    <mergeCell ref="G1192:K1192"/>
    <mergeCell ref="E1393:F1393"/>
    <mergeCell ref="B851:P851"/>
    <mergeCell ref="B852:P852"/>
    <mergeCell ref="B1004:P1004"/>
    <mergeCell ref="C1154:D1154"/>
    <mergeCell ref="B1046:S1046"/>
    <mergeCell ref="B1244:R1244"/>
    <mergeCell ref="L1191:O1191"/>
    <mergeCell ref="R955:U955"/>
    <mergeCell ref="L1394:O1394"/>
    <mergeCell ref="F1606:P1606"/>
    <mergeCell ref="B1322:P1322"/>
    <mergeCell ref="B1491:U1491"/>
    <mergeCell ref="B1492:U1492"/>
    <mergeCell ref="B1444:P1444"/>
    <mergeCell ref="C1508:D1508"/>
    <mergeCell ref="B1596:P1596"/>
    <mergeCell ref="R1544:U1544"/>
    <mergeCell ref="B1364:P1364"/>
    <mergeCell ref="R1706:U1706"/>
    <mergeCell ref="L1707:O1707"/>
    <mergeCell ref="C2344:D2344"/>
    <mergeCell ref="L2375:O2375"/>
    <mergeCell ref="G2296:K2296"/>
    <mergeCell ref="B1442:U1442"/>
    <mergeCell ref="G1743:K1743"/>
    <mergeCell ref="L1919:O1919"/>
    <mergeCell ref="G1544:K1544"/>
    <mergeCell ref="B1490:U1490"/>
    <mergeCell ref="B2204:U2204"/>
    <mergeCell ref="G1957:K1957"/>
    <mergeCell ref="B2582:U2582"/>
    <mergeCell ref="B2358:U2358"/>
    <mergeCell ref="B2395:U2395"/>
    <mergeCell ref="L2297:O2297"/>
    <mergeCell ref="L2374:O2374"/>
    <mergeCell ref="L2258:O2258"/>
    <mergeCell ref="G2002:U2002"/>
    <mergeCell ref="L2072:O2072"/>
    <mergeCell ref="B1863:U1863"/>
    <mergeCell ref="B1864:U1864"/>
    <mergeCell ref="G1887:U1887"/>
    <mergeCell ref="A1956:K1956"/>
    <mergeCell ref="A1995:K1995"/>
    <mergeCell ref="B1941:U1941"/>
    <mergeCell ref="C1964:D1964"/>
    <mergeCell ref="L1918:O1918"/>
    <mergeCell ref="C1882:D1882"/>
    <mergeCell ref="G1881:K1881"/>
    <mergeCell ref="C2527:D2527"/>
    <mergeCell ref="E2489:F2489"/>
    <mergeCell ref="B2396:U2396"/>
    <mergeCell ref="G2419:U2419"/>
    <mergeCell ref="A2450:F2450"/>
    <mergeCell ref="C2489:D2489"/>
    <mergeCell ref="B2434:U2434"/>
    <mergeCell ref="L2413:O2413"/>
    <mergeCell ref="E2527:F2527"/>
    <mergeCell ref="G2488:K2488"/>
    <mergeCell ref="A188:J188"/>
    <mergeCell ref="F245:Q245"/>
    <mergeCell ref="C646:D646"/>
    <mergeCell ref="G803:U803"/>
    <mergeCell ref="L721:O721"/>
    <mergeCell ref="G630:R630"/>
    <mergeCell ref="G668:R668"/>
    <mergeCell ref="G707:R707"/>
    <mergeCell ref="A696:Q696"/>
    <mergeCell ref="B734:Q734"/>
    <mergeCell ref="A2489:B2489"/>
    <mergeCell ref="E2451:F2451"/>
    <mergeCell ref="A2258:K2258"/>
    <mergeCell ref="B1323:P1323"/>
    <mergeCell ref="B1165:P1165"/>
    <mergeCell ref="G1747:U1747"/>
    <mergeCell ref="A2106:K2106"/>
    <mergeCell ref="E1881:F1881"/>
    <mergeCell ref="C2184:D2184"/>
    <mergeCell ref="E2183:F2183"/>
    <mergeCell ref="L2338:O2338"/>
    <mergeCell ref="A2413:D2413"/>
    <mergeCell ref="A1713:Q1713"/>
    <mergeCell ref="B1484:P1484"/>
    <mergeCell ref="L993:O993"/>
    <mergeCell ref="C850:Q850"/>
    <mergeCell ref="E1917:F1917"/>
    <mergeCell ref="C1918:D1918"/>
    <mergeCell ref="G2265:U2265"/>
    <mergeCell ref="G2263:U2263"/>
  </mergeCells>
  <printOptions gridLines="1" horizontalCentered="1" verticalCentered="1"/>
  <pageMargins left="1.01" right="1" top="0.25" bottom="0.25" header="0.66" footer="0.2"/>
  <pageSetup horizontalDpi="600" verticalDpi="600" orientation="landscape" paperSize="5" scale="80" r:id="rId4"/>
  <headerFooter alignWithMargins="0">
    <oddFooter>&amp;Lreg11-12SGRR/Reg.\target-achieve\e:\M.Sharma&amp;C &amp;R&amp;T 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0"/>
  <sheetViews>
    <sheetView zoomScalePageLayoutView="0" workbookViewId="0" topLeftCell="E1">
      <selection activeCell="L24" sqref="L24:L28"/>
    </sheetView>
  </sheetViews>
  <sheetFormatPr defaultColWidth="9.140625" defaultRowHeight="12.75"/>
  <cols>
    <col min="1" max="1" width="8.421875" style="2" customWidth="1"/>
    <col min="2" max="2" width="15.421875" style="0" customWidth="1"/>
    <col min="3" max="3" width="7.140625" style="0" customWidth="1"/>
    <col min="4" max="4" width="7.00390625" style="0" customWidth="1"/>
    <col min="5" max="6" width="6.8515625" style="0" customWidth="1"/>
    <col min="7" max="7" width="7.7109375" style="0" customWidth="1"/>
    <col min="8" max="8" width="12.421875" style="0" customWidth="1"/>
    <col min="9" max="9" width="9.57421875" style="0" customWidth="1"/>
    <col min="10" max="10" width="9.00390625" style="0" customWidth="1"/>
    <col min="11" max="11" width="8.8515625" style="0" customWidth="1"/>
    <col min="12" max="12" width="6.57421875" style="0" customWidth="1"/>
    <col min="13" max="13" width="9.140625" style="0" customWidth="1"/>
    <col min="14" max="14" width="8.140625" style="0" customWidth="1"/>
    <col min="15" max="15" width="8.7109375" style="0" customWidth="1"/>
    <col min="16" max="16" width="5.140625" style="0" customWidth="1"/>
    <col min="17" max="18" width="8.28125" style="0" customWidth="1"/>
    <col min="19" max="19" width="8.7109375" style="0" customWidth="1"/>
    <col min="20" max="20" width="7.421875" style="0" customWidth="1"/>
    <col min="21" max="21" width="9.7109375" style="0" customWidth="1"/>
    <col min="22" max="22" width="9.00390625" style="0" customWidth="1"/>
    <col min="23" max="23" width="8.7109375" style="0" customWidth="1"/>
    <col min="24" max="24" width="7.00390625" style="0" customWidth="1"/>
    <col min="25" max="25" width="9.421875" style="0" customWidth="1"/>
  </cols>
  <sheetData>
    <row r="1" spans="1:25" ht="23.25">
      <c r="A1" s="327" t="s">
        <v>357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</row>
    <row r="2" spans="1:25" ht="23.25">
      <c r="A2" s="327" t="s">
        <v>148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</row>
    <row r="3" spans="1:25" ht="21" customHeight="1">
      <c r="A3" s="218"/>
      <c r="B3" s="219"/>
      <c r="C3" s="219"/>
      <c r="D3" s="219"/>
      <c r="E3" s="219"/>
      <c r="F3" s="219"/>
      <c r="G3" s="219"/>
      <c r="H3" s="219"/>
      <c r="I3" s="219"/>
      <c r="J3" s="321" t="s">
        <v>82</v>
      </c>
      <c r="K3" s="322"/>
      <c r="L3" s="322"/>
      <c r="M3" s="322"/>
      <c r="N3" s="321" t="s">
        <v>81</v>
      </c>
      <c r="O3" s="322"/>
      <c r="P3" s="322"/>
      <c r="Q3" s="322"/>
      <c r="R3" s="321" t="s">
        <v>83</v>
      </c>
      <c r="S3" s="322"/>
      <c r="T3" s="322"/>
      <c r="U3" s="322"/>
      <c r="V3" s="321" t="s">
        <v>84</v>
      </c>
      <c r="W3" s="322"/>
      <c r="X3" s="322"/>
      <c r="Y3" s="322"/>
    </row>
    <row r="4" spans="1:25" ht="19.5" customHeight="1">
      <c r="A4" s="260" t="s">
        <v>256</v>
      </c>
      <c r="B4" s="260" t="s">
        <v>257</v>
      </c>
      <c r="C4" s="260" t="s">
        <v>17</v>
      </c>
      <c r="D4" s="260" t="s">
        <v>18</v>
      </c>
      <c r="E4" s="260" t="s">
        <v>78</v>
      </c>
      <c r="F4" s="260" t="s">
        <v>20</v>
      </c>
      <c r="G4" s="260" t="s">
        <v>11</v>
      </c>
      <c r="H4" s="260" t="s">
        <v>79</v>
      </c>
      <c r="I4" s="260" t="s">
        <v>112</v>
      </c>
      <c r="J4" s="260" t="s">
        <v>80</v>
      </c>
      <c r="K4" s="260" t="s">
        <v>9</v>
      </c>
      <c r="L4" s="260" t="s">
        <v>118</v>
      </c>
      <c r="M4" s="260" t="s">
        <v>11</v>
      </c>
      <c r="N4" s="260" t="s">
        <v>80</v>
      </c>
      <c r="O4" s="260" t="s">
        <v>9</v>
      </c>
      <c r="P4" s="260" t="s">
        <v>118</v>
      </c>
      <c r="Q4" s="260" t="s">
        <v>11</v>
      </c>
      <c r="R4" s="260" t="s">
        <v>80</v>
      </c>
      <c r="S4" s="260" t="s">
        <v>9</v>
      </c>
      <c r="T4" s="260" t="s">
        <v>118</v>
      </c>
      <c r="U4" s="260" t="s">
        <v>11</v>
      </c>
      <c r="V4" s="260" t="s">
        <v>80</v>
      </c>
      <c r="W4" s="260" t="s">
        <v>9</v>
      </c>
      <c r="X4" s="260" t="s">
        <v>118</v>
      </c>
      <c r="Y4" s="260" t="s">
        <v>11</v>
      </c>
    </row>
    <row r="5" spans="1:27" ht="19.5" customHeight="1">
      <c r="A5" s="218">
        <v>1</v>
      </c>
      <c r="B5" s="222" t="s">
        <v>2</v>
      </c>
      <c r="C5" s="128">
        <v>320</v>
      </c>
      <c r="D5" s="97">
        <f>'Traget-Achivement 15-16'!$C$15</f>
        <v>105</v>
      </c>
      <c r="E5" s="97">
        <f>'Traget-Achivement 15-16'!$C$16</f>
        <v>139</v>
      </c>
      <c r="F5" s="97">
        <f>'Traget-Achivement 15-16'!$C$17</f>
        <v>38</v>
      </c>
      <c r="G5" s="98">
        <f>'Traget-Achivement 15-16'!C18</f>
        <v>602</v>
      </c>
      <c r="H5" s="98">
        <f>'Traget-Achivement 15-16'!D18</f>
        <v>9030</v>
      </c>
      <c r="I5" s="98">
        <f>'Traget-Achivement 15-16'!E18</f>
        <v>18120</v>
      </c>
      <c r="J5" s="97">
        <f>'Traget-Achivement 15-16'!F18</f>
        <v>14745.5</v>
      </c>
      <c r="K5" s="97">
        <f>'Traget-Achivement 15-16'!G18</f>
        <v>144960</v>
      </c>
      <c r="L5" s="97">
        <f>+AA6</f>
        <v>0</v>
      </c>
      <c r="M5" s="98">
        <f>'Traget-Achivement 15-16'!I18</f>
        <v>168735.5</v>
      </c>
      <c r="N5" s="97">
        <f>'Traget-Achivement 15-16'!J18</f>
        <v>1734.5</v>
      </c>
      <c r="O5" s="97">
        <f>'Traget-Achivement 15-16'!K18</f>
        <v>9060</v>
      </c>
      <c r="P5" s="97">
        <f>$L$7</f>
        <v>0</v>
      </c>
      <c r="Q5" s="98">
        <f>'Traget-Achivement 15-16'!M18</f>
        <v>10794.5</v>
      </c>
      <c r="R5" s="97">
        <f>'Traget-Achivement 15-16'!N18</f>
        <v>1806</v>
      </c>
      <c r="S5" s="97">
        <f>'Traget-Achivement 15-16'!O18</f>
        <v>18120</v>
      </c>
      <c r="T5" s="97">
        <f>$L$7</f>
        <v>0</v>
      </c>
      <c r="U5" s="98">
        <f>'Traget-Achivement 15-16'!Q18</f>
        <v>19926</v>
      </c>
      <c r="V5" s="97">
        <f>'Traget-Achivement 15-16'!R18</f>
        <v>1204</v>
      </c>
      <c r="W5" s="97">
        <f>'Traget-Achivement 15-16'!S18</f>
        <v>9060</v>
      </c>
      <c r="X5" s="97">
        <f>$L$7</f>
        <v>0</v>
      </c>
      <c r="Y5" s="98">
        <f>'Traget-Achivement 15-16'!U18</f>
        <v>10264</v>
      </c>
      <c r="AA5" s="26"/>
    </row>
    <row r="6" spans="1:25" ht="19.5" customHeight="1">
      <c r="A6" s="218">
        <v>2</v>
      </c>
      <c r="B6" s="223" t="s">
        <v>26</v>
      </c>
      <c r="C6" s="97">
        <f>'Traget-Achivement 15-16'!$C$51</f>
        <v>410</v>
      </c>
      <c r="D6" s="97">
        <f>'Traget-Achivement 15-16'!$C$52</f>
        <v>171</v>
      </c>
      <c r="E6" s="97">
        <f>'Traget-Achivement 15-16'!$C$53</f>
        <v>28</v>
      </c>
      <c r="F6" s="97">
        <f>'Traget-Achivement 15-16'!$C$54</f>
        <v>13</v>
      </c>
      <c r="G6" s="98">
        <f>'Traget-Achivement 15-16'!C55</f>
        <v>622</v>
      </c>
      <c r="H6" s="98">
        <f>'Traget-Achivement 15-16'!D55</f>
        <v>9330</v>
      </c>
      <c r="I6" s="98">
        <f>'Traget-Achivement 15-16'!E55</f>
        <v>18432</v>
      </c>
      <c r="J6" s="97">
        <f>'Traget-Achivement 15-16'!F55</f>
        <v>15616</v>
      </c>
      <c r="K6" s="97">
        <f>'Traget-Achivement 15-16'!G55</f>
        <v>147456</v>
      </c>
      <c r="L6" s="97">
        <f>$L$7</f>
        <v>0</v>
      </c>
      <c r="M6" s="98">
        <f>'Traget-Achivement 15-16'!I55</f>
        <v>172402</v>
      </c>
      <c r="N6" s="97">
        <f>'Traget-Achivement 15-16'!J55</f>
        <v>1774</v>
      </c>
      <c r="O6" s="97">
        <f>'Traget-Achivement 15-16'!K55</f>
        <v>9216</v>
      </c>
      <c r="P6" s="97">
        <f>$L$7</f>
        <v>0</v>
      </c>
      <c r="Q6" s="98">
        <f>'Traget-Achivement 15-16'!M55</f>
        <v>10990</v>
      </c>
      <c r="R6" s="97">
        <f>'Traget-Achivement 15-16'!N55</f>
        <v>1866</v>
      </c>
      <c r="S6" s="97">
        <f>'Traget-Achivement 15-16'!O55</f>
        <v>18432</v>
      </c>
      <c r="T6" s="97">
        <f>$L$7</f>
        <v>0</v>
      </c>
      <c r="U6" s="98">
        <f>'Traget-Achivement 15-16'!Q55</f>
        <v>20298</v>
      </c>
      <c r="V6" s="97">
        <f>'Traget-Achivement 15-16'!R55</f>
        <v>1244</v>
      </c>
      <c r="W6" s="97">
        <f>'Traget-Achivement 15-16'!S55</f>
        <v>9216</v>
      </c>
      <c r="X6" s="97">
        <f>$L$7</f>
        <v>0</v>
      </c>
      <c r="Y6" s="98">
        <f>'Traget-Achivement 15-16'!U55</f>
        <v>10460</v>
      </c>
    </row>
    <row r="7" spans="1:25" ht="19.5" customHeight="1">
      <c r="A7" s="218">
        <v>3</v>
      </c>
      <c r="B7" s="223" t="s">
        <v>29</v>
      </c>
      <c r="C7" s="97">
        <f>'Traget-Achivement 15-16'!$C$91</f>
        <v>292</v>
      </c>
      <c r="D7" s="97">
        <f>'Traget-Achivement 15-16'!$C$92</f>
        <v>110</v>
      </c>
      <c r="E7" s="97">
        <f>'Traget-Achivement 15-16'!$C$93</f>
        <v>194</v>
      </c>
      <c r="F7" s="97">
        <f>'Traget-Achivement 15-16'!$C$94</f>
        <v>80</v>
      </c>
      <c r="G7" s="98">
        <f>'Traget-Achivement 15-16'!C95</f>
        <v>676</v>
      </c>
      <c r="H7" s="98">
        <f>'Traget-Achivement 15-16'!D95</f>
        <v>10140</v>
      </c>
      <c r="I7" s="98">
        <f>'Traget-Achivement 15-16'!E95</f>
        <v>20112</v>
      </c>
      <c r="J7" s="97">
        <f>'Traget-Achivement 15-16'!F95</f>
        <v>16867</v>
      </c>
      <c r="K7" s="97">
        <f>'Traget-Achivement 15-16'!G95</f>
        <v>160896</v>
      </c>
      <c r="L7" s="97">
        <f>$L$7</f>
        <v>0</v>
      </c>
      <c r="M7" s="98">
        <f>'Traget-Achivement 15-16'!I95</f>
        <v>187903</v>
      </c>
      <c r="N7" s="97">
        <f>'Traget-Achivement 15-16'!J95</f>
        <v>1933</v>
      </c>
      <c r="O7" s="97">
        <f>'Traget-Achivement 15-16'!K95</f>
        <v>10056</v>
      </c>
      <c r="P7" s="97">
        <f>'Traget-Achivement 15-16'!L95</f>
        <v>0</v>
      </c>
      <c r="Q7" s="98">
        <f>'Traget-Achivement 15-16'!M95</f>
        <v>11989</v>
      </c>
      <c r="R7" s="97">
        <f>'Traget-Achivement 15-16'!N95</f>
        <v>2028</v>
      </c>
      <c r="S7" s="97">
        <f>'Traget-Achivement 15-16'!O95</f>
        <v>20112</v>
      </c>
      <c r="T7" s="97">
        <f>'Traget-Achivement 15-16'!P95</f>
        <v>0</v>
      </c>
      <c r="U7" s="98">
        <f>'Traget-Achivement 15-16'!Q95</f>
        <v>22140</v>
      </c>
      <c r="V7" s="97">
        <f>'Traget-Achivement 15-16'!R95</f>
        <v>1352</v>
      </c>
      <c r="W7" s="97">
        <f>'Traget-Achivement 15-16'!S95</f>
        <v>10056</v>
      </c>
      <c r="X7" s="97">
        <f>'Traget-Achivement 15-16'!T95</f>
        <v>0</v>
      </c>
      <c r="Y7" s="98">
        <f>'Traget-Achivement 15-16'!U95</f>
        <v>11408</v>
      </c>
    </row>
    <row r="8" spans="1:25" ht="19.5" customHeight="1">
      <c r="A8" s="218">
        <v>4</v>
      </c>
      <c r="B8" s="223" t="s">
        <v>38</v>
      </c>
      <c r="C8" s="97">
        <v>80</v>
      </c>
      <c r="D8" s="97">
        <v>43</v>
      </c>
      <c r="E8" s="97">
        <v>53</v>
      </c>
      <c r="F8" s="97">
        <v>29</v>
      </c>
      <c r="G8" s="98">
        <f>F8+E8+D8+C8</f>
        <v>205</v>
      </c>
      <c r="H8" s="98">
        <f>'Traget-Achivement 15-16'!D137</f>
        <v>3075</v>
      </c>
      <c r="I8" s="98">
        <f>'Traget-Achivement 15-16'!E137</f>
        <v>5984</v>
      </c>
      <c r="J8" s="97">
        <f>'Traget-Achivement 15-16'!F137</f>
        <v>5266</v>
      </c>
      <c r="K8" s="97">
        <f>'Traget-Achivement 15-16'!G137</f>
        <v>47872</v>
      </c>
      <c r="L8" s="97">
        <f>'Traget-Achivement 15-16'!H58</f>
        <v>0</v>
      </c>
      <c r="M8" s="98">
        <f>'Traget-Achivement 15-16'!I137</f>
        <v>56213</v>
      </c>
      <c r="N8" s="97">
        <f>'Traget-Achivement 15-16'!J137</f>
        <v>579</v>
      </c>
      <c r="O8" s="97">
        <f>'Traget-Achivement 15-16'!K137</f>
        <v>2992</v>
      </c>
      <c r="P8" s="97">
        <f>'Traget-Achivement 15-16'!L137</f>
        <v>0</v>
      </c>
      <c r="Q8" s="98">
        <f>'Traget-Achivement 15-16'!M137</f>
        <v>3571</v>
      </c>
      <c r="R8" s="97">
        <f>'Traget-Achivement 15-16'!N137</f>
        <v>615</v>
      </c>
      <c r="S8" s="97">
        <f>'Traget-Achivement 15-16'!O137</f>
        <v>5984</v>
      </c>
      <c r="T8" s="97">
        <f>'Traget-Achivement 15-16'!P137</f>
        <v>0</v>
      </c>
      <c r="U8" s="98">
        <f>'Traget-Achivement 15-16'!Q137</f>
        <v>6599</v>
      </c>
      <c r="V8" s="97">
        <f>'Traget-Achivement 15-16'!R137</f>
        <v>410</v>
      </c>
      <c r="W8" s="97">
        <f>'Traget-Achivement 15-16'!S137</f>
        <v>2992</v>
      </c>
      <c r="X8" s="97">
        <f>'Traget-Achivement 15-16'!T137</f>
        <v>0</v>
      </c>
      <c r="Y8" s="98">
        <f>'Traget-Achivement 15-16'!U137</f>
        <v>3402</v>
      </c>
    </row>
    <row r="9" spans="1:25" ht="19.5" customHeight="1">
      <c r="A9" s="218">
        <v>5</v>
      </c>
      <c r="B9" s="223" t="s">
        <v>39</v>
      </c>
      <c r="C9" s="97">
        <f>'Traget-Achivement 15-16'!$C$173</f>
        <v>150</v>
      </c>
      <c r="D9" s="97">
        <f>'Traget-Achivement 15-16'!$C$174</f>
        <v>108</v>
      </c>
      <c r="E9" s="128">
        <f>'Traget-Achivement 15-16'!$C$175</f>
        <v>64</v>
      </c>
      <c r="F9" s="97">
        <f>'Traget-Achivement 15-16'!$C$176</f>
        <v>33</v>
      </c>
      <c r="G9" s="98">
        <f>'Traget-Achivement 15-16'!C177</f>
        <v>355</v>
      </c>
      <c r="H9" s="98">
        <f>'Traget-Achivement 15-16'!D177</f>
        <v>5325</v>
      </c>
      <c r="I9" s="98">
        <f>'Traget-Achivement 15-16'!E177</f>
        <v>10232</v>
      </c>
      <c r="J9" s="97">
        <f>'Traget-Achivement 15-16'!F177</f>
        <v>9290.5</v>
      </c>
      <c r="K9" s="97">
        <f>'Traget-Achivement 15-16'!G177</f>
        <v>81856</v>
      </c>
      <c r="L9" s="97">
        <f>'Traget-Achivement 15-16'!H177</f>
        <v>0</v>
      </c>
      <c r="M9" s="98">
        <f>'Traget-Achivement 15-16'!I177</f>
        <v>96471.5</v>
      </c>
      <c r="N9" s="97">
        <f>'Traget-Achivement 15-16'!J177</f>
        <v>994.5</v>
      </c>
      <c r="O9" s="97">
        <f>'Traget-Achivement 15-16'!K177</f>
        <v>5116</v>
      </c>
      <c r="P9" s="97">
        <f>'Traget-Achivement 15-16'!L177</f>
        <v>0</v>
      </c>
      <c r="Q9" s="98">
        <f>'Traget-Achivement 15-16'!M177</f>
        <v>6110.5</v>
      </c>
      <c r="R9" s="97">
        <f>'Traget-Achivement 15-16'!N177</f>
        <v>1065</v>
      </c>
      <c r="S9" s="97">
        <f>'Traget-Achivement 15-16'!O177</f>
        <v>10232</v>
      </c>
      <c r="T9" s="97">
        <f>'Traget-Achivement 15-16'!P177</f>
        <v>0</v>
      </c>
      <c r="U9" s="98">
        <f>'Traget-Achivement 15-16'!Q177</f>
        <v>11297</v>
      </c>
      <c r="V9" s="97">
        <f>'Traget-Achivement 15-16'!R177</f>
        <v>710</v>
      </c>
      <c r="W9" s="97">
        <f>'Traget-Achivement 15-16'!S177</f>
        <v>5116</v>
      </c>
      <c r="X9" s="97">
        <f>'Traget-Achivement 15-16'!T177</f>
        <v>0</v>
      </c>
      <c r="Y9" s="98">
        <f>'Traget-Achivement 15-16'!U177</f>
        <v>5826</v>
      </c>
    </row>
    <row r="10" spans="1:25" ht="19.5" customHeight="1">
      <c r="A10" s="218">
        <v>6</v>
      </c>
      <c r="B10" s="222" t="s">
        <v>71</v>
      </c>
      <c r="C10" s="97">
        <v>112</v>
      </c>
      <c r="D10" s="97">
        <v>84</v>
      </c>
      <c r="E10" s="97">
        <v>75</v>
      </c>
      <c r="F10" s="97">
        <v>56</v>
      </c>
      <c r="G10" s="98">
        <f aca="true" t="shared" si="0" ref="G10:G33">F10+E10+D10+C10</f>
        <v>327</v>
      </c>
      <c r="H10" s="98">
        <f>'Traget-Achivement 15-16'!D216</f>
        <v>4905</v>
      </c>
      <c r="I10" s="98">
        <f>'Traget-Achivement 15-16'!E216</f>
        <v>9344</v>
      </c>
      <c r="J10" s="97">
        <f>'Traget-Achivement 15-16'!F216</f>
        <v>8664</v>
      </c>
      <c r="K10" s="97">
        <f>'Traget-Achivement 15-16'!G216</f>
        <v>74752</v>
      </c>
      <c r="L10" s="97">
        <f>'Traget-Achivement 15-16'!H60</f>
        <v>0</v>
      </c>
      <c r="M10" s="98">
        <f>'Traget-Achivement 15-16'!I216</f>
        <v>88321</v>
      </c>
      <c r="N10" s="97">
        <f>'Traget-Achivement 15-16'!J216</f>
        <v>911</v>
      </c>
      <c r="O10" s="97">
        <f>'Traget-Achivement 15-16'!K216</f>
        <v>4672</v>
      </c>
      <c r="P10" s="97">
        <f>'Traget-Achivement 15-16'!L216</f>
        <v>0</v>
      </c>
      <c r="Q10" s="98">
        <f>'Traget-Achivement 15-16'!M216</f>
        <v>5583</v>
      </c>
      <c r="R10" s="97">
        <f>'Traget-Achivement 15-16'!N216</f>
        <v>981</v>
      </c>
      <c r="S10" s="97">
        <f>'Traget-Achivement 15-16'!O216</f>
        <v>9344</v>
      </c>
      <c r="T10" s="97">
        <f>'Traget-Achivement 15-16'!P216</f>
        <v>0</v>
      </c>
      <c r="U10" s="98">
        <f>'Traget-Achivement 15-16'!Q216</f>
        <v>10325</v>
      </c>
      <c r="V10" s="97">
        <f>'Traget-Achivement 15-16'!R216</f>
        <v>654</v>
      </c>
      <c r="W10" s="97">
        <f>'Traget-Achivement 15-16'!S216</f>
        <v>4672</v>
      </c>
      <c r="X10" s="97">
        <f>'Traget-Achivement 15-16'!T216</f>
        <v>0</v>
      </c>
      <c r="Y10" s="98">
        <f>'Traget-Achivement 15-16'!U216</f>
        <v>5326</v>
      </c>
    </row>
    <row r="11" spans="1:25" ht="19.5" customHeight="1">
      <c r="A11" s="218">
        <v>7</v>
      </c>
      <c r="B11" s="223" t="s">
        <v>117</v>
      </c>
      <c r="C11" s="97">
        <f>'Traget-Achivement 15-16'!$C$253</f>
        <v>141</v>
      </c>
      <c r="D11" s="97">
        <f>'Traget-Achivement 15-16'!$C$254</f>
        <v>53</v>
      </c>
      <c r="E11" s="97">
        <f>'Traget-Achivement 15-16'!$C$255</f>
        <v>95</v>
      </c>
      <c r="F11" s="97">
        <f>'Traget-Achivement 15-16'!$C$256</f>
        <v>36</v>
      </c>
      <c r="G11" s="98">
        <f t="shared" si="0"/>
        <v>325</v>
      </c>
      <c r="H11" s="98">
        <f>'Traget-Achivement 15-16'!D257</f>
        <v>4875</v>
      </c>
      <c r="I11" s="98">
        <f>'Traget-Achivement 15-16'!E257</f>
        <v>9688</v>
      </c>
      <c r="J11" s="97">
        <f>'Traget-Achivement 15-16'!F257</f>
        <v>8084.5</v>
      </c>
      <c r="K11" s="97">
        <f>'Traget-Achivement 15-16'!G257</f>
        <v>77504</v>
      </c>
      <c r="L11" s="97">
        <f>'Traget-Achivement 15-16'!H61</f>
        <v>0</v>
      </c>
      <c r="M11" s="98">
        <f>'Traget-Achivement 15-16'!I257</f>
        <v>90463.5</v>
      </c>
      <c r="N11" s="97">
        <f>'Traget-Achivement 15-16'!J257</f>
        <v>930.5</v>
      </c>
      <c r="O11" s="97">
        <f>'Traget-Achivement 15-16'!K257</f>
        <v>4844</v>
      </c>
      <c r="P11" s="97">
        <f>'Traget-Achivement 15-16'!L257</f>
        <v>0</v>
      </c>
      <c r="Q11" s="98">
        <f>'Traget-Achivement 15-16'!M257</f>
        <v>5774.5</v>
      </c>
      <c r="R11" s="97">
        <f>'Traget-Achivement 15-16'!N257</f>
        <v>975</v>
      </c>
      <c r="S11" s="97">
        <f>'Traget-Achivement 15-16'!O257</f>
        <v>9688</v>
      </c>
      <c r="T11" s="97">
        <f>'Traget-Achivement 15-16'!P257</f>
        <v>0</v>
      </c>
      <c r="U11" s="98">
        <f>'Traget-Achivement 15-16'!Q257</f>
        <v>10663</v>
      </c>
      <c r="V11" s="97">
        <f>'Traget-Achivement 15-16'!R257</f>
        <v>650</v>
      </c>
      <c r="W11" s="97">
        <f>'Traget-Achivement 15-16'!S257</f>
        <v>4844</v>
      </c>
      <c r="X11" s="97">
        <f>'Traget-Achivement 15-16'!T257</f>
        <v>0</v>
      </c>
      <c r="Y11" s="98">
        <f>'Traget-Achivement 15-16'!U257</f>
        <v>5494</v>
      </c>
    </row>
    <row r="12" spans="1:25" ht="19.5" customHeight="1">
      <c r="A12" s="218">
        <v>8</v>
      </c>
      <c r="B12" s="223" t="s">
        <v>74</v>
      </c>
      <c r="C12" s="97">
        <f>'Traget-Achivement 15-16'!$C$291</f>
        <v>35</v>
      </c>
      <c r="D12" s="97">
        <f>'Traget-Achivement 15-16'!$C$292</f>
        <v>45</v>
      </c>
      <c r="E12" s="97">
        <f>'Traget-Achivement 15-16'!$C$293</f>
        <v>24</v>
      </c>
      <c r="F12" s="97">
        <f>'Traget-Achivement 15-16'!$C$294</f>
        <v>30</v>
      </c>
      <c r="G12" s="98">
        <f t="shared" si="0"/>
        <v>134</v>
      </c>
      <c r="H12" s="98">
        <f>'Traget-Achivement 15-16'!D295</f>
        <v>2010</v>
      </c>
      <c r="I12" s="98">
        <f>'Traget-Achivement 15-16'!E295</f>
        <v>3688</v>
      </c>
      <c r="J12" s="97">
        <f>'Traget-Achivement 15-16'!F295</f>
        <v>3735.5</v>
      </c>
      <c r="K12" s="97">
        <f>'Traget-Achivement 15-16'!G295</f>
        <v>29504</v>
      </c>
      <c r="L12" s="97">
        <f>'Traget-Achivement 15-16'!H62</f>
        <v>0</v>
      </c>
      <c r="M12" s="98">
        <f>'Traget-Achivement 15-16'!I295</f>
        <v>35249.5</v>
      </c>
      <c r="N12" s="97">
        <f>'Traget-Achivement 15-16'!J295</f>
        <v>364.5</v>
      </c>
      <c r="O12" s="97">
        <f>'Traget-Achivement 15-16'!K295</f>
        <v>1844</v>
      </c>
      <c r="P12" s="97">
        <f>'Traget-Achivement 15-16'!L295</f>
        <v>0</v>
      </c>
      <c r="Q12" s="98">
        <f>'Traget-Achivement 15-16'!M295</f>
        <v>2208.5</v>
      </c>
      <c r="R12" s="97">
        <f>'Traget-Achivement 15-16'!N295</f>
        <v>402</v>
      </c>
      <c r="S12" s="97">
        <f>'Traget-Achivement 15-16'!O295</f>
        <v>3688</v>
      </c>
      <c r="T12" s="97">
        <f>'Traget-Achivement 15-16'!P295</f>
        <v>0</v>
      </c>
      <c r="U12" s="98">
        <f>'Traget-Achivement 15-16'!Q295</f>
        <v>4090</v>
      </c>
      <c r="V12" s="97">
        <f>'Traget-Achivement 15-16'!R295</f>
        <v>268</v>
      </c>
      <c r="W12" s="97">
        <f>'Traget-Achivement 15-16'!S295</f>
        <v>1844</v>
      </c>
      <c r="X12" s="97">
        <f>'Traget-Achivement 15-16'!T295</f>
        <v>0</v>
      </c>
      <c r="Y12" s="98">
        <f>'Traget-Achivement 15-16'!U295</f>
        <v>2112</v>
      </c>
    </row>
    <row r="13" spans="1:25" ht="19.5" customHeight="1">
      <c r="A13" s="218">
        <v>9</v>
      </c>
      <c r="B13" s="222" t="s">
        <v>40</v>
      </c>
      <c r="C13" s="97">
        <f>'Traget-Achivement 15-16'!$C$332</f>
        <v>209</v>
      </c>
      <c r="D13" s="97">
        <f>'Traget-Achivement 15-16'!$C$333</f>
        <v>20</v>
      </c>
      <c r="E13" s="97">
        <f>'Traget-Achivement 15-16'!$C$334</f>
        <v>110</v>
      </c>
      <c r="F13" s="97">
        <f>'Traget-Achivement 15-16'!$C$335</f>
        <v>18</v>
      </c>
      <c r="G13" s="98">
        <f t="shared" si="0"/>
        <v>357</v>
      </c>
      <c r="H13" s="98">
        <f>'Traget-Achivement 15-16'!D336</f>
        <v>5355</v>
      </c>
      <c r="I13" s="98">
        <f>'Traget-Achivement 15-16'!E336</f>
        <v>11120</v>
      </c>
      <c r="J13" s="97">
        <f>'Traget-Achivement 15-16'!F336</f>
        <v>8253</v>
      </c>
      <c r="K13" s="97">
        <f>'Traget-Achivement 15-16'!G336</f>
        <v>88960</v>
      </c>
      <c r="L13" s="97">
        <f>'Traget-Achivement 15-16'!H63</f>
        <v>0</v>
      </c>
      <c r="M13" s="98">
        <f>'Traget-Achivement 15-16'!I336</f>
        <v>102568</v>
      </c>
      <c r="N13" s="97">
        <f>'Traget-Achivement 15-16'!J336</f>
        <v>1052</v>
      </c>
      <c r="O13" s="97">
        <f>'Traget-Achivement 15-16'!K336</f>
        <v>5560</v>
      </c>
      <c r="P13" s="97">
        <f>'Traget-Achivement 15-16'!L336</f>
        <v>0</v>
      </c>
      <c r="Q13" s="98">
        <f>'Traget-Achivement 15-16'!M336</f>
        <v>6612</v>
      </c>
      <c r="R13" s="97">
        <f>'Traget-Achivement 15-16'!N336</f>
        <v>1071</v>
      </c>
      <c r="S13" s="97">
        <f>'Traget-Achivement 15-16'!O336</f>
        <v>11120</v>
      </c>
      <c r="T13" s="97">
        <f>'Traget-Achivement 15-16'!P336</f>
        <v>0</v>
      </c>
      <c r="U13" s="98">
        <f>'Traget-Achivement 15-16'!Q336</f>
        <v>12191</v>
      </c>
      <c r="V13" s="97">
        <f>'Traget-Achivement 15-16'!R336</f>
        <v>714</v>
      </c>
      <c r="W13" s="97">
        <f>'Traget-Achivement 15-16'!S336</f>
        <v>5560</v>
      </c>
      <c r="X13" s="97">
        <f>'Traget-Achivement 15-16'!T336</f>
        <v>0</v>
      </c>
      <c r="Y13" s="98">
        <f>'Traget-Achivement 15-16'!U336</f>
        <v>6274</v>
      </c>
    </row>
    <row r="14" spans="1:25" ht="19.5" customHeight="1">
      <c r="A14" s="218">
        <v>10</v>
      </c>
      <c r="B14" s="223" t="s">
        <v>43</v>
      </c>
      <c r="C14" s="97">
        <f>'Traget-Achivement 15-16'!$C$370</f>
        <v>52</v>
      </c>
      <c r="D14" s="97">
        <f>'Traget-Achivement 15-16'!$C$371</f>
        <v>29</v>
      </c>
      <c r="E14" s="97">
        <f>'Traget-Achivement 15-16'!$C$372</f>
        <v>34</v>
      </c>
      <c r="F14" s="97">
        <f>'Traget-Achivement 15-16'!$C$373</f>
        <v>19</v>
      </c>
      <c r="G14" s="98">
        <f t="shared" si="0"/>
        <v>134</v>
      </c>
      <c r="H14" s="98">
        <f>'Traget-Achivement 15-16'!D374</f>
        <v>24790</v>
      </c>
      <c r="I14" s="98">
        <f>'Traget-Achivement 15-16'!E374</f>
        <v>3904</v>
      </c>
      <c r="J14" s="97">
        <f>'Traget-Achivement 15-16'!F374</f>
        <v>3452</v>
      </c>
      <c r="K14" s="97">
        <f>'Traget-Achivement 15-16'!G374</f>
        <v>31232</v>
      </c>
      <c r="L14" s="97">
        <f>'Traget-Achivement 15-16'!H64</f>
        <v>0</v>
      </c>
      <c r="M14" s="98">
        <f>'Traget-Achivement 15-16'!I374</f>
        <v>36694</v>
      </c>
      <c r="N14" s="97">
        <f>'Traget-Achivement 15-16'!J374</f>
        <v>378</v>
      </c>
      <c r="O14" s="97">
        <f>'Traget-Achivement 15-16'!K374</f>
        <v>1952</v>
      </c>
      <c r="P14" s="97">
        <f>'Traget-Achivement 15-16'!L374</f>
        <v>0</v>
      </c>
      <c r="Q14" s="98">
        <f>'Traget-Achivement 15-16'!M374</f>
        <v>2330</v>
      </c>
      <c r="R14" s="97">
        <f>'Traget-Achivement 15-16'!N374</f>
        <v>402</v>
      </c>
      <c r="S14" s="97">
        <f>'Traget-Achivement 15-16'!O374</f>
        <v>3904</v>
      </c>
      <c r="T14" s="97">
        <f>'Traget-Achivement 15-16'!P374</f>
        <v>0</v>
      </c>
      <c r="U14" s="98">
        <f>'Traget-Achivement 15-16'!Q374</f>
        <v>4306</v>
      </c>
      <c r="V14" s="97">
        <f>'Traget-Achivement 15-16'!R374</f>
        <v>268</v>
      </c>
      <c r="W14" s="97">
        <f>'Traget-Achivement 15-16'!S374</f>
        <v>1952</v>
      </c>
      <c r="X14" s="97">
        <f>'Traget-Achivement 15-16'!T374</f>
        <v>0</v>
      </c>
      <c r="Y14" s="98">
        <f>'Traget-Achivement 15-16'!U374</f>
        <v>2220</v>
      </c>
    </row>
    <row r="15" spans="1:25" ht="19.5" customHeight="1">
      <c r="A15" s="218">
        <v>11</v>
      </c>
      <c r="B15" s="223" t="s">
        <v>262</v>
      </c>
      <c r="C15" s="97">
        <f>'Traget-Achivement 15-16'!$C$408</f>
        <v>67</v>
      </c>
      <c r="D15" s="97">
        <f>'Traget-Achivement 15-16'!$C$409</f>
        <v>47</v>
      </c>
      <c r="E15" s="97">
        <f>'Traget-Achivement 15-16'!$C$410</f>
        <v>44</v>
      </c>
      <c r="F15" s="97">
        <f>'Traget-Achivement 15-16'!$C$411</f>
        <v>55</v>
      </c>
      <c r="G15" s="98">
        <f t="shared" si="0"/>
        <v>213</v>
      </c>
      <c r="H15" s="98">
        <f>'Traget-Achivement 15-16'!D412</f>
        <v>3195</v>
      </c>
      <c r="I15" s="98">
        <f>'Traget-Achivement 15-16'!E412</f>
        <v>6000</v>
      </c>
      <c r="J15" s="97">
        <f>'Traget-Achivement 15-16'!F412</f>
        <v>5757</v>
      </c>
      <c r="K15" s="97">
        <f>'Traget-Achivement 15-16'!G412</f>
        <v>48000</v>
      </c>
      <c r="L15" s="97">
        <f>'Traget-Achivement 15-16'!H65</f>
        <v>0</v>
      </c>
      <c r="M15" s="98">
        <f>'Traget-Achivement 15-16'!I412</f>
        <v>56952</v>
      </c>
      <c r="N15" s="97">
        <f>'Traget-Achivement 15-16'!J412</f>
        <v>588</v>
      </c>
      <c r="O15" s="97">
        <f>'Traget-Achivement 15-16'!K412</f>
        <v>3000</v>
      </c>
      <c r="P15" s="97">
        <f>'Traget-Achivement 15-16'!L412</f>
        <v>0</v>
      </c>
      <c r="Q15" s="98">
        <f>'Traget-Achivement 15-16'!M412</f>
        <v>3588</v>
      </c>
      <c r="R15" s="97">
        <f>'Traget-Achivement 15-16'!N412</f>
        <v>639</v>
      </c>
      <c r="S15" s="97">
        <f>'Traget-Achivement 15-16'!O412</f>
        <v>6000</v>
      </c>
      <c r="T15" s="97">
        <f>'Traget-Achivement 15-16'!P412</f>
        <v>0</v>
      </c>
      <c r="U15" s="98">
        <f>'Traget-Achivement 15-16'!Q412</f>
        <v>6639</v>
      </c>
      <c r="V15" s="97">
        <f>'Traget-Achivement 15-16'!R412</f>
        <v>426</v>
      </c>
      <c r="W15" s="97">
        <f>'Traget-Achivement 15-16'!S412</f>
        <v>3000</v>
      </c>
      <c r="X15" s="97">
        <f>'Traget-Achivement 15-16'!T412</f>
        <v>0</v>
      </c>
      <c r="Y15" s="98">
        <f>'Traget-Achivement 15-16'!U412</f>
        <v>3426</v>
      </c>
    </row>
    <row r="16" spans="1:25" ht="19.5" customHeight="1">
      <c r="A16" s="218">
        <v>12</v>
      </c>
      <c r="B16" s="223" t="s">
        <v>77</v>
      </c>
      <c r="C16" s="97">
        <f>'Traget-Achivement 15-16'!$C$445</f>
        <v>71</v>
      </c>
      <c r="D16" s="97">
        <f>'Traget-Achivement 15-16'!$C$446</f>
        <v>55</v>
      </c>
      <c r="E16" s="97">
        <f>'Traget-Achivement 15-16'!$C$447</f>
        <v>48</v>
      </c>
      <c r="F16" s="97">
        <f>'Traget-Achivement 15-16'!$C$448</f>
        <v>36</v>
      </c>
      <c r="G16" s="98">
        <f t="shared" si="0"/>
        <v>210</v>
      </c>
      <c r="H16" s="98">
        <f>'Traget-Achivement 15-16'!D449</f>
        <v>3150</v>
      </c>
      <c r="I16" s="98">
        <f>'Traget-Achivement 15-16'!E449</f>
        <v>5992</v>
      </c>
      <c r="J16" s="97">
        <f>'Traget-Achivement 15-16'!F449</f>
        <v>5575.5</v>
      </c>
      <c r="K16" s="97">
        <f>'Traget-Achivement 15-16'!G449</f>
        <v>47936</v>
      </c>
      <c r="L16" s="97">
        <f>'Traget-Achivement 15-16'!H66</f>
        <v>0</v>
      </c>
      <c r="M16" s="98">
        <f>'Traget-Achivement 15-16'!I449</f>
        <v>56661.5</v>
      </c>
      <c r="N16" s="97">
        <f>'Traget-Achivement 15-16'!J449</f>
        <v>584.5</v>
      </c>
      <c r="O16" s="97">
        <f>'Traget-Achivement 15-16'!K449</f>
        <v>2996</v>
      </c>
      <c r="P16" s="97">
        <f>'Traget-Achivement 15-16'!L449</f>
        <v>0</v>
      </c>
      <c r="Q16" s="98">
        <f>'Traget-Achivement 15-16'!M449</f>
        <v>3580.5</v>
      </c>
      <c r="R16" s="97">
        <f>'Traget-Achivement 15-16'!N449</f>
        <v>630</v>
      </c>
      <c r="S16" s="97">
        <f>'Traget-Achivement 15-16'!O449</f>
        <v>5992</v>
      </c>
      <c r="T16" s="97">
        <f>'Traget-Achivement 15-16'!P449</f>
        <v>0</v>
      </c>
      <c r="U16" s="98">
        <f>'Traget-Achivement 15-16'!Q449</f>
        <v>6622</v>
      </c>
      <c r="V16" s="97">
        <f>'Traget-Achivement 15-16'!R449</f>
        <v>420</v>
      </c>
      <c r="W16" s="97">
        <f>'Traget-Achivement 15-16'!S449</f>
        <v>2996</v>
      </c>
      <c r="X16" s="97">
        <f>'Traget-Achivement 15-16'!T449</f>
        <v>0</v>
      </c>
      <c r="Y16" s="98">
        <f>'Traget-Achivement 15-16'!U449</f>
        <v>3416</v>
      </c>
    </row>
    <row r="17" spans="1:25" ht="19.5" customHeight="1">
      <c r="A17" s="218">
        <v>13</v>
      </c>
      <c r="B17" s="223" t="s">
        <v>42</v>
      </c>
      <c r="C17" s="97">
        <f>'Traget-Achivement 15-16'!$C$482</f>
        <v>102</v>
      </c>
      <c r="D17" s="97">
        <f>'Traget-Achivement 15-16'!$C$483</f>
        <v>52</v>
      </c>
      <c r="E17" s="97">
        <f>'Traget-Achivement 15-16'!$C$484</f>
        <v>68</v>
      </c>
      <c r="F17" s="97">
        <f>'Traget-Achivement 15-16'!$C$485</f>
        <v>34</v>
      </c>
      <c r="G17" s="98">
        <f t="shared" si="0"/>
        <v>256</v>
      </c>
      <c r="H17" s="98">
        <f>'Traget-Achivement 15-16'!D486</f>
        <v>3840</v>
      </c>
      <c r="I17" s="98">
        <f>'Traget-Achivement 15-16'!E486</f>
        <v>7504</v>
      </c>
      <c r="J17" s="97">
        <f>'Traget-Achivement 15-16'!F486</f>
        <v>6535</v>
      </c>
      <c r="K17" s="97">
        <f>'Traget-Achivement 15-16'!G486</f>
        <v>60032</v>
      </c>
      <c r="L17" s="97">
        <f>'Traget-Achivement 15-16'!H67</f>
        <v>0</v>
      </c>
      <c r="M17" s="98">
        <f>'Traget-Achivement 15-16'!I486</f>
        <v>70407</v>
      </c>
      <c r="N17" s="97">
        <f>'Traget-Achivement 15-16'!J486</f>
        <v>725</v>
      </c>
      <c r="O17" s="97">
        <f>'Traget-Achivement 15-16'!K486</f>
        <v>3752</v>
      </c>
      <c r="P17" s="97">
        <f>'Traget-Achivement 15-16'!L486</f>
        <v>0</v>
      </c>
      <c r="Q17" s="98">
        <f>'Traget-Achivement 15-16'!M486</f>
        <v>4477</v>
      </c>
      <c r="R17" s="97">
        <f>'Traget-Achivement 15-16'!N486</f>
        <v>768</v>
      </c>
      <c r="S17" s="97">
        <f>'Traget-Achivement 15-16'!O486</f>
        <v>7504</v>
      </c>
      <c r="T17" s="97">
        <f>'Traget-Achivement 15-16'!P486</f>
        <v>0</v>
      </c>
      <c r="U17" s="98">
        <f>'Traget-Achivement 15-16'!Q486</f>
        <v>8272</v>
      </c>
      <c r="V17" s="97">
        <f>'Traget-Achivement 15-16'!R486</f>
        <v>512</v>
      </c>
      <c r="W17" s="97">
        <f>'Traget-Achivement 15-16'!S486</f>
        <v>3752</v>
      </c>
      <c r="X17" s="97">
        <f>'Traget-Achivement 15-16'!T486</f>
        <v>0</v>
      </c>
      <c r="Y17" s="98">
        <f>'Traget-Achivement 15-16'!U486</f>
        <v>4264</v>
      </c>
    </row>
    <row r="18" spans="1:25" ht="19.5" customHeight="1">
      <c r="A18" s="218">
        <v>14</v>
      </c>
      <c r="B18" s="223" t="s">
        <v>73</v>
      </c>
      <c r="C18" s="97">
        <f>'Traget-Achivement 15-16'!$C$521</f>
        <v>48</v>
      </c>
      <c r="D18" s="97">
        <f>'Traget-Achivement 15-16'!$C$522</f>
        <v>45</v>
      </c>
      <c r="E18" s="97">
        <f>'Traget-Achivement 15-16'!$C$523</f>
        <v>32</v>
      </c>
      <c r="F18" s="97">
        <f>'Traget-Achivement 15-16'!$C$524</f>
        <v>30</v>
      </c>
      <c r="G18" s="98">
        <f t="shared" si="0"/>
        <v>155</v>
      </c>
      <c r="H18" s="98">
        <f>'Traget-Achivement 15-16'!D525</f>
        <v>2325</v>
      </c>
      <c r="I18" s="98">
        <f>'Traget-Achivement 15-16'!E525</f>
        <v>4360</v>
      </c>
      <c r="J18" s="97">
        <f>'Traget-Achivement 15-16'!F525</f>
        <v>4197.5</v>
      </c>
      <c r="K18" s="97">
        <f>'Traget-Achivement 15-16'!G525</f>
        <v>34880</v>
      </c>
      <c r="L18" s="97">
        <f>'Traget-Achivement 15-16'!H68</f>
        <v>0</v>
      </c>
      <c r="M18" s="98">
        <f>'Traget-Achivement 15-16'!I525</f>
        <v>41402.5</v>
      </c>
      <c r="N18" s="97">
        <f>'Traget-Achivement 15-16'!J525</f>
        <v>427.5</v>
      </c>
      <c r="O18" s="97">
        <f>'Traget-Achivement 15-16'!K525</f>
        <v>2180</v>
      </c>
      <c r="P18" s="97">
        <f>'Traget-Achivement 15-16'!L525</f>
        <v>0</v>
      </c>
      <c r="Q18" s="98">
        <f>'Traget-Achivement 15-16'!M525</f>
        <v>2607.5</v>
      </c>
      <c r="R18" s="97">
        <f>'Traget-Achivement 15-16'!N525</f>
        <v>465</v>
      </c>
      <c r="S18" s="97">
        <f>'Traget-Achivement 15-16'!O525</f>
        <v>4360</v>
      </c>
      <c r="T18" s="97">
        <f>'Traget-Achivement 15-16'!P525</f>
        <v>0</v>
      </c>
      <c r="U18" s="98">
        <f>'Traget-Achivement 15-16'!Q525</f>
        <v>4825</v>
      </c>
      <c r="V18" s="97">
        <f>'Traget-Achivement 15-16'!R525</f>
        <v>310</v>
      </c>
      <c r="W18" s="97">
        <f>'Traget-Achivement 15-16'!S525</f>
        <v>2180</v>
      </c>
      <c r="X18" s="97">
        <f>'Traget-Achivement 15-16'!T525</f>
        <v>0</v>
      </c>
      <c r="Y18" s="98">
        <f>'Traget-Achivement 15-16'!U525</f>
        <v>2490</v>
      </c>
    </row>
    <row r="19" spans="1:25" ht="19.5" customHeight="1">
      <c r="A19" s="218">
        <v>15</v>
      </c>
      <c r="B19" s="223" t="s">
        <v>114</v>
      </c>
      <c r="C19" s="97">
        <f>'Traget-Achivement 15-16'!$C$559</f>
        <v>26</v>
      </c>
      <c r="D19" s="97">
        <f>'Traget-Achivement 15-16'!$C$560</f>
        <v>27</v>
      </c>
      <c r="E19" s="97">
        <f>'Traget-Achivement 15-16'!$C$561</f>
        <v>18</v>
      </c>
      <c r="F19" s="97">
        <f>'Traget-Achivement 15-16'!$C$562</f>
        <v>18</v>
      </c>
      <c r="G19" s="98">
        <f t="shared" si="0"/>
        <v>89</v>
      </c>
      <c r="H19" s="98">
        <f>'Traget-Achivement 15-16'!D563</f>
        <v>1335</v>
      </c>
      <c r="I19" s="98">
        <f>'Traget-Achivement 15-16'!E563</f>
        <v>2488</v>
      </c>
      <c r="J19" s="97">
        <f>'Traget-Achivement 15-16'!F563</f>
        <v>2430.5</v>
      </c>
      <c r="K19" s="97">
        <f>'Traget-Achivement 15-16'!G563</f>
        <v>19904</v>
      </c>
      <c r="L19" s="97">
        <f>'Traget-Achivement 15-16'!H69</f>
        <v>0</v>
      </c>
      <c r="M19" s="98">
        <f>'Traget-Achivement 15-16'!I563</f>
        <v>23669.5</v>
      </c>
      <c r="N19" s="97">
        <f>'Traget-Achivement 15-16'!J563</f>
        <v>244.5</v>
      </c>
      <c r="O19" s="97">
        <f>'Traget-Achivement 15-16'!K563</f>
        <v>1244</v>
      </c>
      <c r="P19" s="97">
        <f>'Traget-Achivement 15-16'!L563</f>
        <v>0</v>
      </c>
      <c r="Q19" s="98">
        <f>'Traget-Achivement 15-16'!M563</f>
        <v>1488.5</v>
      </c>
      <c r="R19" s="97">
        <f>'Traget-Achivement 15-16'!N563</f>
        <v>267</v>
      </c>
      <c r="S19" s="97">
        <f>'Traget-Achivement 15-16'!O563</f>
        <v>2488</v>
      </c>
      <c r="T19" s="97">
        <f>'Traget-Achivement 15-16'!P563</f>
        <v>0</v>
      </c>
      <c r="U19" s="98">
        <f>'Traget-Achivement 15-16'!Q563</f>
        <v>2755</v>
      </c>
      <c r="V19" s="97">
        <f>'Traget-Achivement 15-16'!R563</f>
        <v>178</v>
      </c>
      <c r="W19" s="97">
        <f>'Traget-Achivement 15-16'!S563</f>
        <v>1244</v>
      </c>
      <c r="X19" s="97">
        <f>'Traget-Achivement 15-16'!T563</f>
        <v>0</v>
      </c>
      <c r="Y19" s="98">
        <f>'Traget-Achivement 15-16'!U563</f>
        <v>1422</v>
      </c>
    </row>
    <row r="20" spans="1:25" ht="19.5" customHeight="1">
      <c r="A20" s="218">
        <v>16</v>
      </c>
      <c r="B20" s="222" t="s">
        <v>44</v>
      </c>
      <c r="C20" s="97">
        <f>'Traget-Achivement 15-16'!$C$598</f>
        <v>220</v>
      </c>
      <c r="D20" s="97">
        <f>'Traget-Achivement 15-16'!$C$599</f>
        <v>145</v>
      </c>
      <c r="E20" s="97">
        <f>'Traget-Achivement 15-16'!$C$600</f>
        <v>24</v>
      </c>
      <c r="F20" s="97">
        <f>'Traget-Achivement 15-16'!$C$601</f>
        <v>14</v>
      </c>
      <c r="G20" s="98">
        <f t="shared" si="0"/>
        <v>403</v>
      </c>
      <c r="H20" s="98">
        <f>'Traget-Achivement 15-16'!D602</f>
        <v>6045</v>
      </c>
      <c r="I20" s="98">
        <f>'Traget-Achivement 15-16'!E602</f>
        <v>11624</v>
      </c>
      <c r="J20" s="97">
        <f>'Traget-Achivement 15-16'!F602</f>
        <v>10535.5</v>
      </c>
      <c r="K20" s="97">
        <f>'Traget-Achivement 15-16'!G602</f>
        <v>92992</v>
      </c>
      <c r="L20" s="97">
        <f>'Traget-Achivement 15-16'!H70</f>
        <v>0</v>
      </c>
      <c r="M20" s="98">
        <f>'Traget-Achivement 15-16'!I602</f>
        <v>109572.5</v>
      </c>
      <c r="N20" s="97">
        <f>'Traget-Achivement 15-16'!J602</f>
        <v>1129.5</v>
      </c>
      <c r="O20" s="97">
        <f>'Traget-Achivement 15-16'!K602</f>
        <v>5812</v>
      </c>
      <c r="P20" s="97">
        <f>'Traget-Achivement 15-16'!L602</f>
        <v>0</v>
      </c>
      <c r="Q20" s="98">
        <f>'Traget-Achivement 15-16'!M602</f>
        <v>6941.5</v>
      </c>
      <c r="R20" s="97">
        <f>'Traget-Achivement 15-16'!N602</f>
        <v>1209</v>
      </c>
      <c r="S20" s="97">
        <f>'Traget-Achivement 15-16'!O602</f>
        <v>11624</v>
      </c>
      <c r="T20" s="97">
        <f>'Traget-Achivement 15-16'!P602</f>
        <v>0</v>
      </c>
      <c r="U20" s="98">
        <f>'Traget-Achivement 15-16'!Q602</f>
        <v>12833</v>
      </c>
      <c r="V20" s="97">
        <f>'Traget-Achivement 15-16'!R602</f>
        <v>806</v>
      </c>
      <c r="W20" s="97">
        <f>'Traget-Achivement 15-16'!S602</f>
        <v>5812</v>
      </c>
      <c r="X20" s="97">
        <f>'Traget-Achivement 15-16'!T602</f>
        <v>0</v>
      </c>
      <c r="Y20" s="98">
        <f>'Traget-Achivement 15-16'!U602</f>
        <v>6618</v>
      </c>
    </row>
    <row r="21" spans="1:25" ht="19.5" customHeight="1">
      <c r="A21" s="218">
        <v>17</v>
      </c>
      <c r="B21" s="223" t="s">
        <v>45</v>
      </c>
      <c r="C21" s="97">
        <f>'Traget-Achivement 15-16'!$C$638</f>
        <v>200</v>
      </c>
      <c r="D21" s="97">
        <f>'Traget-Achivement 15-16'!$C$639</f>
        <v>50</v>
      </c>
      <c r="E21" s="97">
        <f>'Traget-Achivement 15-16'!$C$640</f>
        <v>88</v>
      </c>
      <c r="F21" s="97">
        <f>'Traget-Achivement 15-16'!$C$641</f>
        <v>14</v>
      </c>
      <c r="G21" s="98">
        <f t="shared" si="0"/>
        <v>352</v>
      </c>
      <c r="H21" s="98">
        <f>'Traget-Achivement 15-16'!D642</f>
        <v>5280</v>
      </c>
      <c r="I21" s="98">
        <f>'Traget-Achivement 15-16'!E642</f>
        <v>10752</v>
      </c>
      <c r="J21" s="97">
        <f>'Traget-Achivement 15-16'!F642</f>
        <v>8416</v>
      </c>
      <c r="K21" s="97">
        <f>'Traget-Achivement 15-16'!G642</f>
        <v>86016</v>
      </c>
      <c r="L21" s="97">
        <f>'Traget-Achivement 15-16'!H71</f>
        <v>0</v>
      </c>
      <c r="M21" s="98">
        <f>'Traget-Achivement 15-16'!I642</f>
        <v>99712</v>
      </c>
      <c r="N21" s="97">
        <f>'Traget-Achivement 15-16'!J642</f>
        <v>1024</v>
      </c>
      <c r="O21" s="97">
        <f>'Traget-Achivement 15-16'!K642</f>
        <v>5376</v>
      </c>
      <c r="P21" s="97">
        <f>'Traget-Achivement 15-16'!L642</f>
        <v>0</v>
      </c>
      <c r="Q21" s="98">
        <f>'Traget-Achivement 15-16'!M642</f>
        <v>6400</v>
      </c>
      <c r="R21" s="97">
        <f>'Traget-Achivement 15-16'!N642</f>
        <v>1056</v>
      </c>
      <c r="S21" s="97">
        <f>'Traget-Achivement 15-16'!O642</f>
        <v>10752</v>
      </c>
      <c r="T21" s="97">
        <f>'Traget-Achivement 15-16'!P642</f>
        <v>0</v>
      </c>
      <c r="U21" s="98">
        <f>'Traget-Achivement 15-16'!Q642</f>
        <v>11808</v>
      </c>
      <c r="V21" s="97">
        <f>'Traget-Achivement 15-16'!R642</f>
        <v>704</v>
      </c>
      <c r="W21" s="97">
        <f>'Traget-Achivement 15-16'!S642</f>
        <v>5376</v>
      </c>
      <c r="X21" s="97">
        <f>'Traget-Achivement 15-16'!T642</f>
        <v>0</v>
      </c>
      <c r="Y21" s="98">
        <f>'Traget-Achivement 15-16'!U642</f>
        <v>6080</v>
      </c>
    </row>
    <row r="22" spans="1:25" ht="19.5" customHeight="1">
      <c r="A22" s="218">
        <v>18</v>
      </c>
      <c r="B22" s="223" t="s">
        <v>46</v>
      </c>
      <c r="C22" s="97">
        <f>'Traget-Achivement 15-16'!$C$676</f>
        <v>84</v>
      </c>
      <c r="D22" s="97">
        <f>'Traget-Achivement 15-16'!$C$677</f>
        <v>52</v>
      </c>
      <c r="E22" s="97">
        <f>'Traget-Achivement 15-16'!$C$678</f>
        <v>56</v>
      </c>
      <c r="F22" s="97">
        <f>'Traget-Achivement 15-16'!$C$679</f>
        <v>36</v>
      </c>
      <c r="G22" s="98">
        <f t="shared" si="0"/>
        <v>228</v>
      </c>
      <c r="H22" s="98">
        <f>'Traget-Achivement 15-16'!D680</f>
        <v>3420</v>
      </c>
      <c r="I22" s="98">
        <f>'Traget-Achivement 15-16'!E680</f>
        <v>6592</v>
      </c>
      <c r="J22" s="97">
        <f>'Traget-Achivement 15-16'!F680</f>
        <v>5940</v>
      </c>
      <c r="K22" s="97">
        <f>'Traget-Achivement 15-16'!G680</f>
        <v>52736</v>
      </c>
      <c r="L22" s="97">
        <f>'Traget-Achivement 15-16'!H72</f>
        <v>0</v>
      </c>
      <c r="M22" s="98">
        <f>'Traget-Achivement 15-16'!I680</f>
        <v>62096</v>
      </c>
      <c r="N22" s="97">
        <f>'Traget-Achivement 15-16'!J680</f>
        <v>640</v>
      </c>
      <c r="O22" s="97">
        <f>'Traget-Achivement 15-16'!K680</f>
        <v>3296</v>
      </c>
      <c r="P22" s="97">
        <f>'Traget-Achivement 15-16'!L680</f>
        <v>0</v>
      </c>
      <c r="Q22" s="98">
        <f>'Traget-Achivement 15-16'!M680</f>
        <v>3936</v>
      </c>
      <c r="R22" s="97">
        <f>'Traget-Achivement 15-16'!N680</f>
        <v>684</v>
      </c>
      <c r="S22" s="97">
        <f>'Traget-Achivement 15-16'!O680</f>
        <v>6592</v>
      </c>
      <c r="T22" s="97">
        <f>'Traget-Achivement 15-16'!P680</f>
        <v>0</v>
      </c>
      <c r="U22" s="98">
        <f>'Traget-Achivement 15-16'!Q680</f>
        <v>7276</v>
      </c>
      <c r="V22" s="97">
        <f>'Traget-Achivement 15-16'!R680</f>
        <v>456</v>
      </c>
      <c r="W22" s="97">
        <f>'Traget-Achivement 15-16'!S680</f>
        <v>3296</v>
      </c>
      <c r="X22" s="97">
        <f>'Traget-Achivement 15-16'!T680</f>
        <v>0</v>
      </c>
      <c r="Y22" s="98">
        <f>'Traget-Achivement 15-16'!U680</f>
        <v>3752</v>
      </c>
    </row>
    <row r="23" spans="1:25" ht="19.5" customHeight="1">
      <c r="A23" s="218">
        <v>19</v>
      </c>
      <c r="B23" s="223" t="s">
        <v>47</v>
      </c>
      <c r="C23" s="97">
        <f>'Traget-Achivement 15-16'!$C$715</f>
        <v>200</v>
      </c>
      <c r="D23" s="97">
        <f>'Traget-Achivement 15-16'!$C$716</f>
        <v>149</v>
      </c>
      <c r="E23" s="97">
        <f>'Traget-Achivement 15-16'!$C$717</f>
        <v>85</v>
      </c>
      <c r="F23" s="97">
        <f>'Traget-Achivement 15-16'!$C$718</f>
        <v>24</v>
      </c>
      <c r="G23" s="98">
        <f t="shared" si="0"/>
        <v>458</v>
      </c>
      <c r="H23" s="98">
        <f>'Traget-Achivement 15-16'!D719</f>
        <v>6870</v>
      </c>
      <c r="I23" s="98">
        <f>'Traget-Achivement 15-16'!E719</f>
        <v>13272</v>
      </c>
      <c r="J23" s="97">
        <f>'Traget-Achivement 15-16'!F719</f>
        <v>11892.5</v>
      </c>
      <c r="K23" s="97">
        <f>'Traget-Achivement 15-16'!G719</f>
        <v>106176</v>
      </c>
      <c r="L23" s="97">
        <f>'Traget-Achivement 15-16'!H73</f>
        <v>0</v>
      </c>
      <c r="M23" s="98">
        <f>'Traget-Achivement 15-16'!I719</f>
        <v>124938.5</v>
      </c>
      <c r="N23" s="97">
        <f>'Traget-Achivement 15-16'!J719</f>
        <v>1287.5</v>
      </c>
      <c r="O23" s="97">
        <f>'Traget-Achivement 15-16'!K719</f>
        <v>6636</v>
      </c>
      <c r="P23" s="97">
        <f>'Traget-Achivement 15-16'!L719</f>
        <v>0</v>
      </c>
      <c r="Q23" s="98">
        <f>'Traget-Achivement 15-16'!M719</f>
        <v>7923.5</v>
      </c>
      <c r="R23" s="97">
        <f>'Traget-Achivement 15-16'!N719</f>
        <v>1374</v>
      </c>
      <c r="S23" s="97">
        <f>'Traget-Achivement 15-16'!O719</f>
        <v>13272</v>
      </c>
      <c r="T23" s="97">
        <f>'Traget-Achivement 15-16'!P719</f>
        <v>0</v>
      </c>
      <c r="U23" s="98">
        <f>'Traget-Achivement 15-16'!Q719</f>
        <v>14646</v>
      </c>
      <c r="V23" s="97">
        <f>'Traget-Achivement 15-16'!R719</f>
        <v>916</v>
      </c>
      <c r="W23" s="97">
        <f>'Traget-Achivement 15-16'!S719</f>
        <v>6636</v>
      </c>
      <c r="X23" s="97">
        <f>'Traget-Achivement 15-16'!T719</f>
        <v>0</v>
      </c>
      <c r="Y23" s="98">
        <f>'Traget-Achivement 15-16'!U719</f>
        <v>7552</v>
      </c>
    </row>
    <row r="24" spans="1:25" ht="19.5" customHeight="1">
      <c r="A24" s="218">
        <v>20</v>
      </c>
      <c r="B24" s="223" t="s">
        <v>48</v>
      </c>
      <c r="C24" s="97">
        <f>'Traget-Achivement 15-16'!$C$755</f>
        <v>145</v>
      </c>
      <c r="D24" s="97">
        <f>'Traget-Achivement 15-16'!$C$756</f>
        <v>52</v>
      </c>
      <c r="E24" s="97">
        <f>'Traget-Achivement 15-16'!$C$757</f>
        <v>37</v>
      </c>
      <c r="F24" s="97">
        <f>'Traget-Achivement 15-16'!$C$758</f>
        <v>35</v>
      </c>
      <c r="G24" s="98">
        <f t="shared" si="0"/>
        <v>269</v>
      </c>
      <c r="H24" s="98">
        <f>'Traget-Achivement 15-16'!D759</f>
        <v>4035</v>
      </c>
      <c r="I24" s="98">
        <f>'Traget-Achivement 15-16'!E759</f>
        <v>7912</v>
      </c>
      <c r="J24" s="97">
        <f>'Traget-Achivement 15-16'!F759</f>
        <v>6831.5</v>
      </c>
      <c r="K24" s="97">
        <f>'Traget-Achivement 15-16'!G759</f>
        <v>63296</v>
      </c>
      <c r="L24" s="97">
        <f>'Traget-Achivement 15-16'!H74</f>
        <v>0</v>
      </c>
      <c r="M24" s="98">
        <f>'Traget-Achivement 15-16'!I759</f>
        <v>74162.5</v>
      </c>
      <c r="N24" s="97">
        <f>'Traget-Achivement 15-16'!J759</f>
        <v>763.5</v>
      </c>
      <c r="O24" s="97">
        <f>'Traget-Achivement 15-16'!K759</f>
        <v>3956</v>
      </c>
      <c r="P24" s="97">
        <f>'Traget-Achivement 15-16'!L759</f>
        <v>0</v>
      </c>
      <c r="Q24" s="98">
        <f>'Traget-Achivement 15-16'!M759</f>
        <v>4719.5</v>
      </c>
      <c r="R24" s="97">
        <f>'Traget-Achivement 15-16'!N759</f>
        <v>807</v>
      </c>
      <c r="S24" s="97">
        <f>'Traget-Achivement 15-16'!O759</f>
        <v>7912</v>
      </c>
      <c r="T24" s="97">
        <f>'Traget-Achivement 15-16'!P759</f>
        <v>0</v>
      </c>
      <c r="U24" s="98">
        <f>'Traget-Achivement 15-16'!Q759</f>
        <v>8719</v>
      </c>
      <c r="V24" s="97">
        <f>'Traget-Achivement 15-16'!R759</f>
        <v>538</v>
      </c>
      <c r="W24" s="97">
        <f>'Traget-Achivement 15-16'!S759</f>
        <v>3956</v>
      </c>
      <c r="X24" s="97">
        <f>'Traget-Achivement 15-16'!T759</f>
        <v>0</v>
      </c>
      <c r="Y24" s="98">
        <f>'Traget-Achivement 15-16'!U759</f>
        <v>4494</v>
      </c>
    </row>
    <row r="25" spans="1:25" ht="19.5" customHeight="1">
      <c r="A25" s="218">
        <v>21</v>
      </c>
      <c r="B25" s="223" t="s">
        <v>41</v>
      </c>
      <c r="C25" s="97">
        <f>'Traget-Achivement 15-16'!$C$792</f>
        <v>77</v>
      </c>
      <c r="D25" s="97">
        <f>'Traget-Achivement 15-16'!$C$793</f>
        <v>80</v>
      </c>
      <c r="E25" s="97">
        <f>'Traget-Achivement 15-16'!$C$794</f>
        <v>52</v>
      </c>
      <c r="F25" s="97">
        <f>'Traget-Achivement 15-16'!$C$795</f>
        <v>54</v>
      </c>
      <c r="G25" s="98">
        <f t="shared" si="0"/>
        <v>263</v>
      </c>
      <c r="H25" s="98">
        <f>'Traget-Achivement 15-16'!D796</f>
        <v>3945</v>
      </c>
      <c r="I25" s="98">
        <f>'Traget-Achivement 15-16'!E796</f>
        <v>7344</v>
      </c>
      <c r="J25" s="97">
        <f>'Traget-Achivement 15-16'!F796</f>
        <v>7193</v>
      </c>
      <c r="K25" s="97">
        <f>'Traget-Achivement 15-16'!G796</f>
        <v>58752</v>
      </c>
      <c r="L25" s="97">
        <f>'Traget-Achivement 15-16'!H75</f>
        <v>0</v>
      </c>
      <c r="M25" s="98">
        <f>'Traget-Achivement 15-16'!I796</f>
        <v>69890</v>
      </c>
      <c r="N25" s="97">
        <f>'Traget-Achivement 15-16'!J796</f>
        <v>722</v>
      </c>
      <c r="O25" s="97">
        <f>'Traget-Achivement 15-16'!K796</f>
        <v>3672</v>
      </c>
      <c r="P25" s="97">
        <f>'Traget-Achivement 15-16'!L796</f>
        <v>0</v>
      </c>
      <c r="Q25" s="98">
        <f>'Traget-Achivement 15-16'!M796</f>
        <v>4394</v>
      </c>
      <c r="R25" s="97">
        <f>'Traget-Achivement 15-16'!N796</f>
        <v>789</v>
      </c>
      <c r="S25" s="97">
        <f>'Traget-Achivement 15-16'!O796</f>
        <v>7344</v>
      </c>
      <c r="T25" s="97">
        <f>'Traget-Achivement 15-16'!P796</f>
        <v>0</v>
      </c>
      <c r="U25" s="98">
        <f>'Traget-Achivement 15-16'!Q796</f>
        <v>8133</v>
      </c>
      <c r="V25" s="97">
        <f>'Traget-Achivement 15-16'!R796</f>
        <v>526</v>
      </c>
      <c r="W25" s="97">
        <f>'Traget-Achivement 15-16'!S796</f>
        <v>3672</v>
      </c>
      <c r="X25" s="97">
        <f>'Traget-Achivement 15-16'!T796</f>
        <v>0</v>
      </c>
      <c r="Y25" s="98">
        <f>'Traget-Achivement 15-16'!U796</f>
        <v>4198</v>
      </c>
    </row>
    <row r="26" spans="1:25" ht="19.5" customHeight="1">
      <c r="A26" s="218">
        <v>22</v>
      </c>
      <c r="B26" s="222" t="s">
        <v>49</v>
      </c>
      <c r="C26" s="97">
        <f>'Traget-Achivement 15-16'!$C$830</f>
        <v>156</v>
      </c>
      <c r="D26" s="97">
        <f>'Traget-Achivement 15-16'!$C$831</f>
        <v>127</v>
      </c>
      <c r="E26" s="97">
        <f>'Traget-Achivement 15-16'!$C$832</f>
        <v>104</v>
      </c>
      <c r="F26" s="97">
        <f>'Traget-Achivement 15-16'!$C$833</f>
        <v>85</v>
      </c>
      <c r="G26" s="98">
        <f t="shared" si="0"/>
        <v>472</v>
      </c>
      <c r="H26" s="98">
        <f>'Traget-Achivement 15-16'!D834</f>
        <v>7080</v>
      </c>
      <c r="I26" s="98">
        <f>'Traget-Achivement 15-16'!E834</f>
        <v>13408</v>
      </c>
      <c r="J26" s="97">
        <f>'Traget-Achivement 15-16'!F834</f>
        <v>12610</v>
      </c>
      <c r="K26" s="97">
        <f>'Traget-Achivement 15-16'!G834</f>
        <v>107264</v>
      </c>
      <c r="L26" s="97">
        <f>'Traget-Achivement 15-16'!H76</f>
        <v>0</v>
      </c>
      <c r="M26" s="98">
        <f>'Traget-Achivement 15-16'!I834</f>
        <v>126954</v>
      </c>
      <c r="N26" s="97">
        <f>'Traget-Achivement 15-16'!J834</f>
        <v>1310</v>
      </c>
      <c r="O26" s="97">
        <f>'Traget-Achivement 15-16'!K834</f>
        <v>6704</v>
      </c>
      <c r="P26" s="97">
        <f>'Traget-Achivement 15-16'!L834</f>
        <v>0</v>
      </c>
      <c r="Q26" s="98">
        <f>'Traget-Achivement 15-16'!M834</f>
        <v>8014</v>
      </c>
      <c r="R26" s="97">
        <f>'Traget-Achivement 15-16'!N834</f>
        <v>1416</v>
      </c>
      <c r="S26" s="97">
        <f>'Traget-Achivement 15-16'!O834</f>
        <v>13408</v>
      </c>
      <c r="T26" s="97">
        <f>'Traget-Achivement 15-16'!P834</f>
        <v>0</v>
      </c>
      <c r="U26" s="98">
        <f>'Traget-Achivement 15-16'!Q834</f>
        <v>14824</v>
      </c>
      <c r="V26" s="97">
        <f>'Traget-Achivement 15-16'!R834</f>
        <v>944</v>
      </c>
      <c r="W26" s="97">
        <f>'Traget-Achivement 15-16'!S834</f>
        <v>6704</v>
      </c>
      <c r="X26" s="97">
        <f>'Traget-Achivement 15-16'!T834</f>
        <v>0</v>
      </c>
      <c r="Y26" s="98">
        <f>'Traget-Achivement 15-16'!U834</f>
        <v>7648</v>
      </c>
    </row>
    <row r="27" spans="1:26" ht="19.5" customHeight="1">
      <c r="A27" s="218">
        <v>23</v>
      </c>
      <c r="B27" s="223" t="s">
        <v>50</v>
      </c>
      <c r="C27" s="97">
        <f>'Traget-Achivement 15-16'!$C$870</f>
        <v>112</v>
      </c>
      <c r="D27" s="97">
        <f>'Traget-Achivement 15-16'!$C$871</f>
        <v>43</v>
      </c>
      <c r="E27" s="97">
        <f>'Traget-Achivement 15-16'!$C$872</f>
        <v>74</v>
      </c>
      <c r="F27" s="97">
        <f>'Traget-Achivement 15-16'!$C$873</f>
        <v>28</v>
      </c>
      <c r="G27" s="98">
        <f t="shared" si="0"/>
        <v>257</v>
      </c>
      <c r="H27" s="98">
        <f>'Traget-Achivement 15-16'!D874</f>
        <v>3855</v>
      </c>
      <c r="I27" s="98">
        <f>'Traget-Achivement 15-16'!E874</f>
        <v>7656</v>
      </c>
      <c r="J27" s="97">
        <f>'Traget-Achivement 15-16'!F874</f>
        <v>6399.5</v>
      </c>
      <c r="K27" s="97">
        <f>'Traget-Achivement 15-16'!G874</f>
        <v>61248</v>
      </c>
      <c r="L27" s="97">
        <f>'Traget-Achivement 15-16'!H77</f>
        <v>0</v>
      </c>
      <c r="M27" s="98">
        <f>'Traget-Achivement 15-16'!I874</f>
        <v>71502.5</v>
      </c>
      <c r="N27" s="97">
        <f>'Traget-Achivement 15-16'!J874</f>
        <v>735.5</v>
      </c>
      <c r="O27" s="97">
        <f>'Traget-Achivement 15-16'!K874</f>
        <v>3828</v>
      </c>
      <c r="P27" s="97">
        <f>'Traget-Achivement 15-16'!L874</f>
        <v>0</v>
      </c>
      <c r="Q27" s="98">
        <f>'Traget-Achivement 15-16'!M874</f>
        <v>4563.5</v>
      </c>
      <c r="R27" s="97">
        <f>'Traget-Achivement 15-16'!N874</f>
        <v>771</v>
      </c>
      <c r="S27" s="97">
        <f>'Traget-Achivement 15-16'!O874</f>
        <v>7656</v>
      </c>
      <c r="T27" s="97">
        <f>'Traget-Achivement 15-16'!P874</f>
        <v>0</v>
      </c>
      <c r="U27" s="98">
        <f>'Traget-Achivement 15-16'!Q874</f>
        <v>8427</v>
      </c>
      <c r="V27" s="97">
        <f>'Traget-Achivement 15-16'!R874</f>
        <v>514</v>
      </c>
      <c r="W27" s="97">
        <f>'Traget-Achivement 15-16'!S874</f>
        <v>3828</v>
      </c>
      <c r="X27" s="97">
        <f>'Traget-Achivement 15-16'!T874</f>
        <v>0</v>
      </c>
      <c r="Y27" s="98">
        <f>'Traget-Achivement 15-16'!U874</f>
        <v>4342</v>
      </c>
      <c r="Z27" s="6">
        <f>'Traget-Achivement 15-16'!V874</f>
        <v>0</v>
      </c>
    </row>
    <row r="28" spans="1:25" ht="19.5" customHeight="1">
      <c r="A28" s="218">
        <v>24</v>
      </c>
      <c r="B28" s="223" t="s">
        <v>51</v>
      </c>
      <c r="C28" s="97">
        <v>55</v>
      </c>
      <c r="D28" s="97">
        <v>33</v>
      </c>
      <c r="E28" s="97">
        <v>36</v>
      </c>
      <c r="F28" s="97">
        <v>22</v>
      </c>
      <c r="G28" s="98">
        <f t="shared" si="0"/>
        <v>146</v>
      </c>
      <c r="H28" s="98">
        <f>'Traget-Achivement 15-16'!D912</f>
        <v>2190</v>
      </c>
      <c r="I28" s="98">
        <f>'Traget-Achivement 15-16'!E912</f>
        <v>4232</v>
      </c>
      <c r="J28" s="98">
        <f>'Traget-Achivement 15-16'!F912</f>
        <v>3789.5</v>
      </c>
      <c r="K28" s="98">
        <f>'Traget-Achivement 15-16'!G912</f>
        <v>33856</v>
      </c>
      <c r="L28" s="97">
        <f>'Traget-Achivement 15-16'!H78</f>
        <v>0</v>
      </c>
      <c r="M28" s="98">
        <f>'Traget-Achivement 15-16'!I912</f>
        <v>39835.5</v>
      </c>
      <c r="N28" s="98">
        <f>'Traget-Achivement 15-16'!J912</f>
        <v>410.5</v>
      </c>
      <c r="O28" s="98">
        <f>'Traget-Achivement 15-16'!K912</f>
        <v>2116</v>
      </c>
      <c r="P28" s="98">
        <f>'Traget-Achivement 15-16'!L912</f>
        <v>0</v>
      </c>
      <c r="Q28" s="98">
        <f>'Traget-Achivement 15-16'!M912</f>
        <v>2526.5</v>
      </c>
      <c r="R28" s="98">
        <f>'Traget-Achivement 15-16'!N912</f>
        <v>438</v>
      </c>
      <c r="S28" s="98">
        <f>'Traget-Achivement 15-16'!O912</f>
        <v>4232</v>
      </c>
      <c r="T28" s="98">
        <f>'Traget-Achivement 15-16'!P912</f>
        <v>0</v>
      </c>
      <c r="U28" s="98">
        <f>'Traget-Achivement 15-16'!Q912</f>
        <v>4670</v>
      </c>
      <c r="V28" s="98">
        <f>'Traget-Achivement 15-16'!R912</f>
        <v>292</v>
      </c>
      <c r="W28" s="98">
        <f>'Traget-Achivement 15-16'!S912</f>
        <v>2116</v>
      </c>
      <c r="X28" s="98">
        <f>'Traget-Achivement 15-16'!T912</f>
        <v>0</v>
      </c>
      <c r="Y28" s="98">
        <f>'Traget-Achivement 15-16'!U912</f>
        <v>2408</v>
      </c>
    </row>
    <row r="29" spans="1:25" ht="19.5" customHeight="1">
      <c r="A29" s="218">
        <v>25</v>
      </c>
      <c r="B29" s="223" t="s">
        <v>52</v>
      </c>
      <c r="C29" s="97">
        <v>108</v>
      </c>
      <c r="D29" s="97">
        <v>77</v>
      </c>
      <c r="E29" s="97">
        <v>72</v>
      </c>
      <c r="F29" s="97">
        <v>52</v>
      </c>
      <c r="G29" s="98">
        <f>'Traget-Achivement 15-16'!C950</f>
        <v>309</v>
      </c>
      <c r="H29" s="98">
        <f>'Traget-Achivement 15-16'!D950</f>
        <v>4635</v>
      </c>
      <c r="I29" s="98">
        <f>'Traget-Achivement 15-16'!E950</f>
        <v>8856</v>
      </c>
      <c r="J29" s="98">
        <f>'Traget-Achivement 15-16'!F950</f>
        <v>8152.5</v>
      </c>
      <c r="K29" s="98">
        <f>'Traget-Achivement 15-16'!G950</f>
        <v>70848</v>
      </c>
      <c r="L29" s="97">
        <f>'Traget-Achivement 15-16'!H950</f>
        <v>0</v>
      </c>
      <c r="M29" s="98">
        <f>'Traget-Achivement 15-16'!I950</f>
        <v>83635.5</v>
      </c>
      <c r="N29" s="98">
        <f>'Traget-Achivement 15-16'!J950</f>
        <v>862.5</v>
      </c>
      <c r="O29" s="98">
        <f>'Traget-Achivement 15-16'!K950</f>
        <v>4428</v>
      </c>
      <c r="P29" s="98">
        <f>'Traget-Achivement 15-16'!L950</f>
        <v>0</v>
      </c>
      <c r="Q29" s="98">
        <f>'Traget-Achivement 15-16'!M950</f>
        <v>5290.5</v>
      </c>
      <c r="R29" s="98">
        <f>'Traget-Achivement 15-16'!N950</f>
        <v>927</v>
      </c>
      <c r="S29" s="98">
        <f>'Traget-Achivement 15-16'!O950</f>
        <v>8856</v>
      </c>
      <c r="T29" s="98">
        <f>'Traget-Achivement 15-16'!P950</f>
        <v>0</v>
      </c>
      <c r="U29" s="98">
        <f>'Traget-Achivement 15-16'!Q950</f>
        <v>9783</v>
      </c>
      <c r="V29" s="98">
        <f>'Traget-Achivement 15-16'!R950</f>
        <v>618</v>
      </c>
      <c r="W29" s="98">
        <f>'Traget-Achivement 15-16'!S950</f>
        <v>4428</v>
      </c>
      <c r="X29" s="98">
        <f>'Traget-Achivement 15-16'!T950</f>
        <v>0</v>
      </c>
      <c r="Y29" s="98">
        <f>'Traget-Achivement 15-16'!U950</f>
        <v>5046</v>
      </c>
    </row>
    <row r="30" spans="1:25" ht="19.5" customHeight="1">
      <c r="A30" s="218">
        <v>26</v>
      </c>
      <c r="B30" s="223" t="s">
        <v>53</v>
      </c>
      <c r="C30" s="97">
        <f>'Traget-Achivement 15-16'!$C$983</f>
        <v>107</v>
      </c>
      <c r="D30" s="97">
        <f>'Traget-Achivement 15-16'!$C$984</f>
        <v>71</v>
      </c>
      <c r="E30" s="97">
        <f>'Traget-Achivement 15-16'!$C$985</f>
        <v>71</v>
      </c>
      <c r="F30" s="97">
        <f>'Traget-Achivement 15-16'!$C$986</f>
        <v>47</v>
      </c>
      <c r="G30" s="98">
        <f t="shared" si="0"/>
        <v>296</v>
      </c>
      <c r="H30" s="98">
        <f>'Traget-Achivement 15-16'!D987</f>
        <v>4440</v>
      </c>
      <c r="I30" s="98">
        <f>'Traget-Achivement 15-16'!E987</f>
        <v>8528</v>
      </c>
      <c r="J30" s="97">
        <f>'Traget-Achivement 15-16'!F987</f>
        <v>7751</v>
      </c>
      <c r="K30" s="97">
        <f>'Traget-Achivement 15-16'!G987</f>
        <v>68224</v>
      </c>
      <c r="L30" s="97">
        <f>'Traget-Achivement 15-16'!H76</f>
        <v>0</v>
      </c>
      <c r="M30" s="98">
        <f>'Traget-Achivement 15-16'!I987</f>
        <v>80415</v>
      </c>
      <c r="N30" s="97">
        <f>'Traget-Achivement 15-16'!J987</f>
        <v>829</v>
      </c>
      <c r="O30" s="97">
        <f>'Traget-Achivement 15-16'!K987</f>
        <v>4264</v>
      </c>
      <c r="P30" s="97">
        <f>'Traget-Achivement 15-16'!L987</f>
        <v>0</v>
      </c>
      <c r="Q30" s="98">
        <f>'Traget-Achivement 15-16'!M987</f>
        <v>5093</v>
      </c>
      <c r="R30" s="97">
        <f>'Traget-Achivement 15-16'!N987</f>
        <v>888</v>
      </c>
      <c r="S30" s="97">
        <f>'Traget-Achivement 15-16'!O987</f>
        <v>8528</v>
      </c>
      <c r="T30" s="97">
        <f>'Traget-Achivement 15-16'!P987</f>
        <v>0</v>
      </c>
      <c r="U30" s="98">
        <f>'Traget-Achivement 15-16'!Q987</f>
        <v>9416</v>
      </c>
      <c r="V30" s="97">
        <f>'Traget-Achivement 15-16'!R987</f>
        <v>592</v>
      </c>
      <c r="W30" s="97">
        <f>'Traget-Achivement 15-16'!S987</f>
        <v>4264</v>
      </c>
      <c r="X30" s="97">
        <f>'Traget-Achivement 15-16'!T987</f>
        <v>0</v>
      </c>
      <c r="Y30" s="98">
        <f>'Traget-Achivement 15-16'!U987</f>
        <v>4856</v>
      </c>
    </row>
    <row r="31" spans="1:25" ht="19.5" customHeight="1">
      <c r="A31" s="218">
        <v>27</v>
      </c>
      <c r="B31" s="223" t="s">
        <v>54</v>
      </c>
      <c r="C31" s="97">
        <f>'Traget-Achivement 15-16'!$C$1023</f>
        <v>35</v>
      </c>
      <c r="D31" s="97">
        <f>'Traget-Achivement 15-16'!$C$1024</f>
        <v>13</v>
      </c>
      <c r="E31" s="97">
        <f>'Traget-Achivement 15-16'!$C$1025</f>
        <v>23</v>
      </c>
      <c r="F31" s="97">
        <f>'Traget-Achivement 15-16'!$C$1026</f>
        <v>8</v>
      </c>
      <c r="G31" s="98">
        <f t="shared" si="0"/>
        <v>79</v>
      </c>
      <c r="H31" s="98">
        <f>'Traget-Achivement 15-16'!D1027</f>
        <v>1185</v>
      </c>
      <c r="I31" s="98">
        <f>'Traget-Achivement 15-16'!E1027</f>
        <v>2360</v>
      </c>
      <c r="J31" s="97">
        <f>'Traget-Achivement 15-16'!F1027</f>
        <v>1958.5</v>
      </c>
      <c r="K31" s="97">
        <f>'Traget-Achivement 15-16'!G1027</f>
        <v>18880</v>
      </c>
      <c r="L31" s="97">
        <f>'Traget-Achivement 15-16'!H80</f>
        <v>0</v>
      </c>
      <c r="M31" s="98">
        <f>'Traget-Achivement 15-16'!I1027</f>
        <v>22023.5</v>
      </c>
      <c r="N31" s="97">
        <f>'Traget-Achivement 15-16'!J1027</f>
        <v>226.5</v>
      </c>
      <c r="O31" s="97">
        <f>'Traget-Achivement 15-16'!K1027</f>
        <v>1180</v>
      </c>
      <c r="P31" s="97">
        <f>'Traget-Achivement 15-16'!L1027</f>
        <v>0</v>
      </c>
      <c r="Q31" s="98">
        <f>'Traget-Achivement 15-16'!M1027</f>
        <v>1406.5</v>
      </c>
      <c r="R31" s="97">
        <f>'Traget-Achivement 15-16'!N1027</f>
        <v>237</v>
      </c>
      <c r="S31" s="97">
        <f>'Traget-Achivement 15-16'!O1027</f>
        <v>2360</v>
      </c>
      <c r="T31" s="97">
        <f>'Traget-Achivement 15-16'!P1027</f>
        <v>0</v>
      </c>
      <c r="U31" s="98">
        <f>'Traget-Achivement 15-16'!Q1027</f>
        <v>2597</v>
      </c>
      <c r="V31" s="97">
        <f>'Traget-Achivement 15-16'!R1027</f>
        <v>158</v>
      </c>
      <c r="W31" s="97">
        <f>'Traget-Achivement 15-16'!S1027</f>
        <v>1180</v>
      </c>
      <c r="X31" s="97">
        <f>'Traget-Achivement 15-16'!T1027</f>
        <v>0</v>
      </c>
      <c r="Y31" s="98">
        <f>'Traget-Achivement 15-16'!U1027</f>
        <v>1338</v>
      </c>
    </row>
    <row r="32" spans="1:25" ht="19.5" customHeight="1">
      <c r="A32" s="218">
        <v>28</v>
      </c>
      <c r="B32" s="223" t="s">
        <v>55</v>
      </c>
      <c r="C32" s="97">
        <f>'Traget-Achivement 15-16'!$C$1064</f>
        <v>113</v>
      </c>
      <c r="D32" s="97">
        <f>'Traget-Achivement 15-16'!$C$1065</f>
        <v>27</v>
      </c>
      <c r="E32" s="97">
        <f>'Traget-Achivement 15-16'!$C$1066</f>
        <v>40</v>
      </c>
      <c r="F32" s="97">
        <f>'Traget-Achivement 15-16'!$C$1067</f>
        <v>17</v>
      </c>
      <c r="G32" s="98">
        <f t="shared" si="0"/>
        <v>197</v>
      </c>
      <c r="H32" s="98">
        <f>'Traget-Achivement 15-16'!D1068</f>
        <v>2955</v>
      </c>
      <c r="I32" s="98">
        <f>'Traget-Achivement 15-16'!E1068</f>
        <v>5952</v>
      </c>
      <c r="J32" s="97">
        <f>'Traget-Achivement 15-16'!F1068</f>
        <v>4796</v>
      </c>
      <c r="K32" s="97">
        <f>'Traget-Achivement 15-16'!G1068</f>
        <v>47616</v>
      </c>
      <c r="L32" s="97">
        <f>'Traget-Achivement 15-16'!H81</f>
        <v>0</v>
      </c>
      <c r="M32" s="98">
        <f>'Traget-Achivement 15-16'!I1068</f>
        <v>55367</v>
      </c>
      <c r="N32" s="97">
        <f>'Traget-Achivement 15-16'!J1068</f>
        <v>569</v>
      </c>
      <c r="O32" s="97">
        <f>'Traget-Achivement 15-16'!K1068</f>
        <v>2976</v>
      </c>
      <c r="P32" s="97">
        <f>'Traget-Achivement 15-16'!L1068</f>
        <v>0</v>
      </c>
      <c r="Q32" s="98">
        <f>'Traget-Achivement 15-16'!M1068</f>
        <v>3545</v>
      </c>
      <c r="R32" s="97">
        <f>'Traget-Achivement 15-16'!N1068</f>
        <v>591</v>
      </c>
      <c r="S32" s="97">
        <f>'Traget-Achivement 15-16'!O1068</f>
        <v>5952</v>
      </c>
      <c r="T32" s="97">
        <f>'Traget-Achivement 15-16'!P1068</f>
        <v>0</v>
      </c>
      <c r="U32" s="98">
        <f>'Traget-Achivement 15-16'!Q1068</f>
        <v>6543</v>
      </c>
      <c r="V32" s="97">
        <f>'Traget-Achivement 15-16'!R1068</f>
        <v>394</v>
      </c>
      <c r="W32" s="97">
        <f>'Traget-Achivement 15-16'!S1068</f>
        <v>2976</v>
      </c>
      <c r="X32" s="97">
        <f>'Traget-Achivement 15-16'!T1068</f>
        <v>0</v>
      </c>
      <c r="Y32" s="98">
        <f>'Traget-Achivement 15-16'!U1068</f>
        <v>3370</v>
      </c>
    </row>
    <row r="33" spans="1:25" ht="19.5" customHeight="1">
      <c r="A33" s="218">
        <v>29</v>
      </c>
      <c r="B33" s="223" t="s">
        <v>113</v>
      </c>
      <c r="C33" s="97">
        <f>'Traget-Achivement 15-16'!$C$1104</f>
        <v>35</v>
      </c>
      <c r="D33" s="97">
        <f>'Traget-Achivement 15-16'!$C$1105</f>
        <v>33</v>
      </c>
      <c r="E33" s="97">
        <f>'Traget-Achivement 15-16'!$C$1106</f>
        <v>24</v>
      </c>
      <c r="F33" s="97">
        <f>'Traget-Achivement 15-16'!$C$1107</f>
        <v>22</v>
      </c>
      <c r="G33" s="98">
        <f t="shared" si="0"/>
        <v>114</v>
      </c>
      <c r="H33" s="98">
        <f>'Traget-Achivement 15-16'!D1108</f>
        <v>1710</v>
      </c>
      <c r="I33" s="98">
        <f>'Traget-Achivement 15-16'!E1108</f>
        <v>3208</v>
      </c>
      <c r="J33" s="97">
        <f>'Traget-Achivement 15-16'!F1108</f>
        <v>3085.5</v>
      </c>
      <c r="K33" s="97">
        <f>'Traget-Achivement 15-16'!G1108</f>
        <v>25664</v>
      </c>
      <c r="L33" s="97">
        <f>'Traget-Achivement 15-16'!H82</f>
        <v>0</v>
      </c>
      <c r="M33" s="98">
        <f>'Traget-Achivement 15-16'!I1108</f>
        <v>30459.5</v>
      </c>
      <c r="N33" s="97">
        <f>'Traget-Achivement 15-16'!J1108</f>
        <v>314.5</v>
      </c>
      <c r="O33" s="97">
        <f>'Traget-Achivement 15-16'!K1108</f>
        <v>1604</v>
      </c>
      <c r="P33" s="97">
        <f>'Traget-Achivement 15-16'!L1108</f>
        <v>0</v>
      </c>
      <c r="Q33" s="98">
        <f>'Traget-Achivement 15-16'!M1108</f>
        <v>1918.5</v>
      </c>
      <c r="R33" s="97">
        <f>'Traget-Achivement 15-16'!N1108</f>
        <v>342</v>
      </c>
      <c r="S33" s="97">
        <f>'Traget-Achivement 15-16'!O1108</f>
        <v>3208</v>
      </c>
      <c r="T33" s="97">
        <f>'Traget-Achivement 15-16'!P1108</f>
        <v>0</v>
      </c>
      <c r="U33" s="98">
        <f>'Traget-Achivement 15-16'!Q1108</f>
        <v>3550</v>
      </c>
      <c r="V33" s="97">
        <f>'Traget-Achivement 15-16'!R1108</f>
        <v>228</v>
      </c>
      <c r="W33" s="97">
        <f>'Traget-Achivement 15-16'!S1108</f>
        <v>1604</v>
      </c>
      <c r="X33" s="97">
        <f>'Traget-Achivement 15-16'!T1108</f>
        <v>0</v>
      </c>
      <c r="Y33" s="98">
        <f>'Traget-Achivement 15-16'!U1108</f>
        <v>1832</v>
      </c>
    </row>
    <row r="34" spans="1:25" ht="19.5" customHeight="1">
      <c r="A34" s="218"/>
      <c r="B34" s="263" t="s">
        <v>295</v>
      </c>
      <c r="C34" s="98">
        <f>SUM(C5:C33)</f>
        <v>3762</v>
      </c>
      <c r="D34" s="98">
        <f aca="true" t="shared" si="1" ref="D34:Y34">SUM(D5:D33)</f>
        <v>1946</v>
      </c>
      <c r="E34" s="98">
        <f t="shared" si="1"/>
        <v>1812</v>
      </c>
      <c r="F34" s="98">
        <f t="shared" si="1"/>
        <v>983</v>
      </c>
      <c r="G34" s="98">
        <f>SUM(G5:G33)</f>
        <v>8503</v>
      </c>
      <c r="H34" s="98">
        <f>SUM(H5:H33)</f>
        <v>150325</v>
      </c>
      <c r="I34" s="98">
        <f>SUM(I5:I33)</f>
        <v>248664</v>
      </c>
      <c r="J34" s="98">
        <f>SUM(J5:J33)</f>
        <v>217820.5</v>
      </c>
      <c r="K34" s="98">
        <f>SUM(K5:K33)</f>
        <v>1989312</v>
      </c>
      <c r="L34" s="98">
        <f>'Traget-Achivement 15-16'!H84</f>
        <v>0</v>
      </c>
      <c r="M34" s="98">
        <f>SUM(M5:M33)</f>
        <v>2334677.5</v>
      </c>
      <c r="N34" s="98">
        <f t="shared" si="1"/>
        <v>24044.5</v>
      </c>
      <c r="O34" s="98">
        <f>SUM(O5:O33)</f>
        <v>124332</v>
      </c>
      <c r="P34" s="235">
        <f t="shared" si="1"/>
        <v>0</v>
      </c>
      <c r="Q34" s="98">
        <f>SUM(Q5:Q33)</f>
        <v>148376.5</v>
      </c>
      <c r="R34" s="235">
        <f t="shared" si="1"/>
        <v>25509</v>
      </c>
      <c r="S34" s="98">
        <f>SUM(S5:S33)</f>
        <v>248664</v>
      </c>
      <c r="T34" s="235">
        <f t="shared" si="1"/>
        <v>0</v>
      </c>
      <c r="U34" s="235">
        <f t="shared" si="1"/>
        <v>274173</v>
      </c>
      <c r="V34" s="235">
        <f t="shared" si="1"/>
        <v>17006</v>
      </c>
      <c r="W34" s="235">
        <f t="shared" si="1"/>
        <v>124332</v>
      </c>
      <c r="X34" s="235">
        <f t="shared" si="1"/>
        <v>0</v>
      </c>
      <c r="Y34" s="235">
        <f t="shared" si="1"/>
        <v>141338</v>
      </c>
    </row>
    <row r="35" spans="1:25" ht="19.5" customHeight="1">
      <c r="A35" s="218"/>
      <c r="B35" s="219"/>
      <c r="C35" s="224"/>
      <c r="D35" s="224"/>
      <c r="E35" s="224"/>
      <c r="F35" s="224"/>
      <c r="G35" s="225"/>
      <c r="H35" s="225"/>
      <c r="I35" s="225"/>
      <c r="J35" s="323" t="s">
        <v>82</v>
      </c>
      <c r="K35" s="324"/>
      <c r="L35" s="324"/>
      <c r="M35" s="324"/>
      <c r="N35" s="323" t="s">
        <v>81</v>
      </c>
      <c r="O35" s="324"/>
      <c r="P35" s="324"/>
      <c r="Q35" s="324"/>
      <c r="R35" s="323" t="s">
        <v>83</v>
      </c>
      <c r="S35" s="324"/>
      <c r="T35" s="324"/>
      <c r="U35" s="324"/>
      <c r="V35" s="323" t="s">
        <v>84</v>
      </c>
      <c r="W35" s="324"/>
      <c r="X35" s="324"/>
      <c r="Y35" s="324"/>
    </row>
    <row r="36" spans="1:26" ht="19.5" customHeight="1">
      <c r="A36" s="261" t="s">
        <v>256</v>
      </c>
      <c r="B36" s="260" t="s">
        <v>257</v>
      </c>
      <c r="C36" s="262" t="s">
        <v>17</v>
      </c>
      <c r="D36" s="262" t="s">
        <v>18</v>
      </c>
      <c r="E36" s="262" t="s">
        <v>78</v>
      </c>
      <c r="F36" s="262" t="s">
        <v>20</v>
      </c>
      <c r="G36" s="260" t="s">
        <v>11</v>
      </c>
      <c r="H36" s="260" t="s">
        <v>79</v>
      </c>
      <c r="I36" s="260" t="s">
        <v>112</v>
      </c>
      <c r="J36" s="260" t="s">
        <v>80</v>
      </c>
      <c r="K36" s="260" t="s">
        <v>9</v>
      </c>
      <c r="L36" s="260" t="s">
        <v>118</v>
      </c>
      <c r="M36" s="260" t="s">
        <v>11</v>
      </c>
      <c r="N36" s="260" t="s">
        <v>80</v>
      </c>
      <c r="O36" s="260" t="s">
        <v>9</v>
      </c>
      <c r="P36" s="260" t="s">
        <v>118</v>
      </c>
      <c r="Q36" s="260" t="s">
        <v>11</v>
      </c>
      <c r="R36" s="260" t="s">
        <v>80</v>
      </c>
      <c r="S36" s="260" t="s">
        <v>9</v>
      </c>
      <c r="T36" s="260" t="s">
        <v>118</v>
      </c>
      <c r="U36" s="260" t="s">
        <v>11</v>
      </c>
      <c r="V36" s="260" t="s">
        <v>80</v>
      </c>
      <c r="W36" s="260" t="s">
        <v>9</v>
      </c>
      <c r="X36" s="260" t="s">
        <v>118</v>
      </c>
      <c r="Y36" s="260" t="s">
        <v>11</v>
      </c>
      <c r="Z36" s="5"/>
    </row>
    <row r="37" spans="1:26" ht="19.5" customHeight="1">
      <c r="A37" s="218"/>
      <c r="B37" s="223" t="s">
        <v>296</v>
      </c>
      <c r="C37" s="98">
        <f>C34</f>
        <v>3762</v>
      </c>
      <c r="D37" s="98">
        <f aca="true" t="shared" si="2" ref="D37:Y37">D34</f>
        <v>1946</v>
      </c>
      <c r="E37" s="98">
        <f t="shared" si="2"/>
        <v>1812</v>
      </c>
      <c r="F37" s="98">
        <f t="shared" si="2"/>
        <v>983</v>
      </c>
      <c r="G37" s="235">
        <f t="shared" si="2"/>
        <v>8503</v>
      </c>
      <c r="H37" s="98">
        <f>$H$34</f>
        <v>150325</v>
      </c>
      <c r="I37" s="235">
        <f>I34</f>
        <v>248664</v>
      </c>
      <c r="J37" s="235">
        <f t="shared" si="2"/>
        <v>217820.5</v>
      </c>
      <c r="K37" s="235">
        <f t="shared" si="2"/>
        <v>1989312</v>
      </c>
      <c r="L37" s="235">
        <f t="shared" si="2"/>
        <v>0</v>
      </c>
      <c r="M37" s="235">
        <f t="shared" si="2"/>
        <v>2334677.5</v>
      </c>
      <c r="N37" s="98">
        <f t="shared" si="2"/>
        <v>24044.5</v>
      </c>
      <c r="O37" s="235">
        <f t="shared" si="2"/>
        <v>124332</v>
      </c>
      <c r="P37" s="235">
        <f t="shared" si="2"/>
        <v>0</v>
      </c>
      <c r="Q37" s="235">
        <f t="shared" si="2"/>
        <v>148376.5</v>
      </c>
      <c r="R37" s="235">
        <f t="shared" si="2"/>
        <v>25509</v>
      </c>
      <c r="S37" s="235">
        <f t="shared" si="2"/>
        <v>248664</v>
      </c>
      <c r="T37" s="235">
        <f t="shared" si="2"/>
        <v>0</v>
      </c>
      <c r="U37" s="235">
        <f t="shared" si="2"/>
        <v>274173</v>
      </c>
      <c r="V37" s="235">
        <f t="shared" si="2"/>
        <v>17006</v>
      </c>
      <c r="W37" s="235">
        <f t="shared" si="2"/>
        <v>124332</v>
      </c>
      <c r="X37" s="235">
        <f t="shared" si="2"/>
        <v>0</v>
      </c>
      <c r="Y37" s="235">
        <f t="shared" si="2"/>
        <v>141338</v>
      </c>
      <c r="Z37" s="32"/>
    </row>
    <row r="38" spans="1:25" ht="19.5" customHeight="1">
      <c r="A38" s="218">
        <v>30</v>
      </c>
      <c r="B38" s="222" t="s">
        <v>56</v>
      </c>
      <c r="C38" s="97">
        <f>'Traget-Achivement 15-16'!$C$1145</f>
        <v>115</v>
      </c>
      <c r="D38" s="97">
        <f>'Traget-Achivement 15-16'!$C$1146</f>
        <v>82</v>
      </c>
      <c r="E38" s="97">
        <f>'Traget-Achivement 15-16'!$C$1147</f>
        <v>77</v>
      </c>
      <c r="F38" s="97">
        <f>'Traget-Achivement 15-16'!$C$1148</f>
        <v>55</v>
      </c>
      <c r="G38" s="98">
        <f aca="true" t="shared" si="3" ref="G38:G55">F38+E38+D38+C38</f>
        <v>329</v>
      </c>
      <c r="H38" s="98">
        <f>'Traget-Achivement 15-16'!D1149</f>
        <v>4935</v>
      </c>
      <c r="I38" s="98">
        <f>'Traget-Achivement 15-16'!E1149</f>
        <v>9432</v>
      </c>
      <c r="J38" s="97">
        <f>'Traget-Achivement 15-16'!F1149</f>
        <v>8676.5</v>
      </c>
      <c r="K38" s="97">
        <f>'Traget-Achivement 15-16'!G1149</f>
        <v>75456</v>
      </c>
      <c r="L38" s="97">
        <f>'Traget-Achivement 15-16'!H1149</f>
        <v>0</v>
      </c>
      <c r="M38" s="98">
        <f>'Traget-Achivement 15-16'!I1149</f>
        <v>89067.5</v>
      </c>
      <c r="N38" s="97">
        <f>'Traget-Achivement 15-16'!J1149</f>
        <v>918.5</v>
      </c>
      <c r="O38" s="97">
        <f>'Traget-Achivement 15-16'!K1149</f>
        <v>4716</v>
      </c>
      <c r="P38" s="97">
        <f>'Traget-Achivement 15-16'!L1149</f>
        <v>0</v>
      </c>
      <c r="Q38" s="98">
        <f>'Traget-Achivement 15-16'!M1149</f>
        <v>5634.5</v>
      </c>
      <c r="R38" s="97">
        <f>'Traget-Achivement 15-16'!N1149</f>
        <v>987</v>
      </c>
      <c r="S38" s="97">
        <f>'Traget-Achivement 15-16'!O1149</f>
        <v>9432</v>
      </c>
      <c r="T38" s="97">
        <f>'Traget-Achivement 15-16'!P1149</f>
        <v>0</v>
      </c>
      <c r="U38" s="98">
        <f>'Traget-Achivement 15-16'!Q1149</f>
        <v>10419</v>
      </c>
      <c r="V38" s="97">
        <f>'Traget-Achivement 15-16'!R1149</f>
        <v>658</v>
      </c>
      <c r="W38" s="97">
        <f>'Traget-Achivement 15-16'!S1149</f>
        <v>4716</v>
      </c>
      <c r="X38" s="97">
        <f>'Traget-Achivement 15-16'!T1149</f>
        <v>0</v>
      </c>
      <c r="Y38" s="98">
        <f>'Traget-Achivement 15-16'!U1149</f>
        <v>5374</v>
      </c>
    </row>
    <row r="39" spans="1:25" ht="19.5" customHeight="1">
      <c r="A39" s="218">
        <v>31</v>
      </c>
      <c r="B39" s="223" t="s">
        <v>57</v>
      </c>
      <c r="C39" s="97">
        <v>37</v>
      </c>
      <c r="D39" s="97">
        <v>29</v>
      </c>
      <c r="E39" s="97">
        <v>25</v>
      </c>
      <c r="F39" s="97">
        <f>'Traget-Achivement 15-16'!$C$1186</f>
        <v>20</v>
      </c>
      <c r="G39" s="98">
        <f>'Traget-Achivement 15-16'!C1187</f>
        <v>111</v>
      </c>
      <c r="H39" s="98">
        <f>'Traget-Achivement 15-16'!D1187</f>
        <v>1665</v>
      </c>
      <c r="I39" s="98">
        <f>'Traget-Achivement 15-16'!E1187</f>
        <v>3160</v>
      </c>
      <c r="J39" s="97">
        <f>'Traget-Achivement 15-16'!F1187</f>
        <v>2956.5</v>
      </c>
      <c r="K39" s="97">
        <f>'Traget-Achivement 15-16'!G1187</f>
        <v>25280</v>
      </c>
      <c r="L39" s="98">
        <f>'Traget-Achivement 15-16'!H1187</f>
        <v>0</v>
      </c>
      <c r="M39" s="98">
        <f>'Traget-Achivement 15-16'!I1187</f>
        <v>29901.5</v>
      </c>
      <c r="N39" s="97">
        <f>'Traget-Achivement 15-16'!J1187</f>
        <v>308.5</v>
      </c>
      <c r="O39" s="97">
        <f>'Traget-Achivement 15-16'!K1187</f>
        <v>1580</v>
      </c>
      <c r="P39" s="98">
        <f>'Traget-Achivement 15-16'!L1187</f>
        <v>0</v>
      </c>
      <c r="Q39" s="98">
        <f>'Traget-Achivement 15-16'!M1187</f>
        <v>1888.5</v>
      </c>
      <c r="R39" s="97">
        <f>'Traget-Achivement 15-16'!N1187</f>
        <v>333</v>
      </c>
      <c r="S39" s="97">
        <f>'Traget-Achivement 15-16'!O1187</f>
        <v>3160</v>
      </c>
      <c r="T39" s="98">
        <f>'Traget-Achivement 15-16'!P1187</f>
        <v>0</v>
      </c>
      <c r="U39" s="98">
        <f>'Traget-Achivement 15-16'!Q1187</f>
        <v>3493</v>
      </c>
      <c r="V39" s="97">
        <f>'Traget-Achivement 15-16'!R1187</f>
        <v>222</v>
      </c>
      <c r="W39" s="97">
        <f>'Traget-Achivement 15-16'!S1187</f>
        <v>1580</v>
      </c>
      <c r="X39" s="98">
        <f>'Traget-Achivement 15-16'!T1187</f>
        <v>0</v>
      </c>
      <c r="Y39" s="98">
        <f>'Traget-Achivement 15-16'!U1187</f>
        <v>1802</v>
      </c>
    </row>
    <row r="40" spans="1:25" ht="19.5" customHeight="1">
      <c r="A40" s="218">
        <v>32</v>
      </c>
      <c r="B40" s="223" t="s">
        <v>58</v>
      </c>
      <c r="C40" s="97">
        <f>'Traget-Achivement 15-16'!$C$1224</f>
        <v>86</v>
      </c>
      <c r="D40" s="97">
        <f>'Traget-Achivement 15-16'!$C$1225</f>
        <v>82</v>
      </c>
      <c r="E40" s="97">
        <f>'Traget-Achivement 15-16'!$C$1226</f>
        <v>58</v>
      </c>
      <c r="F40" s="97">
        <f>'Traget-Achivement 15-16'!$C$1227</f>
        <v>55</v>
      </c>
      <c r="G40" s="98">
        <f t="shared" si="3"/>
        <v>281</v>
      </c>
      <c r="H40" s="98">
        <f>'Traget-Achivement 15-16'!D1228</f>
        <v>4215</v>
      </c>
      <c r="I40" s="98">
        <f>'Traget-Achivement 15-16'!E1228</f>
        <v>7896</v>
      </c>
      <c r="J40" s="97">
        <f>'Traget-Achivement 15-16'!F1228</f>
        <v>7620.5</v>
      </c>
      <c r="K40" s="97">
        <f>'Traget-Achivement 15-16'!G1228</f>
        <v>63168</v>
      </c>
      <c r="L40" s="97">
        <f>'Traget-Achivement 15-16'!H1228</f>
        <v>0</v>
      </c>
      <c r="M40" s="98">
        <f>'Traget-Achivement 15-16'!I1228</f>
        <v>75003.5</v>
      </c>
      <c r="N40" s="97">
        <f>'Traget-Achivement 15-16'!J1228</f>
        <v>774.5</v>
      </c>
      <c r="O40" s="97">
        <f>'Traget-Achivement 15-16'!K1228</f>
        <v>3948</v>
      </c>
      <c r="P40" s="97">
        <f>'Traget-Achivement 15-16'!L1228</f>
        <v>0</v>
      </c>
      <c r="Q40" s="98">
        <f>'Traget-Achivement 15-16'!M1228</f>
        <v>4722.5</v>
      </c>
      <c r="R40" s="97">
        <f>'Traget-Achivement 15-16'!N1228</f>
        <v>843</v>
      </c>
      <c r="S40" s="97">
        <f>'Traget-Achivement 15-16'!O1228</f>
        <v>7896</v>
      </c>
      <c r="T40" s="97">
        <f>'Traget-Achivement 15-16'!P1228</f>
        <v>0</v>
      </c>
      <c r="U40" s="98">
        <f>'Traget-Achivement 15-16'!Q1228</f>
        <v>8739</v>
      </c>
      <c r="V40" s="97">
        <f>'Traget-Achivement 15-16'!R1228</f>
        <v>562</v>
      </c>
      <c r="W40" s="97">
        <f>'Traget-Achivement 15-16'!S1228</f>
        <v>3948</v>
      </c>
      <c r="X40" s="97">
        <f>'Traget-Achivement 15-16'!T1228</f>
        <v>0</v>
      </c>
      <c r="Y40" s="98">
        <f>'Traget-Achivement 15-16'!U1228</f>
        <v>4510</v>
      </c>
    </row>
    <row r="41" spans="1:25" ht="19.5" customHeight="1">
      <c r="A41" s="218">
        <v>33</v>
      </c>
      <c r="B41" s="223" t="s">
        <v>59</v>
      </c>
      <c r="C41" s="97">
        <f>'Traget-Achivement 15-16'!$C$1261</f>
        <v>103</v>
      </c>
      <c r="D41" s="97">
        <f>'Traget-Achivement 15-16'!$C$1262</f>
        <v>91</v>
      </c>
      <c r="E41" s="97">
        <f>'Traget-Achivement 15-16'!$C$1263</f>
        <v>69</v>
      </c>
      <c r="F41" s="97">
        <f>'Traget-Achivement 15-16'!$C$1264</f>
        <v>60</v>
      </c>
      <c r="G41" s="98">
        <f t="shared" si="3"/>
        <v>323</v>
      </c>
      <c r="H41" s="98">
        <f>'Traget-Achivement 15-16'!D1265</f>
        <v>4845</v>
      </c>
      <c r="I41" s="98">
        <f>'Traget-Achivement 15-16'!E1265</f>
        <v>9128</v>
      </c>
      <c r="J41" s="97">
        <f>'Traget-Achivement 15-16'!F1265</f>
        <v>8691.5</v>
      </c>
      <c r="K41" s="97">
        <f>'Traget-Achivement 15-16'!G1265</f>
        <v>73024</v>
      </c>
      <c r="L41" s="97">
        <f>'Traget-Achivement 15-16'!H1265</f>
        <v>0</v>
      </c>
      <c r="M41" s="98">
        <f>'Traget-Achivement 15-16'!I1265</f>
        <v>86560.5</v>
      </c>
      <c r="N41" s="97">
        <f>'Traget-Achivement 15-16'!J1265</f>
        <v>893.5</v>
      </c>
      <c r="O41" s="97">
        <f>'Traget-Achivement 15-16'!K1265</f>
        <v>4564</v>
      </c>
      <c r="P41" s="97">
        <f>'Traget-Achivement 15-16'!L1265</f>
        <v>0</v>
      </c>
      <c r="Q41" s="98">
        <f>'Traget-Achivement 15-16'!M1265</f>
        <v>5457.5</v>
      </c>
      <c r="R41" s="97">
        <f>'Traget-Achivement 15-16'!N1265</f>
        <v>969</v>
      </c>
      <c r="S41" s="97">
        <f>'Traget-Achivement 15-16'!O1265</f>
        <v>9128</v>
      </c>
      <c r="T41" s="97">
        <f>'Traget-Achivement 15-16'!P1265</f>
        <v>0</v>
      </c>
      <c r="U41" s="98">
        <f>'Traget-Achivement 15-16'!Q1265</f>
        <v>10097</v>
      </c>
      <c r="V41" s="97">
        <f>'Traget-Achivement 15-16'!R1265</f>
        <v>646</v>
      </c>
      <c r="W41" s="97">
        <f>'Traget-Achivement 15-16'!S1265</f>
        <v>4564</v>
      </c>
      <c r="X41" s="97">
        <f>'Traget-Achivement 15-16'!T1265</f>
        <v>0</v>
      </c>
      <c r="Y41" s="98">
        <f>'Traget-Achivement 15-16'!U1265</f>
        <v>5210</v>
      </c>
    </row>
    <row r="42" spans="1:26" ht="19.5" customHeight="1">
      <c r="A42" s="218">
        <v>34</v>
      </c>
      <c r="B42" s="223" t="s">
        <v>60</v>
      </c>
      <c r="C42" s="97">
        <f>'Traget-Achivement 15-16'!$C$1303</f>
        <v>52</v>
      </c>
      <c r="D42" s="97">
        <f>'Traget-Achivement 15-16'!$C$1304</f>
        <v>50</v>
      </c>
      <c r="E42" s="97">
        <f>'Traget-Achivement 15-16'!$C$1305</f>
        <v>34</v>
      </c>
      <c r="F42" s="97">
        <f>'Traget-Achivement 15-16'!$C$1306</f>
        <v>34</v>
      </c>
      <c r="G42" s="98">
        <f t="shared" si="3"/>
        <v>170</v>
      </c>
      <c r="H42" s="98">
        <f>'Traget-Achivement 15-16'!D1307</f>
        <v>2550</v>
      </c>
      <c r="I42" s="98">
        <f>'Traget-Achivement 15-16'!E1307</f>
        <v>4768</v>
      </c>
      <c r="J42" s="97">
        <f>'Traget-Achivement 15-16'!F1307</f>
        <v>4622</v>
      </c>
      <c r="K42" s="97">
        <f>'Traget-Achivement 15-16'!G1307</f>
        <v>38144</v>
      </c>
      <c r="L42" s="97">
        <f>'Traget-Achivement 15-16'!H1307</f>
        <v>0</v>
      </c>
      <c r="M42" s="98">
        <f>'Traget-Achivement 15-16'!I1307</f>
        <v>45316</v>
      </c>
      <c r="N42" s="97">
        <f>'Traget-Achivement 15-16'!J1307</f>
        <v>468</v>
      </c>
      <c r="O42" s="97">
        <f>'Traget-Achivement 15-16'!K1307</f>
        <v>2384</v>
      </c>
      <c r="P42" s="97">
        <f>'Traget-Achivement 15-16'!L1307</f>
        <v>0</v>
      </c>
      <c r="Q42" s="98">
        <f>'Traget-Achivement 15-16'!M1307</f>
        <v>2852</v>
      </c>
      <c r="R42" s="97">
        <f>'Traget-Achivement 15-16'!N1307</f>
        <v>510</v>
      </c>
      <c r="S42" s="97">
        <f>'Traget-Achivement 15-16'!O1307</f>
        <v>4768</v>
      </c>
      <c r="T42" s="97">
        <f>'Traget-Achivement 15-16'!P1307</f>
        <v>0</v>
      </c>
      <c r="U42" s="98">
        <f>'Traget-Achivement 15-16'!Q1307</f>
        <v>5278</v>
      </c>
      <c r="V42" s="97">
        <f>'Traget-Achivement 15-16'!R1307</f>
        <v>340</v>
      </c>
      <c r="W42" s="97">
        <f>'Traget-Achivement 15-16'!S1307</f>
        <v>2384</v>
      </c>
      <c r="X42" s="97">
        <f>'Traget-Achivement 15-16'!T1307</f>
        <v>0</v>
      </c>
      <c r="Y42" s="98">
        <f>'Traget-Achivement 15-16'!U1307</f>
        <v>2724</v>
      </c>
      <c r="Z42" s="6"/>
    </row>
    <row r="43" spans="1:25" ht="19.5" customHeight="1">
      <c r="A43" s="218">
        <v>35</v>
      </c>
      <c r="B43" s="222" t="s">
        <v>61</v>
      </c>
      <c r="C43" s="97">
        <f>'Traget-Achivement 15-16'!$C$1343</f>
        <v>169</v>
      </c>
      <c r="D43" s="97">
        <f>'Traget-Achivement 15-16'!$C$1344</f>
        <v>95</v>
      </c>
      <c r="E43" s="97">
        <f>'Traget-Achivement 15-16'!$C$1345</f>
        <v>112</v>
      </c>
      <c r="F43" s="97">
        <f>'Traget-Achivement 15-16'!$C$1346</f>
        <v>63</v>
      </c>
      <c r="G43" s="98">
        <f t="shared" si="3"/>
        <v>439</v>
      </c>
      <c r="H43" s="98">
        <f>'Traget-Achivement 15-16'!D1347</f>
        <v>6585</v>
      </c>
      <c r="I43" s="98">
        <f>'Traget-Achivement 15-16'!E1347</f>
        <v>12784</v>
      </c>
      <c r="J43" s="97">
        <f>'Traget-Achivement 15-16'!F1347</f>
        <v>11317</v>
      </c>
      <c r="K43" s="97">
        <f>'Traget-Achivement 15-16'!G1347</f>
        <v>102272</v>
      </c>
      <c r="L43" s="97">
        <f>'Traget-Achivement 15-16'!H1347</f>
        <v>0</v>
      </c>
      <c r="M43" s="98">
        <f>'Traget-Achivement 15-16'!I1347</f>
        <v>120174</v>
      </c>
      <c r="N43" s="97">
        <f>'Traget-Achivement 15-16'!J1347</f>
        <v>1238</v>
      </c>
      <c r="O43" s="97">
        <f>'Traget-Achivement 15-16'!K1347</f>
        <v>6392</v>
      </c>
      <c r="P43" s="97">
        <f>'Traget-Achivement 15-16'!L1347</f>
        <v>0</v>
      </c>
      <c r="Q43" s="98">
        <f>'Traget-Achivement 15-16'!M1347</f>
        <v>7630</v>
      </c>
      <c r="R43" s="97">
        <f>'Traget-Achivement 15-16'!N1347</f>
        <v>1317</v>
      </c>
      <c r="S43" s="97">
        <f>'Traget-Achivement 15-16'!O1347</f>
        <v>12784</v>
      </c>
      <c r="T43" s="97">
        <f>'Traget-Achivement 15-16'!P1347</f>
        <v>0</v>
      </c>
      <c r="U43" s="98">
        <f>'Traget-Achivement 15-16'!Q1347</f>
        <v>14101</v>
      </c>
      <c r="V43" s="97">
        <f>'Traget-Achivement 15-16'!R1347</f>
        <v>878</v>
      </c>
      <c r="W43" s="97">
        <f>'Traget-Achivement 15-16'!S1347</f>
        <v>6392</v>
      </c>
      <c r="X43" s="97">
        <f>'Traget-Achivement 15-16'!T1347</f>
        <v>0</v>
      </c>
      <c r="Y43" s="98">
        <f>'Traget-Achivement 15-16'!U1347</f>
        <v>7270</v>
      </c>
    </row>
    <row r="44" spans="1:25" ht="19.5" customHeight="1">
      <c r="A44" s="218">
        <v>36</v>
      </c>
      <c r="B44" s="223" t="s">
        <v>62</v>
      </c>
      <c r="C44" s="97">
        <f>'Traget-Achivement 15-16'!$C$1385</f>
        <v>146</v>
      </c>
      <c r="D44" s="97">
        <f>'Traget-Achivement 15-16'!$C$1386</f>
        <v>145</v>
      </c>
      <c r="E44" s="97">
        <f>'Traget-Achivement 15-16'!$C$1387</f>
        <v>97</v>
      </c>
      <c r="F44" s="97">
        <f>'Traget-Achivement 15-16'!$C$1388</f>
        <v>96</v>
      </c>
      <c r="G44" s="98">
        <f t="shared" si="3"/>
        <v>484</v>
      </c>
      <c r="H44" s="98">
        <f>'Traget-Achivement 15-16'!D1389</f>
        <v>7260</v>
      </c>
      <c r="I44" s="98">
        <f>'Traget-Achivement 15-16'!E1389</f>
        <v>13560</v>
      </c>
      <c r="J44" s="97">
        <f>'Traget-Achivement 15-16'!F1389</f>
        <v>13178.5</v>
      </c>
      <c r="K44" s="97">
        <f>'Traget-Achivement 15-16'!G1389</f>
        <v>108480</v>
      </c>
      <c r="L44" s="97">
        <f>'Traget-Achivement 15-16'!H1389</f>
        <v>0</v>
      </c>
      <c r="M44" s="98">
        <f>'Traget-Achivement 15-16'!I1389</f>
        <v>128918.5</v>
      </c>
      <c r="N44" s="97">
        <f>'Traget-Achivement 15-16'!J1389</f>
        <v>1331.5</v>
      </c>
      <c r="O44" s="97">
        <f>'Traget-Achivement 15-16'!K1389</f>
        <v>6780</v>
      </c>
      <c r="P44" s="97">
        <f>'Traget-Achivement 15-16'!L1389</f>
        <v>0</v>
      </c>
      <c r="Q44" s="98">
        <f>'Traget-Achivement 15-16'!M1389</f>
        <v>8111.5</v>
      </c>
      <c r="R44" s="97">
        <f>'Traget-Achivement 15-16'!N1389</f>
        <v>1452</v>
      </c>
      <c r="S44" s="97">
        <f>'Traget-Achivement 15-16'!O1389</f>
        <v>13560</v>
      </c>
      <c r="T44" s="97">
        <f>'Traget-Achivement 15-16'!P1389</f>
        <v>0</v>
      </c>
      <c r="U44" s="98">
        <f>'Traget-Achivement 15-16'!Q1389</f>
        <v>15012</v>
      </c>
      <c r="V44" s="97">
        <f>'Traget-Achivement 15-16'!R1389</f>
        <v>968</v>
      </c>
      <c r="W44" s="97">
        <f>'Traget-Achivement 15-16'!S1389</f>
        <v>6780</v>
      </c>
      <c r="X44" s="97">
        <f>'Traget-Achivement 15-16'!T1389</f>
        <v>0</v>
      </c>
      <c r="Y44" s="98">
        <f>'Traget-Achivement 15-16'!U1389</f>
        <v>7748</v>
      </c>
    </row>
    <row r="45" spans="1:25" ht="19.5" customHeight="1">
      <c r="A45" s="218">
        <v>37</v>
      </c>
      <c r="B45" s="223" t="s">
        <v>63</v>
      </c>
      <c r="C45" s="97">
        <f>'Traget-Achivement 15-16'!$C$1424</f>
        <v>53</v>
      </c>
      <c r="D45" s="97">
        <f>'Traget-Achivement 15-16'!$C$1425</f>
        <v>64</v>
      </c>
      <c r="E45" s="97">
        <f>'Traget-Achivement 15-16'!$C$1426</f>
        <v>35</v>
      </c>
      <c r="F45" s="97">
        <f>'Traget-Achivement 15-16'!$C$1427</f>
        <v>42</v>
      </c>
      <c r="G45" s="98">
        <f t="shared" si="3"/>
        <v>194</v>
      </c>
      <c r="H45" s="98">
        <f>'Traget-Achivement 15-16'!D1428</f>
        <v>2910</v>
      </c>
      <c r="I45" s="98">
        <f>'Traget-Achivement 15-16'!E1428</f>
        <v>5360</v>
      </c>
      <c r="J45" s="97">
        <f>'Traget-Achivement 15-16'!F1428</f>
        <v>5381</v>
      </c>
      <c r="K45" s="97">
        <f>'Traget-Achivement 15-16'!G1428</f>
        <v>42880</v>
      </c>
      <c r="L45" s="97">
        <f>'Traget-Achivement 15-16'!H1428</f>
        <v>0</v>
      </c>
      <c r="M45" s="98">
        <f>'Traget-Achivement 15-16'!I1428</f>
        <v>51171</v>
      </c>
      <c r="N45" s="97">
        <f>'Traget-Achivement 15-16'!J1428</f>
        <v>529</v>
      </c>
      <c r="O45" s="97">
        <f>'Traget-Achivement 15-16'!K1428</f>
        <v>2680</v>
      </c>
      <c r="P45" s="97">
        <f>'Traget-Achivement 15-16'!L1428</f>
        <v>0</v>
      </c>
      <c r="Q45" s="98">
        <f>'Traget-Achivement 15-16'!M1428</f>
        <v>3209</v>
      </c>
      <c r="R45" s="97">
        <f>'Traget-Achivement 15-16'!N1428</f>
        <v>582</v>
      </c>
      <c r="S45" s="97">
        <f>'Traget-Achivement 15-16'!O1428</f>
        <v>5360</v>
      </c>
      <c r="T45" s="97">
        <f>'Traget-Achivement 15-16'!P1428</f>
        <v>0</v>
      </c>
      <c r="U45" s="98">
        <f>'Traget-Achivement 15-16'!Q1428</f>
        <v>5942</v>
      </c>
      <c r="V45" s="97">
        <f>'Traget-Achivement 15-16'!R1428</f>
        <v>388</v>
      </c>
      <c r="W45" s="97">
        <f>'Traget-Achivement 15-16'!S1428</f>
        <v>2680</v>
      </c>
      <c r="X45" s="97">
        <f>'Traget-Achivement 15-16'!T1428</f>
        <v>0</v>
      </c>
      <c r="Y45" s="98">
        <f>'Traget-Achivement 15-16'!U1428</f>
        <v>3068</v>
      </c>
    </row>
    <row r="46" spans="1:25" ht="19.5" customHeight="1">
      <c r="A46" s="218">
        <v>38</v>
      </c>
      <c r="B46" s="223" t="s">
        <v>301</v>
      </c>
      <c r="C46" s="97">
        <f>'Traget-Achivement 15-16'!$C$1462</f>
        <v>47</v>
      </c>
      <c r="D46" s="97">
        <f>'Traget-Achivement 15-16'!$C$1463</f>
        <v>56</v>
      </c>
      <c r="E46" s="97">
        <f>'Traget-Achivement 15-16'!$C$1464</f>
        <v>31</v>
      </c>
      <c r="F46" s="97">
        <f>'Traget-Achivement 15-16'!$C$1465</f>
        <v>38</v>
      </c>
      <c r="G46" s="98">
        <f t="shared" si="3"/>
        <v>172</v>
      </c>
      <c r="H46" s="98">
        <f>'Traget-Achivement 15-16'!D1466</f>
        <v>2580</v>
      </c>
      <c r="I46" s="98">
        <f>'Traget-Achivement 15-16'!E1466</f>
        <v>4752</v>
      </c>
      <c r="J46" s="97">
        <f>'Traget-Achivement 15-16'!F1466</f>
        <v>4771</v>
      </c>
      <c r="K46" s="97">
        <f>'Traget-Achivement 15-16'!G1466</f>
        <v>38016</v>
      </c>
      <c r="L46" s="97">
        <f>'Traget-Achivement 15-16'!H1466</f>
        <v>0</v>
      </c>
      <c r="M46" s="98">
        <f>'Traget-Achivement 15-16'!I1466</f>
        <v>45367</v>
      </c>
      <c r="N46" s="97">
        <f>'Traget-Achivement 15-16'!J1466</f>
        <v>469</v>
      </c>
      <c r="O46" s="97">
        <f>'Traget-Achivement 15-16'!K1466</f>
        <v>2376</v>
      </c>
      <c r="P46" s="97">
        <f>'Traget-Achivement 15-16'!L1466</f>
        <v>0</v>
      </c>
      <c r="Q46" s="98">
        <f>'Traget-Achivement 15-16'!M1466</f>
        <v>2845</v>
      </c>
      <c r="R46" s="97">
        <f>'Traget-Achivement 15-16'!N1466</f>
        <v>516</v>
      </c>
      <c r="S46" s="97">
        <f>'Traget-Achivement 15-16'!O1466</f>
        <v>4752</v>
      </c>
      <c r="T46" s="97">
        <f>'Traget-Achivement 15-16'!P1466</f>
        <v>0</v>
      </c>
      <c r="U46" s="98">
        <f>'Traget-Achivement 15-16'!Q1466</f>
        <v>5268</v>
      </c>
      <c r="V46" s="97">
        <f>'Traget-Achivement 15-16'!R1466</f>
        <v>344</v>
      </c>
      <c r="W46" s="97">
        <f>'Traget-Achivement 15-16'!S1466</f>
        <v>2376</v>
      </c>
      <c r="X46" s="97">
        <f>'Traget-Achivement 15-16'!T1466</f>
        <v>0</v>
      </c>
      <c r="Y46" s="98">
        <f>'Traget-Achivement 15-16'!U1466</f>
        <v>2720</v>
      </c>
    </row>
    <row r="47" spans="1:25" ht="19.5" customHeight="1">
      <c r="A47" s="218">
        <v>39</v>
      </c>
      <c r="B47" s="222" t="s">
        <v>64</v>
      </c>
      <c r="C47" s="97">
        <v>60</v>
      </c>
      <c r="D47" s="97">
        <v>47</v>
      </c>
      <c r="E47" s="97">
        <v>40</v>
      </c>
      <c r="F47" s="97">
        <v>31</v>
      </c>
      <c r="G47" s="98">
        <f>'Traget-Achivement 15-16'!C1504</f>
        <v>178</v>
      </c>
      <c r="H47" s="98">
        <f>'Traget-Achivement 15-16'!D1504</f>
        <v>2670</v>
      </c>
      <c r="I47" s="98">
        <f>'Traget-Achivement 15-16'!E1504</f>
        <v>5072</v>
      </c>
      <c r="J47" s="97">
        <f>'Traget-Achivement 15-16'!F1504</f>
        <v>4735</v>
      </c>
      <c r="K47" s="97">
        <f>'Traget-Achivement 15-16'!G1504</f>
        <v>40576</v>
      </c>
      <c r="L47" s="97">
        <f>'Traget-Achivement 15-16'!H1504</f>
        <v>0</v>
      </c>
      <c r="M47" s="98">
        <f>'Traget-Achivement 15-16'!I1504</f>
        <v>47981</v>
      </c>
      <c r="N47" s="97">
        <f>'Traget-Achivement 15-16'!J1504</f>
        <v>495</v>
      </c>
      <c r="O47" s="97">
        <f>'Traget-Achivement 15-16'!K1504</f>
        <v>2536</v>
      </c>
      <c r="P47" s="98">
        <f>'Traget-Achivement 15-16'!L1504</f>
        <v>0</v>
      </c>
      <c r="Q47" s="98">
        <f>'Traget-Achivement 15-16'!M1504</f>
        <v>3031</v>
      </c>
      <c r="R47" s="97">
        <f>'Traget-Achivement 15-16'!N1504</f>
        <v>534</v>
      </c>
      <c r="S47" s="97">
        <f>'Traget-Achivement 15-16'!O1504</f>
        <v>5072</v>
      </c>
      <c r="T47" s="97">
        <f>'Traget-Achivement 15-16'!P1504</f>
        <v>0</v>
      </c>
      <c r="U47" s="98">
        <f>'Traget-Achivement 15-16'!Q1504</f>
        <v>5606</v>
      </c>
      <c r="V47" s="97">
        <f>'Traget-Achivement 15-16'!R1504</f>
        <v>356</v>
      </c>
      <c r="W47" s="97">
        <f>'Traget-Achivement 15-16'!S1504</f>
        <v>2536</v>
      </c>
      <c r="X47" s="98">
        <f>'Traget-Achivement 15-16'!T1504</f>
        <v>0</v>
      </c>
      <c r="Y47" s="98">
        <f>'Traget-Achivement 15-16'!U1504</f>
        <v>2892</v>
      </c>
    </row>
    <row r="48" spans="1:25" ht="19.5" customHeight="1">
      <c r="A48" s="218">
        <v>40</v>
      </c>
      <c r="B48" s="223" t="s">
        <v>65</v>
      </c>
      <c r="C48" s="97">
        <f>'Traget-Achivement 15-16'!$C$1536</f>
        <v>54</v>
      </c>
      <c r="D48" s="97">
        <f>'Traget-Achivement 15-16'!$C$1537</f>
        <v>25</v>
      </c>
      <c r="E48" s="97">
        <f>'Traget-Achivement 15-16'!$C$1538</f>
        <v>36</v>
      </c>
      <c r="F48" s="97">
        <f>'Traget-Achivement 15-16'!$C$1539</f>
        <v>17</v>
      </c>
      <c r="G48" s="98">
        <f t="shared" si="3"/>
        <v>132</v>
      </c>
      <c r="H48" s="98">
        <f>'Traget-Achivement 15-16'!D1540</f>
        <v>1980</v>
      </c>
      <c r="I48" s="98">
        <f>'Traget-Achivement 15-16'!E1540</f>
        <v>3888</v>
      </c>
      <c r="J48" s="97">
        <f>'Traget-Achivement 15-16'!F1540</f>
        <v>3345</v>
      </c>
      <c r="K48" s="97">
        <f>'Traget-Achivement 15-16'!G1540</f>
        <v>31104</v>
      </c>
      <c r="L48" s="97">
        <f>'Traget-Achivement 15-16'!H1540</f>
        <v>0</v>
      </c>
      <c r="M48" s="98">
        <f>'Traget-Achivement 15-16'!I1540</f>
        <v>36429</v>
      </c>
      <c r="N48" s="97">
        <f>'Traget-Achivement 15-16'!J1540</f>
        <v>375</v>
      </c>
      <c r="O48" s="97">
        <f>'Traget-Achivement 15-16'!K1540</f>
        <v>1944</v>
      </c>
      <c r="P48" s="97">
        <f>'Traget-Achivement 15-16'!L1540</f>
        <v>0</v>
      </c>
      <c r="Q48" s="98">
        <f>'Traget-Achivement 15-16'!M1540</f>
        <v>2319</v>
      </c>
      <c r="R48" s="97">
        <f>'Traget-Achivement 15-16'!N1540</f>
        <v>396</v>
      </c>
      <c r="S48" s="97">
        <f>'Traget-Achivement 15-16'!O1540</f>
        <v>3888</v>
      </c>
      <c r="T48" s="97">
        <f>'Traget-Achivement 15-16'!P1540</f>
        <v>0</v>
      </c>
      <c r="U48" s="98">
        <f>'Traget-Achivement 15-16'!Q1540</f>
        <v>4284</v>
      </c>
      <c r="V48" s="97">
        <f>'Traget-Achivement 15-16'!R1540</f>
        <v>264</v>
      </c>
      <c r="W48" s="97">
        <f>'Traget-Achivement 15-16'!S1540</f>
        <v>1944</v>
      </c>
      <c r="X48" s="97">
        <f>'Traget-Achivement 15-16'!T1540</f>
        <v>0</v>
      </c>
      <c r="Y48" s="98">
        <f>'Traget-Achivement 15-16'!U1540</f>
        <v>2208</v>
      </c>
    </row>
    <row r="49" spans="1:25" ht="19.5" customHeight="1">
      <c r="A49" s="218">
        <v>41</v>
      </c>
      <c r="B49" s="222" t="s">
        <v>66</v>
      </c>
      <c r="C49" s="97">
        <f>'Traget-Achivement 15-16'!$C$1576</f>
        <v>112</v>
      </c>
      <c r="D49" s="97">
        <f>'Traget-Achivement 15-16'!$C$1577</f>
        <v>118</v>
      </c>
      <c r="E49" s="97">
        <f>'Traget-Achivement 15-16'!$C$1578</f>
        <v>70</v>
      </c>
      <c r="F49" s="97">
        <f>'Traget-Achivement 15-16'!$C$1579</f>
        <v>79</v>
      </c>
      <c r="G49" s="98">
        <f t="shared" si="3"/>
        <v>379</v>
      </c>
      <c r="H49" s="98">
        <f>'Traget-Achivement 15-16'!D1580</f>
        <v>5685</v>
      </c>
      <c r="I49" s="98">
        <f>'Traget-Achivement 15-16'!E1580</f>
        <v>10552</v>
      </c>
      <c r="J49" s="97">
        <f>'Traget-Achivement 15-16'!F1580</f>
        <v>10406.5</v>
      </c>
      <c r="K49" s="97">
        <f>'Traget-Achivement 15-16'!G1580</f>
        <v>84416</v>
      </c>
      <c r="L49" s="97">
        <f>'Traget-Achivement 15-16'!H1580</f>
        <v>0</v>
      </c>
      <c r="M49" s="98">
        <f>'Traget-Achivement 15-16'!I1580</f>
        <v>100507.5</v>
      </c>
      <c r="N49" s="97">
        <f>'Traget-Achivement 15-16'!J1580</f>
        <v>1038.5</v>
      </c>
      <c r="O49" s="97">
        <f>'Traget-Achivement 15-16'!K1580</f>
        <v>5276</v>
      </c>
      <c r="P49" s="97">
        <f>'Traget-Achivement 15-16'!L1580</f>
        <v>0</v>
      </c>
      <c r="Q49" s="98">
        <f>'Traget-Achivement 15-16'!M1580</f>
        <v>6314.5</v>
      </c>
      <c r="R49" s="97">
        <f>'Traget-Achivement 15-16'!N1580</f>
        <v>1137</v>
      </c>
      <c r="S49" s="97">
        <f>'Traget-Achivement 15-16'!O1580</f>
        <v>10552</v>
      </c>
      <c r="T49" s="97">
        <f>'Traget-Achivement 15-16'!P1580</f>
        <v>0</v>
      </c>
      <c r="U49" s="98">
        <f>'Traget-Achivement 15-16'!Q1580</f>
        <v>11689</v>
      </c>
      <c r="V49" s="97">
        <f>'Traget-Achivement 15-16'!R1580</f>
        <v>758</v>
      </c>
      <c r="W49" s="97">
        <f>'Traget-Achivement 15-16'!S1580</f>
        <v>5276</v>
      </c>
      <c r="X49" s="97">
        <f>'Traget-Achivement 15-16'!T1580</f>
        <v>0</v>
      </c>
      <c r="Y49" s="98">
        <f>'Traget-Achivement 15-16'!U1580</f>
        <v>6034</v>
      </c>
    </row>
    <row r="50" spans="1:25" ht="19.5" customHeight="1">
      <c r="A50" s="218">
        <v>42</v>
      </c>
      <c r="B50" s="223" t="s">
        <v>67</v>
      </c>
      <c r="C50" s="97">
        <f>'Traget-Achivement 15-16'!$C$1614</f>
        <v>50</v>
      </c>
      <c r="D50" s="97">
        <f>'Traget-Achivement 15-16'!$C$1615</f>
        <v>116</v>
      </c>
      <c r="E50" s="97">
        <f>'Traget-Achivement 15-16'!$C$1616</f>
        <v>32</v>
      </c>
      <c r="F50" s="97">
        <f>'Traget-Achivement 15-16'!$C$1617</f>
        <v>79</v>
      </c>
      <c r="G50" s="98">
        <f>'Traget-Achivement 15-16'!C1618</f>
        <v>277</v>
      </c>
      <c r="H50" s="98">
        <f>'Traget-Achivement 15-16'!D1618</f>
        <v>4155</v>
      </c>
      <c r="I50" s="98">
        <f>'Traget-Achivement 15-16'!E1618</f>
        <v>7304</v>
      </c>
      <c r="J50" s="97">
        <f>'Traget-Achivement 15-16'!F1618</f>
        <v>8141.5</v>
      </c>
      <c r="K50" s="97">
        <f>'Traget-Achivement 15-16'!G1618</f>
        <v>58432</v>
      </c>
      <c r="L50" s="97">
        <f>'Traget-Achivement 15-16'!H1618</f>
        <v>0</v>
      </c>
      <c r="M50" s="98">
        <f>'Traget-Achivement 15-16'!I1618</f>
        <v>70728.5</v>
      </c>
      <c r="N50" s="97">
        <f>'Traget-Achivement 15-16'!J1618</f>
        <v>733.5</v>
      </c>
      <c r="O50" s="97">
        <f>'Traget-Achivement 15-16'!K1618</f>
        <v>3652</v>
      </c>
      <c r="P50" s="97">
        <f>'Traget-Achivement 15-16'!L1618</f>
        <v>0</v>
      </c>
      <c r="Q50" s="98">
        <f>'Traget-Achivement 15-16'!M1618</f>
        <v>4385.5</v>
      </c>
      <c r="R50" s="97">
        <f>'Traget-Achivement 15-16'!N1618</f>
        <v>831</v>
      </c>
      <c r="S50" s="97">
        <f>'Traget-Achivement 15-16'!O1618</f>
        <v>7304</v>
      </c>
      <c r="T50" s="97">
        <f>'Traget-Achivement 15-16'!P1618</f>
        <v>0</v>
      </c>
      <c r="U50" s="98">
        <f>'Traget-Achivement 15-16'!Q1618</f>
        <v>8135</v>
      </c>
      <c r="V50" s="97">
        <f>'Traget-Achivement 15-16'!R1618</f>
        <v>554</v>
      </c>
      <c r="W50" s="97">
        <f>'Traget-Achivement 15-16'!S1618</f>
        <v>3652</v>
      </c>
      <c r="X50" s="97">
        <f>'Traget-Achivement 15-16'!T1618</f>
        <v>0</v>
      </c>
      <c r="Y50" s="98">
        <f>'Traget-Achivement 15-16'!U1618</f>
        <v>4206</v>
      </c>
    </row>
    <row r="51" spans="1:25" ht="19.5" customHeight="1">
      <c r="A51" s="218">
        <v>43</v>
      </c>
      <c r="B51" s="223" t="s">
        <v>68</v>
      </c>
      <c r="C51" s="97">
        <f>'Traget-Achivement 15-16'!$C$1658</f>
        <v>82</v>
      </c>
      <c r="D51" s="97">
        <f>'Traget-Achivement 15-16'!$C$1659</f>
        <v>47</v>
      </c>
      <c r="E51" s="97">
        <f>'Traget-Achivement 15-16'!$C$1660</f>
        <v>54</v>
      </c>
      <c r="F51" s="97">
        <f>'Traget-Achivement 15-16'!$C$1661</f>
        <v>31</v>
      </c>
      <c r="G51" s="98">
        <f t="shared" si="3"/>
        <v>214</v>
      </c>
      <c r="H51" s="98">
        <f>'Traget-Achivement 15-16'!D1662</f>
        <v>3210</v>
      </c>
      <c r="I51" s="98">
        <f>'Traget-Achivement 15-16'!E1662</f>
        <v>6224</v>
      </c>
      <c r="J51" s="97">
        <f>'Traget-Achivement 15-16'!F1662</f>
        <v>5527</v>
      </c>
      <c r="K51" s="97">
        <f>'Traget-Achivement 15-16'!G1662</f>
        <v>49792</v>
      </c>
      <c r="L51" s="97">
        <f>'Traget-Achivement 15-16'!H1662</f>
        <v>0</v>
      </c>
      <c r="M51" s="98">
        <f>'Traget-Achivement 15-16'!I1662</f>
        <v>58529</v>
      </c>
      <c r="N51" s="97">
        <f>'Traget-Achivement 15-16'!J1662</f>
        <v>603</v>
      </c>
      <c r="O51" s="97">
        <f>'Traget-Achivement 15-16'!K1662</f>
        <v>3112</v>
      </c>
      <c r="P51" s="97">
        <f>'Traget-Achivement 15-16'!L1662</f>
        <v>0</v>
      </c>
      <c r="Q51" s="98">
        <f>'Traget-Achivement 15-16'!M1662</f>
        <v>3715</v>
      </c>
      <c r="R51" s="97">
        <f>'Traget-Achivement 15-16'!N1662</f>
        <v>642</v>
      </c>
      <c r="S51" s="97">
        <f>'Traget-Achivement 15-16'!O1662</f>
        <v>6224</v>
      </c>
      <c r="T51" s="97">
        <f>'Traget-Achivement 15-16'!P1662</f>
        <v>0</v>
      </c>
      <c r="U51" s="98">
        <f>'Traget-Achivement 15-16'!Q1662</f>
        <v>6866</v>
      </c>
      <c r="V51" s="97">
        <f>'Traget-Achivement 15-16'!R1662</f>
        <v>428</v>
      </c>
      <c r="W51" s="97">
        <f>'Traget-Achivement 15-16'!S1662</f>
        <v>3112</v>
      </c>
      <c r="X51" s="97">
        <f>'Traget-Achivement 15-16'!T1662</f>
        <v>0</v>
      </c>
      <c r="Y51" s="98">
        <f>'Traget-Achivement 15-16'!U1662</f>
        <v>3540</v>
      </c>
    </row>
    <row r="52" spans="1:25" ht="19.5" customHeight="1">
      <c r="A52" s="218">
        <v>44</v>
      </c>
      <c r="B52" s="223" t="s">
        <v>69</v>
      </c>
      <c r="C52" s="97">
        <f>'Traget-Achivement 15-16'!$C$1698</f>
        <v>70</v>
      </c>
      <c r="D52" s="128">
        <v>41</v>
      </c>
      <c r="E52" s="97">
        <f>'Traget-Achivement 15-16'!$C$1700</f>
        <v>46</v>
      </c>
      <c r="F52" s="97">
        <f>'Traget-Achivement 15-16'!$C$1701</f>
        <v>28</v>
      </c>
      <c r="G52" s="98">
        <f t="shared" si="3"/>
        <v>185</v>
      </c>
      <c r="H52" s="98">
        <f>'Traget-Achivement 15-16'!$E$1702</f>
        <v>5368</v>
      </c>
      <c r="I52" s="98">
        <f>'Traget-Achivement 15-16'!E1702</f>
        <v>5368</v>
      </c>
      <c r="J52" s="97">
        <f>'Traget-Achivement 15-16'!F1702</f>
        <v>4794.5</v>
      </c>
      <c r="K52" s="97">
        <f>'Traget-Achivement 15-16'!G1702</f>
        <v>42944</v>
      </c>
      <c r="L52" s="97">
        <f>'Traget-Achivement 15-16'!H1702</f>
        <v>0</v>
      </c>
      <c r="M52" s="98">
        <f>'Traget-Achivement 15-16'!I1702</f>
        <v>50513.5</v>
      </c>
      <c r="N52" s="97">
        <f>'Traget-Achivement 15-16'!J1702</f>
        <v>520.5</v>
      </c>
      <c r="O52" s="97">
        <f>'Traget-Achivement 15-16'!K1702</f>
        <v>2684</v>
      </c>
      <c r="P52" s="97">
        <f>'Traget-Achivement 15-16'!L1702</f>
        <v>0</v>
      </c>
      <c r="Q52" s="98">
        <f>'Traget-Achivement 15-16'!M1702</f>
        <v>3204.5</v>
      </c>
      <c r="R52" s="97">
        <f>'Traget-Achivement 15-16'!N1702</f>
        <v>555</v>
      </c>
      <c r="S52" s="97">
        <f>'Traget-Achivement 15-16'!O1702</f>
        <v>5368</v>
      </c>
      <c r="T52" s="97">
        <f>'Traget-Achivement 15-16'!P1702</f>
        <v>0</v>
      </c>
      <c r="U52" s="98">
        <f>'Traget-Achivement 15-16'!Q1702</f>
        <v>5923</v>
      </c>
      <c r="V52" s="97">
        <f>'Traget-Achivement 15-16'!R1702</f>
        <v>370</v>
      </c>
      <c r="W52" s="97">
        <f>'Traget-Achivement 15-16'!S1702</f>
        <v>2684</v>
      </c>
      <c r="X52" s="97">
        <f>'Traget-Achivement 15-16'!T1702</f>
        <v>0</v>
      </c>
      <c r="Y52" s="98">
        <f>'Traget-Achivement 15-16'!U1702</f>
        <v>3054</v>
      </c>
    </row>
    <row r="53" spans="1:25" ht="19.5" customHeight="1">
      <c r="A53" s="218">
        <v>45</v>
      </c>
      <c r="B53" s="223" t="s">
        <v>72</v>
      </c>
      <c r="C53" s="97">
        <f>'Traget-Achivement 15-16'!$C$1736</f>
        <v>138</v>
      </c>
      <c r="D53" s="97">
        <f>'Traget-Achivement 15-16'!$C$1737</f>
        <v>41</v>
      </c>
      <c r="E53" s="97">
        <f>'Traget-Achivement 15-16'!$C$1738</f>
        <v>92</v>
      </c>
      <c r="F53" s="97">
        <f>'Traget-Achivement 15-16'!$C$1739</f>
        <v>28</v>
      </c>
      <c r="G53" s="98">
        <f t="shared" si="3"/>
        <v>299</v>
      </c>
      <c r="H53" s="98">
        <f>'Traget-Achivement 15-16'!$D$1740</f>
        <v>4485</v>
      </c>
      <c r="I53" s="98">
        <f>'Traget-Achivement 15-16'!E1740</f>
        <v>9016</v>
      </c>
      <c r="J53" s="97">
        <f>'Traget-Achivement 15-16'!F1740</f>
        <v>7302.5</v>
      </c>
      <c r="K53" s="97">
        <f>'Traget-Achivement 15-16'!G1740</f>
        <v>72128</v>
      </c>
      <c r="L53" s="97">
        <f>'Traget-Achivement 15-16'!H1740</f>
        <v>0</v>
      </c>
      <c r="M53" s="98">
        <f>'Traget-Achivement 15-16'!I1740</f>
        <v>83915.5</v>
      </c>
      <c r="N53" s="97">
        <f>'Traget-Achivement 15-16'!J1740</f>
        <v>507</v>
      </c>
      <c r="O53" s="97">
        <f>'Traget-Achivement 15-16'!K1740</f>
        <v>4508</v>
      </c>
      <c r="P53" s="97">
        <f>'Traget-Achivement 15-16'!L1740</f>
        <v>0</v>
      </c>
      <c r="Q53" s="98">
        <f>'Traget-Achivement 15-16'!M1740</f>
        <v>5015</v>
      </c>
      <c r="R53" s="97">
        <f>'Traget-Achivement 15-16'!N1740</f>
        <v>897</v>
      </c>
      <c r="S53" s="97">
        <f>'Traget-Achivement 15-16'!O1740</f>
        <v>9016</v>
      </c>
      <c r="T53" s="97">
        <f>'Traget-Achivement 15-16'!P1740</f>
        <v>0</v>
      </c>
      <c r="U53" s="98">
        <f>'Traget-Achivement 15-16'!Q1740</f>
        <v>9913</v>
      </c>
      <c r="V53" s="97">
        <f>'Traget-Achivement 15-16'!R1740</f>
        <v>598</v>
      </c>
      <c r="W53" s="97">
        <f>'Traget-Achivement 15-16'!S1740</f>
        <v>4508</v>
      </c>
      <c r="X53" s="97">
        <f>'Traget-Achivement 15-16'!T1740</f>
        <v>0</v>
      </c>
      <c r="Y53" s="98">
        <f>'Traget-Achivement 15-16'!U1740</f>
        <v>5106</v>
      </c>
    </row>
    <row r="54" spans="1:25" ht="19.5" customHeight="1">
      <c r="A54" s="218">
        <v>46</v>
      </c>
      <c r="B54" s="223" t="s">
        <v>76</v>
      </c>
      <c r="C54" s="97">
        <f>'Traget-Achivement 15-16'!$C$1776</f>
        <v>67</v>
      </c>
      <c r="D54" s="97">
        <f>'Traget-Achivement 15-16'!$C$1777</f>
        <v>37</v>
      </c>
      <c r="E54" s="97">
        <f>'Traget-Achivement 15-16'!$C$1778</f>
        <v>45</v>
      </c>
      <c r="F54" s="97">
        <f>'Traget-Achivement 15-16'!$C$1779</f>
        <v>25</v>
      </c>
      <c r="G54" s="98">
        <f t="shared" si="3"/>
        <v>174</v>
      </c>
      <c r="H54" s="98">
        <f>'Traget-Achivement 15-16'!D1780</f>
        <v>2610</v>
      </c>
      <c r="I54" s="98">
        <f>'Traget-Achivement 15-16'!E1779</f>
        <v>600</v>
      </c>
      <c r="J54" s="97">
        <f>'Traget-Achivement 15-16'!F1779</f>
        <v>812.5</v>
      </c>
      <c r="K54" s="97">
        <f>'Traget-Achivement 15-16'!G1779</f>
        <v>4800</v>
      </c>
      <c r="L54" s="97">
        <f>'Traget-Achivement 15-16'!H1741</f>
        <v>0</v>
      </c>
      <c r="M54" s="98">
        <f>'Traget-Achivement 15-16'!I1779</f>
        <v>5987.5</v>
      </c>
      <c r="N54" s="97">
        <f>'Traget-Achivement 15-16'!J1779</f>
        <v>62.5</v>
      </c>
      <c r="O54" s="97">
        <f>'Traget-Achivement 15-16'!K1779</f>
        <v>300</v>
      </c>
      <c r="P54" s="97" t="str">
        <f>'Traget-Achivement 15-16'!L1779</f>
        <v>+</v>
      </c>
      <c r="Q54" s="98">
        <f>'Traget-Achivement 15-16'!M1779</f>
        <v>362.5</v>
      </c>
      <c r="R54" s="97">
        <f>'Traget-Achivement 15-16'!N1779</f>
        <v>75</v>
      </c>
      <c r="S54" s="97">
        <f>'Traget-Achivement 15-16'!O1779</f>
        <v>600</v>
      </c>
      <c r="T54" s="97">
        <f>'Traget-Achivement 15-16'!P1741</f>
        <v>0</v>
      </c>
      <c r="U54" s="98">
        <f>'Traget-Achivement 15-16'!Q1779</f>
        <v>675</v>
      </c>
      <c r="V54" s="97">
        <f>'Traget-Achivement 15-16'!R1779</f>
        <v>50</v>
      </c>
      <c r="W54" s="97">
        <f>'Traget-Achivement 15-16'!S1779</f>
        <v>300</v>
      </c>
      <c r="X54" s="97">
        <f>'Traget-Achivement 15-16'!T1741</f>
        <v>0</v>
      </c>
      <c r="Y54" s="98">
        <f>'Traget-Achivement 15-16'!U1779</f>
        <v>350</v>
      </c>
    </row>
    <row r="55" spans="1:25" ht="19.5" customHeight="1">
      <c r="A55" s="218">
        <v>47</v>
      </c>
      <c r="B55" s="223" t="s">
        <v>70</v>
      </c>
      <c r="C55" s="97">
        <f>'Traget-Achivement 15-16'!$C$1813</f>
        <v>6</v>
      </c>
      <c r="D55" s="97">
        <f>'Traget-Achivement 15-16'!$C$1814</f>
        <v>3</v>
      </c>
      <c r="E55" s="97">
        <f>'Traget-Achivement 15-16'!$C$1815</f>
        <v>4</v>
      </c>
      <c r="F55" s="97">
        <f>'Traget-Achivement 15-16'!$C$1816</f>
        <v>2</v>
      </c>
      <c r="G55" s="98">
        <f t="shared" si="3"/>
        <v>15</v>
      </c>
      <c r="H55" s="98">
        <f>'Traget-Achivement 15-16'!$D$1817</f>
        <v>225</v>
      </c>
      <c r="I55" s="98">
        <f>'Traget-Achivement 15-16'!E1817</f>
        <v>440</v>
      </c>
      <c r="J55" s="97">
        <f>'Traget-Achivement 15-16'!F1817</f>
        <v>382.5</v>
      </c>
      <c r="K55" s="97">
        <f>'Traget-Achivement 15-16'!G1817</f>
        <v>3520</v>
      </c>
      <c r="L55" s="97">
        <f>'Traget-Achivement 15-16'!H1817</f>
        <v>0</v>
      </c>
      <c r="M55" s="98">
        <f>'Traget-Achivement 15-16'!I1817</f>
        <v>4127.5</v>
      </c>
      <c r="N55" s="97">
        <f>'Traget-Achivement 15-16'!J1817</f>
        <v>42.5</v>
      </c>
      <c r="O55" s="97">
        <f>'Traget-Achivement 15-16'!K1817</f>
        <v>220</v>
      </c>
      <c r="P55" s="97">
        <f>'Traget-Achivement 15-16'!L1817</f>
        <v>0</v>
      </c>
      <c r="Q55" s="98">
        <f>'Traget-Achivement 15-16'!M1817</f>
        <v>262.5</v>
      </c>
      <c r="R55" s="97">
        <f>'Traget-Achivement 15-16'!N1817</f>
        <v>45</v>
      </c>
      <c r="S55" s="97">
        <f>'Traget-Achivement 15-16'!O1817</f>
        <v>440</v>
      </c>
      <c r="T55" s="97">
        <f>'Traget-Achivement 15-16'!P1817</f>
        <v>0</v>
      </c>
      <c r="U55" s="98">
        <f>'Traget-Achivement 15-16'!Q1817</f>
        <v>485</v>
      </c>
      <c r="V55" s="97">
        <f>'Traget-Achivement 15-16'!R1817</f>
        <v>30</v>
      </c>
      <c r="W55" s="97">
        <f>'Traget-Achivement 15-16'!S1817</f>
        <v>220</v>
      </c>
      <c r="X55" s="97">
        <f>'Traget-Achivement 15-16'!T1817</f>
        <v>0</v>
      </c>
      <c r="Y55" s="98">
        <f>'Traget-Achivement 15-16'!U1817</f>
        <v>250</v>
      </c>
    </row>
    <row r="56" spans="1:25" ht="19.5" customHeight="1">
      <c r="A56" s="221"/>
      <c r="B56" s="227" t="s">
        <v>119</v>
      </c>
      <c r="C56" s="98">
        <f>C55+C54+C53+C52+C51+C50+C49+C48+C47+C46+C45+C44+C43+C42+C41+C40+C39+C38+C37</f>
        <v>5209</v>
      </c>
      <c r="D56" s="98">
        <f>D55+D54+D53+D52+D51+D50+D49+D48+D47+D46+D45+D44+D43+D42+D41+D40+D39+D38+D37</f>
        <v>3115</v>
      </c>
      <c r="E56" s="98">
        <f>E55+E54+E53+E52+E51+E50+E49+E48+E47+E46+E45+E44+E43+E42+E41+E40+E39+E38+E37</f>
        <v>2769</v>
      </c>
      <c r="F56" s="98">
        <f>F55+F54+F53+F52+F51+F50+F49+F48+F47+F46+F45+F44+F43+F42+F41+F40+F39+F38+F37</f>
        <v>1766</v>
      </c>
      <c r="G56" s="98">
        <f>SUM(G37:G55)</f>
        <v>12859</v>
      </c>
      <c r="H56" s="98">
        <f>SUM(H37:H55)</f>
        <v>218258</v>
      </c>
      <c r="I56" s="98">
        <f>SUM(I37:I55)</f>
        <v>367968</v>
      </c>
      <c r="J56" s="98">
        <f>SUM(J37:J55)</f>
        <v>330482</v>
      </c>
      <c r="K56" s="98">
        <f>SUM(K37:K55)</f>
        <v>2943744</v>
      </c>
      <c r="L56" s="98">
        <v>0</v>
      </c>
      <c r="M56" s="98">
        <f>SUM(M37:M55)</f>
        <v>3464876</v>
      </c>
      <c r="N56" s="98">
        <f>SUM(N37:N55)</f>
        <v>35352.5</v>
      </c>
      <c r="O56" s="235">
        <f>SUM(O37:O55)</f>
        <v>183984</v>
      </c>
      <c r="P56" s="98">
        <v>0</v>
      </c>
      <c r="Q56" s="98">
        <f>SUM(Q37:Q55)</f>
        <v>219336.5</v>
      </c>
      <c r="R56" s="235">
        <f>SUM(R37:R55)</f>
        <v>38130</v>
      </c>
      <c r="S56" s="98">
        <f>SUM(S37:S55)</f>
        <v>367968</v>
      </c>
      <c r="T56" s="97">
        <f>'Traget-Achivement 15-16'!P1818</f>
        <v>0</v>
      </c>
      <c r="U56" s="235">
        <f>SUM(U37:U55)</f>
        <v>406098</v>
      </c>
      <c r="V56" s="235">
        <f>SUM(V37:V55)</f>
        <v>25420</v>
      </c>
      <c r="W56" s="235">
        <f>SUM(W37:W55)</f>
        <v>183984</v>
      </c>
      <c r="X56" s="97">
        <f>'Traget-Achivement 15-16'!T1818</f>
        <v>0</v>
      </c>
      <c r="Y56" s="235">
        <f>SUM(Y37:Y55)</f>
        <v>209404</v>
      </c>
    </row>
    <row r="57" spans="1:25" ht="14.25">
      <c r="A57" s="221"/>
      <c r="B57" s="228"/>
      <c r="C57" s="236"/>
      <c r="D57" s="236"/>
      <c r="E57" s="97"/>
      <c r="F57" s="97"/>
      <c r="G57" s="218"/>
      <c r="H57" s="228"/>
      <c r="I57" s="218"/>
      <c r="J57" s="218"/>
      <c r="K57" s="218"/>
      <c r="L57" s="218"/>
      <c r="M57" s="218"/>
      <c r="N57" s="218"/>
      <c r="O57" s="97"/>
      <c r="P57" s="218"/>
      <c r="Q57" s="218"/>
      <c r="R57" s="218"/>
      <c r="S57" s="218"/>
      <c r="T57" s="218"/>
      <c r="U57" s="218"/>
      <c r="V57" s="218"/>
      <c r="W57" s="218"/>
      <c r="X57" s="218"/>
      <c r="Y57" s="218"/>
    </row>
    <row r="58" spans="1:25" ht="14.25">
      <c r="A58" s="218"/>
      <c r="B58" s="228"/>
      <c r="C58" s="228"/>
      <c r="D58" s="218" t="s">
        <v>0</v>
      </c>
      <c r="E58" s="218"/>
      <c r="F58" s="218" t="s">
        <v>0</v>
      </c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</row>
    <row r="59" spans="1:25" ht="14.25">
      <c r="A59" s="218"/>
      <c r="B59" s="228"/>
      <c r="C59" s="218"/>
      <c r="D59" s="218"/>
      <c r="E59" s="218"/>
      <c r="F59" s="218" t="s">
        <v>0</v>
      </c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</row>
    <row r="60" spans="1:25" ht="14.25">
      <c r="A60" s="218"/>
      <c r="B60" s="22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</row>
    <row r="61" spans="1:25" ht="14.25">
      <c r="A61" s="218"/>
      <c r="B61" s="22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</row>
    <row r="62" spans="1:25" ht="14.25">
      <c r="A62" s="218"/>
      <c r="B62" s="22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</row>
    <row r="63" spans="1:25" ht="14.25">
      <c r="A63" s="218"/>
      <c r="B63" s="22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</row>
    <row r="64" spans="1:25" ht="14.25">
      <c r="A64" s="218"/>
      <c r="B64" s="22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</row>
    <row r="65" spans="1:25" ht="14.25">
      <c r="A65" s="218"/>
      <c r="B65" s="22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</row>
    <row r="66" spans="1:25" ht="14.25">
      <c r="A66" s="218"/>
      <c r="B66" s="22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</row>
    <row r="67" spans="1:25" ht="14.25">
      <c r="A67" s="218"/>
      <c r="B67" s="22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</row>
    <row r="68" spans="1:25" ht="14.25">
      <c r="A68" s="218"/>
      <c r="B68" s="22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</row>
    <row r="69" spans="1:25" ht="14.25">
      <c r="A69" s="218"/>
      <c r="B69" s="22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</row>
    <row r="70" spans="1:25" ht="14.25">
      <c r="A70" s="218"/>
      <c r="B70" s="22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</row>
    <row r="71" spans="1:25" ht="14.25">
      <c r="A71" s="218"/>
      <c r="B71" s="22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</row>
    <row r="72" spans="1:25" ht="14.25">
      <c r="A72" s="218"/>
      <c r="B72" s="22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</row>
    <row r="73" spans="1:25" ht="14.25">
      <c r="A73" s="218"/>
      <c r="B73" s="22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</row>
    <row r="74" spans="1:25" ht="14.25">
      <c r="A74" s="218"/>
      <c r="B74" s="22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</row>
    <row r="75" spans="1:25" ht="14.25">
      <c r="A75" s="218"/>
      <c r="B75" s="22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</row>
    <row r="76" spans="1:25" ht="14.25">
      <c r="A76" s="218"/>
      <c r="B76" s="22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</row>
    <row r="77" spans="1:25" ht="14.25">
      <c r="A77" s="218"/>
      <c r="B77" s="22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</row>
    <row r="78" spans="1:25" ht="15">
      <c r="A78" s="328" t="s">
        <v>357</v>
      </c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</row>
    <row r="79" spans="1:25" ht="15">
      <c r="A79" s="328" t="s">
        <v>149</v>
      </c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</row>
    <row r="80" spans="1:26" ht="24" customHeight="1">
      <c r="A80" s="229"/>
      <c r="B80" s="219"/>
      <c r="C80" s="219"/>
      <c r="D80" s="219"/>
      <c r="E80" s="219"/>
      <c r="F80" s="219"/>
      <c r="G80" s="219"/>
      <c r="H80" s="219"/>
      <c r="I80" s="219"/>
      <c r="J80" s="321" t="s">
        <v>219</v>
      </c>
      <c r="K80" s="322"/>
      <c r="L80" s="322"/>
      <c r="M80" s="322"/>
      <c r="N80" s="321" t="s">
        <v>220</v>
      </c>
      <c r="O80" s="322"/>
      <c r="P80" s="322"/>
      <c r="Q80" s="322"/>
      <c r="R80" s="321" t="s">
        <v>83</v>
      </c>
      <c r="S80" s="322"/>
      <c r="T80" s="322"/>
      <c r="U80" s="322"/>
      <c r="V80" s="321" t="s">
        <v>84</v>
      </c>
      <c r="W80" s="322"/>
      <c r="X80" s="322"/>
      <c r="Y80" s="322"/>
      <c r="Z80" s="43"/>
    </row>
    <row r="81" spans="1:26" ht="24" customHeight="1">
      <c r="A81" s="220" t="s">
        <v>256</v>
      </c>
      <c r="B81" s="226" t="s">
        <v>257</v>
      </c>
      <c r="C81" s="226" t="s">
        <v>17</v>
      </c>
      <c r="D81" s="226" t="s">
        <v>18</v>
      </c>
      <c r="E81" s="226" t="s">
        <v>78</v>
      </c>
      <c r="F81" s="226" t="s">
        <v>20</v>
      </c>
      <c r="G81" s="226" t="s">
        <v>11</v>
      </c>
      <c r="H81" s="226" t="s">
        <v>79</v>
      </c>
      <c r="I81" s="226" t="s">
        <v>112</v>
      </c>
      <c r="J81" s="226" t="s">
        <v>80</v>
      </c>
      <c r="K81" s="226" t="s">
        <v>9</v>
      </c>
      <c r="L81" s="226" t="s">
        <v>221</v>
      </c>
      <c r="M81" s="226" t="s">
        <v>11</v>
      </c>
      <c r="N81" s="226" t="s">
        <v>80</v>
      </c>
      <c r="O81" s="226" t="s">
        <v>9</v>
      </c>
      <c r="P81" s="226" t="s">
        <v>221</v>
      </c>
      <c r="Q81" s="226" t="s">
        <v>11</v>
      </c>
      <c r="R81" s="226" t="s">
        <v>80</v>
      </c>
      <c r="S81" s="226" t="s">
        <v>9</v>
      </c>
      <c r="T81" s="226" t="s">
        <v>221</v>
      </c>
      <c r="U81" s="226" t="s">
        <v>11</v>
      </c>
      <c r="V81" s="226" t="s">
        <v>80</v>
      </c>
      <c r="W81" s="226" t="s">
        <v>9</v>
      </c>
      <c r="X81" s="226" t="s">
        <v>221</v>
      </c>
      <c r="Y81" s="226" t="s">
        <v>11</v>
      </c>
      <c r="Z81" s="43"/>
    </row>
    <row r="82" spans="1:25" ht="24" customHeight="1">
      <c r="A82" s="230" t="s">
        <v>122</v>
      </c>
      <c r="B82" s="231" t="s">
        <v>142</v>
      </c>
      <c r="C82" s="155">
        <f>'Traget-Achivement 15-16'!$C$1875</f>
        <v>9</v>
      </c>
      <c r="D82" s="155">
        <f>'Traget-Achivement 15-16'!$C$1876</f>
        <v>10</v>
      </c>
      <c r="E82" s="155">
        <f>'Traget-Achivement 15-16'!$C$1877</f>
        <v>6</v>
      </c>
      <c r="F82" s="155">
        <f>'Traget-Achivement 15-16'!$C$1878</f>
        <v>40</v>
      </c>
      <c r="G82" s="158">
        <f>F82+E82+D82+C82</f>
        <v>65</v>
      </c>
      <c r="H82" s="155">
        <f aca="true" t="shared" si="4" ref="H82:H101">G82*15</f>
        <v>975</v>
      </c>
      <c r="I82" s="155">
        <f>'Traget-Achivement 15-16'!E1878</f>
        <v>1160</v>
      </c>
      <c r="J82" s="155">
        <f>'Traget-Achivement 15-16'!F1878</f>
        <v>1037.5</v>
      </c>
      <c r="K82" s="155">
        <f>'Traget-Achivement 15-16'!G1878</f>
        <v>9280</v>
      </c>
      <c r="L82" s="155">
        <f>'Traget-Achivement 15-16'!H1878</f>
        <v>0</v>
      </c>
      <c r="M82" s="158">
        <f>'Traget-Achivement 15-16'!I1878</f>
        <v>10917.5</v>
      </c>
      <c r="N82" s="155">
        <f>'Traget-Achivement 15-16'!J1878</f>
        <v>112.5</v>
      </c>
      <c r="O82" s="155">
        <f>'Traget-Achivement 15-16'!K1878</f>
        <v>580</v>
      </c>
      <c r="P82" s="155">
        <f>'Traget-Achivement 15-16'!L1878</f>
        <v>0</v>
      </c>
      <c r="Q82" s="155">
        <f>'Traget-Achivement 15-16'!M1878</f>
        <v>692.5</v>
      </c>
      <c r="R82" s="155">
        <f>'Traget-Achivement 15-16'!N1878</f>
        <v>120</v>
      </c>
      <c r="S82" s="155">
        <f>'Traget-Achivement 15-16'!O1878</f>
        <v>1160</v>
      </c>
      <c r="T82" s="155">
        <f>'Traget-Achivement 15-16'!P1878</f>
        <v>0</v>
      </c>
      <c r="U82" s="155">
        <f>'Traget-Achivement 15-16'!Q1878</f>
        <v>1280</v>
      </c>
      <c r="V82" s="155">
        <f>'Traget-Achivement 15-16'!R1878</f>
        <v>80</v>
      </c>
      <c r="W82" s="155">
        <f>'Traget-Achivement 15-16'!S1878</f>
        <v>580</v>
      </c>
      <c r="X82" s="155">
        <f>'Traget-Achivement 15-16'!T1878</f>
        <v>0</v>
      </c>
      <c r="Y82" s="158">
        <f>'Traget-Achivement 15-16'!U1878</f>
        <v>660</v>
      </c>
    </row>
    <row r="83" spans="1:25" ht="24" customHeight="1">
      <c r="A83" s="230" t="s">
        <v>124</v>
      </c>
      <c r="B83" s="231" t="s">
        <v>144</v>
      </c>
      <c r="C83" s="155">
        <f>'Traget-Achivement 15-16'!$C$1910</f>
        <v>40</v>
      </c>
      <c r="D83" s="155">
        <f>'Traget-Achivement 15-16'!$C$1911</f>
        <v>20</v>
      </c>
      <c r="E83" s="155">
        <f>'Traget-Achivement 15-16'!$C$1912</f>
        <v>27</v>
      </c>
      <c r="F83" s="155">
        <f>'Traget-Achivement 15-16'!$C$1913</f>
        <v>13</v>
      </c>
      <c r="G83" s="158">
        <f aca="true" t="shared" si="5" ref="G83:G101">F83+E83+D83+C83</f>
        <v>100</v>
      </c>
      <c r="H83" s="155">
        <f t="shared" si="4"/>
        <v>1500</v>
      </c>
      <c r="I83" s="155">
        <f>'Traget-Achivement 15-16'!E1914</f>
        <v>2936</v>
      </c>
      <c r="J83" s="155">
        <f>'Traget-Achivement 15-16'!F1914</f>
        <v>2546.5</v>
      </c>
      <c r="K83" s="155">
        <f>'Traget-Achivement 15-16'!G1914</f>
        <v>23488</v>
      </c>
      <c r="L83" s="155">
        <f>'Traget-Achivement 15-16'!H1914</f>
        <v>0</v>
      </c>
      <c r="M83" s="158">
        <f>'Traget-Achivement 15-16'!I1914</f>
        <v>27534.5</v>
      </c>
      <c r="N83" s="155">
        <f>'Traget-Achivement 15-16'!J1914</f>
        <v>283.5</v>
      </c>
      <c r="O83" s="155">
        <f>'Traget-Achivement 15-16'!K1914</f>
        <v>1468</v>
      </c>
      <c r="P83" s="155">
        <f>'Traget-Achivement 15-16'!L1914</f>
        <v>0</v>
      </c>
      <c r="Q83" s="155">
        <f>'Traget-Achivement 15-16'!M1914</f>
        <v>1751.5</v>
      </c>
      <c r="R83" s="155">
        <f>'Traget-Achivement 15-16'!N1914</f>
        <v>300</v>
      </c>
      <c r="S83" s="155">
        <f>'Traget-Achivement 15-16'!O1914</f>
        <v>2936</v>
      </c>
      <c r="T83" s="155">
        <f>'Traget-Achivement 15-16'!P1914</f>
        <v>0</v>
      </c>
      <c r="U83" s="155">
        <f>'Traget-Achivement 15-16'!Q1914</f>
        <v>3236</v>
      </c>
      <c r="V83" s="155">
        <f>'Traget-Achivement 15-16'!R1914</f>
        <v>200</v>
      </c>
      <c r="W83" s="155">
        <f>'Traget-Achivement 15-16'!S1914</f>
        <v>1468</v>
      </c>
      <c r="X83" s="155">
        <f>'Traget-Achivement 15-16'!T1914</f>
        <v>0</v>
      </c>
      <c r="Y83" s="158">
        <f>'Traget-Achivement 15-16'!U1914</f>
        <v>1668</v>
      </c>
    </row>
    <row r="84" spans="1:25" ht="24" customHeight="1">
      <c r="A84" s="230" t="s">
        <v>126</v>
      </c>
      <c r="B84" s="231" t="s">
        <v>123</v>
      </c>
      <c r="C84" s="155">
        <f>'Traget-Achivement 15-16'!$C$1950</f>
        <v>102</v>
      </c>
      <c r="D84" s="155">
        <f>'Traget-Achivement 15-16'!$C$1951</f>
        <v>52</v>
      </c>
      <c r="E84" s="155">
        <f>'Traget-Achivement 15-16'!$C$1952</f>
        <v>68</v>
      </c>
      <c r="F84" s="155">
        <f>'Traget-Achivement 15-16'!$C$1953</f>
        <v>34</v>
      </c>
      <c r="G84" s="158">
        <f t="shared" si="5"/>
        <v>256</v>
      </c>
      <c r="H84" s="155">
        <f t="shared" si="4"/>
        <v>3840</v>
      </c>
      <c r="I84" s="155">
        <f>'Traget-Achivement 15-16'!E1954</f>
        <v>7504</v>
      </c>
      <c r="J84" s="155">
        <f>'Traget-Achivement 15-16'!F1954</f>
        <v>6535</v>
      </c>
      <c r="K84" s="155">
        <f>'Traget-Achivement 15-16'!G1954</f>
        <v>60032</v>
      </c>
      <c r="L84" s="155">
        <f>'Traget-Achivement 15-16'!H1954</f>
        <v>0</v>
      </c>
      <c r="M84" s="158">
        <f>'Traget-Achivement 15-16'!I1954</f>
        <v>70407</v>
      </c>
      <c r="N84" s="155">
        <f>'Traget-Achivement 15-16'!J1954</f>
        <v>725</v>
      </c>
      <c r="O84" s="155">
        <f>'Traget-Achivement 15-16'!K1954</f>
        <v>3752</v>
      </c>
      <c r="P84" s="155">
        <f>'Traget-Achivement 15-16'!L1954</f>
        <v>0</v>
      </c>
      <c r="Q84" s="155">
        <f>'Traget-Achivement 15-16'!M1954</f>
        <v>4477</v>
      </c>
      <c r="R84" s="155">
        <f>'Traget-Achivement 15-16'!N1954</f>
        <v>768</v>
      </c>
      <c r="S84" s="155">
        <f>'Traget-Achivement 15-16'!O1954</f>
        <v>7504</v>
      </c>
      <c r="T84" s="155">
        <f>'Traget-Achivement 15-16'!P1954</f>
        <v>0</v>
      </c>
      <c r="U84" s="155">
        <f>'Traget-Achivement 15-16'!Q1954</f>
        <v>8272</v>
      </c>
      <c r="V84" s="155">
        <f>'Traget-Achivement 15-16'!R1954</f>
        <v>512</v>
      </c>
      <c r="W84" s="155">
        <f>'Traget-Achivement 15-16'!S1954</f>
        <v>3752</v>
      </c>
      <c r="X84" s="155">
        <f>'Traget-Achivement 15-16'!T1954</f>
        <v>0</v>
      </c>
      <c r="Y84" s="158">
        <f>'Traget-Achivement 15-16'!U1954</f>
        <v>4264</v>
      </c>
    </row>
    <row r="85" spans="1:25" ht="24" customHeight="1">
      <c r="A85" s="230" t="s">
        <v>128</v>
      </c>
      <c r="B85" s="231" t="s">
        <v>255</v>
      </c>
      <c r="C85" s="155">
        <f>'Traget-Achivement 15-16'!$C$1988</f>
        <v>40</v>
      </c>
      <c r="D85" s="155">
        <f>'Traget-Achivement 15-16'!$C$1989</f>
        <v>22</v>
      </c>
      <c r="E85" s="155">
        <f>'Traget-Achivement 15-16'!$C$1990</f>
        <v>26</v>
      </c>
      <c r="F85" s="155">
        <f>'Traget-Achivement 15-16'!$C$1991</f>
        <v>15</v>
      </c>
      <c r="G85" s="158">
        <f t="shared" si="5"/>
        <v>103</v>
      </c>
      <c r="H85" s="155">
        <f t="shared" si="4"/>
        <v>1545</v>
      </c>
      <c r="I85" s="155">
        <f>'Traget-Achivement 15-16'!E1992</f>
        <v>3000</v>
      </c>
      <c r="J85" s="155">
        <f>'Traget-Achivement 15-16'!F1992</f>
        <v>2654.5</v>
      </c>
      <c r="K85" s="155">
        <f>'Traget-Achivement 15-16'!G1992</f>
        <v>24000</v>
      </c>
      <c r="L85" s="155">
        <f>'Traget-Achivement 15-16'!H1992</f>
        <v>0</v>
      </c>
      <c r="M85" s="158">
        <f>'Traget-Achivement 15-16'!I1992</f>
        <v>28199.5</v>
      </c>
      <c r="N85" s="155">
        <f>'Traget-Achivement 15-16'!J1992</f>
        <v>290.5</v>
      </c>
      <c r="O85" s="155">
        <f>'Traget-Achivement 15-16'!K1992</f>
        <v>1500</v>
      </c>
      <c r="P85" s="155">
        <f>'Traget-Achivement 15-16'!L1992</f>
        <v>0</v>
      </c>
      <c r="Q85" s="155">
        <f>'Traget-Achivement 15-16'!M1992</f>
        <v>1790.5</v>
      </c>
      <c r="R85" s="155">
        <f>'Traget-Achivement 15-16'!N1992</f>
        <v>309</v>
      </c>
      <c r="S85" s="155">
        <f>'Traget-Achivement 15-16'!O1992</f>
        <v>3000</v>
      </c>
      <c r="T85" s="155">
        <f>'Traget-Achivement 15-16'!P1992</f>
        <v>0</v>
      </c>
      <c r="U85" s="155">
        <f>'Traget-Achivement 15-16'!Q1992</f>
        <v>3309</v>
      </c>
      <c r="V85" s="155">
        <f>'Traget-Achivement 15-16'!R1992</f>
        <v>206</v>
      </c>
      <c r="W85" s="155">
        <f>'Traget-Achivement 15-16'!S1992</f>
        <v>1500</v>
      </c>
      <c r="X85" s="155">
        <f>'Traget-Achivement 15-16'!T1992</f>
        <v>0</v>
      </c>
      <c r="Y85" s="158">
        <f>'Traget-Achivement 15-16'!U1992</f>
        <v>1706</v>
      </c>
    </row>
    <row r="86" spans="1:25" ht="24" customHeight="1">
      <c r="A86" s="230" t="s">
        <v>130</v>
      </c>
      <c r="B86" s="231" t="s">
        <v>125</v>
      </c>
      <c r="C86" s="155">
        <f>'Traget-Achivement 15-16'!$C$2025</f>
        <v>52</v>
      </c>
      <c r="D86" s="155">
        <f>'Traget-Achivement 15-16'!$C$2026</f>
        <v>29</v>
      </c>
      <c r="E86" s="155">
        <f>'Traget-Achivement 15-16'!$C$2027</f>
        <v>34</v>
      </c>
      <c r="F86" s="155">
        <f>'Traget-Achivement 15-16'!$C$2028</f>
        <v>21</v>
      </c>
      <c r="G86" s="158">
        <f t="shared" si="5"/>
        <v>136</v>
      </c>
      <c r="H86" s="155">
        <f t="shared" si="4"/>
        <v>2040</v>
      </c>
      <c r="I86" s="155">
        <f>'Traget-Achivement 15-16'!E2029</f>
        <v>3952</v>
      </c>
      <c r="J86" s="155">
        <f>'Traget-Achivement 15-16'!F2029</f>
        <v>3517</v>
      </c>
      <c r="K86" s="155">
        <f>'Traget-Achivement 15-16'!G2029</f>
        <v>31616</v>
      </c>
      <c r="L86" s="155">
        <f>'Traget-Achivement 15-16'!H2029</f>
        <v>0</v>
      </c>
      <c r="M86" s="158">
        <f>'Traget-Achivement 15-16'!I2029</f>
        <v>37173</v>
      </c>
      <c r="N86" s="155">
        <f>'Traget-Achivement 15-16'!J2029</f>
        <v>383</v>
      </c>
      <c r="O86" s="155">
        <f>'Traget-Achivement 15-16'!K2029</f>
        <v>1976</v>
      </c>
      <c r="P86" s="155">
        <f>'Traget-Achivement 15-16'!L2029</f>
        <v>0</v>
      </c>
      <c r="Q86" s="155">
        <f>'Traget-Achivement 15-16'!M2029</f>
        <v>2359</v>
      </c>
      <c r="R86" s="155">
        <f>'Traget-Achivement 15-16'!N2029</f>
        <v>408</v>
      </c>
      <c r="S86" s="155">
        <f>'Traget-Achivement 15-16'!O2029</f>
        <v>3952</v>
      </c>
      <c r="T86" s="155">
        <f>'Traget-Achivement 15-16'!P2029</f>
        <v>0</v>
      </c>
      <c r="U86" s="155">
        <f>'Traget-Achivement 15-16'!Q2029</f>
        <v>4360</v>
      </c>
      <c r="V86" s="155">
        <f>'Traget-Achivement 15-16'!R2029</f>
        <v>272</v>
      </c>
      <c r="W86" s="155">
        <f>'Traget-Achivement 15-16'!S2029</f>
        <v>1976</v>
      </c>
      <c r="X86" s="155">
        <f>'Traget-Achivement 15-16'!T2029</f>
        <v>0</v>
      </c>
      <c r="Y86" s="158">
        <f>'Traget-Achivement 15-16'!U2029</f>
        <v>2248</v>
      </c>
    </row>
    <row r="87" spans="1:26" ht="24" customHeight="1">
      <c r="A87" s="221">
        <v>6</v>
      </c>
      <c r="B87" s="231" t="s">
        <v>127</v>
      </c>
      <c r="C87" s="155">
        <f>'Traget-Achivement 15-16'!$C$2064</f>
        <v>67</v>
      </c>
      <c r="D87" s="155">
        <f>'Traget-Achivement 15-16'!$C$2065</f>
        <v>47</v>
      </c>
      <c r="E87" s="155">
        <f>'Traget-Achivement 15-16'!$C$2066</f>
        <v>44</v>
      </c>
      <c r="F87" s="155">
        <f>'Traget-Achivement 15-16'!$C$2067</f>
        <v>32</v>
      </c>
      <c r="G87" s="158">
        <f>'Traget-Achivement 15-16'!C2068</f>
        <v>190</v>
      </c>
      <c r="H87" s="155">
        <f>'Traget-Achivement 15-16'!D2068</f>
        <v>2850</v>
      </c>
      <c r="I87" s="155">
        <f>'Traget-Achivement 15-16'!E2068</f>
        <v>5448</v>
      </c>
      <c r="J87" s="155">
        <f>'Traget-Achivement 15-16'!F2068</f>
        <v>9343</v>
      </c>
      <c r="K87" s="155">
        <f>'Traget-Achivement 15-16'!G2068</f>
        <v>75142.5</v>
      </c>
      <c r="L87" s="155">
        <f>'Traget-Achivement 15-16'!H2030</f>
        <v>0</v>
      </c>
      <c r="M87" s="158">
        <f>'Traget-Achivement 15-16'!$J$2068</f>
        <v>155334.5</v>
      </c>
      <c r="N87" s="155">
        <f>'Traget-Achivement 15-16'!K2068</f>
        <v>7957.5</v>
      </c>
      <c r="O87" s="155">
        <f>'Traget-Achivement 15-16'!L2068</f>
        <v>4671.5</v>
      </c>
      <c r="P87" s="155">
        <f>'Traget-Achivement 15-16'!M2068</f>
        <v>0</v>
      </c>
      <c r="Q87" s="155">
        <f>'Traget-Achivement 15-16'!N2068</f>
        <v>12629</v>
      </c>
      <c r="R87" s="155">
        <f>'Traget-Achivement 15-16'!O2068</f>
        <v>8550</v>
      </c>
      <c r="S87" s="155">
        <f>'Traget-Achivement 15-16'!P2068</f>
        <v>9343</v>
      </c>
      <c r="T87" s="155">
        <f>'Traget-Achivement 15-16'!Q2068</f>
        <v>0</v>
      </c>
      <c r="U87" s="155">
        <f>'Traget-Achivement 15-16'!R2068</f>
        <v>17893</v>
      </c>
      <c r="V87" s="155">
        <f>'Traget-Achivement 15-16'!S2068</f>
        <v>5700</v>
      </c>
      <c r="W87" s="155">
        <f>'Traget-Achivement 15-16'!T2068</f>
        <v>4671.5</v>
      </c>
      <c r="X87" s="155">
        <f>'Traget-Achivement 15-16'!U2068</f>
        <v>0</v>
      </c>
      <c r="Y87" s="158">
        <f>'Traget-Achivement 15-16'!V2068</f>
        <v>10371.5</v>
      </c>
      <c r="Z87" s="6"/>
    </row>
    <row r="88" spans="1:25" ht="24" customHeight="1">
      <c r="A88" s="230">
        <v>7</v>
      </c>
      <c r="B88" s="231" t="s">
        <v>129</v>
      </c>
      <c r="C88" s="155">
        <f>'Traget-Achivement 15-16'!$C$2101</f>
        <v>47</v>
      </c>
      <c r="D88" s="155">
        <f>'Traget-Achivement 15-16'!$C$2102</f>
        <v>48</v>
      </c>
      <c r="E88" s="155">
        <f>'Traget-Achivement 15-16'!$C$2103</f>
        <v>32</v>
      </c>
      <c r="F88" s="155">
        <f>'Traget-Achivement 15-16'!$C$2104</f>
        <v>198</v>
      </c>
      <c r="G88" s="158">
        <f t="shared" si="5"/>
        <v>325</v>
      </c>
      <c r="H88" s="155">
        <f t="shared" si="4"/>
        <v>4875</v>
      </c>
      <c r="I88" s="155">
        <f>'Traget-Achivement 15-16'!E2104</f>
        <v>5704</v>
      </c>
      <c r="J88" s="155">
        <f>'Traget-Achivement 15-16'!F2104</f>
        <v>5185.5</v>
      </c>
      <c r="K88" s="155">
        <f>'Traget-Achivement 15-16'!G2104</f>
        <v>45632</v>
      </c>
      <c r="L88" s="155">
        <f>'Traget-Achivement 15-16'!H2104</f>
        <v>0</v>
      </c>
      <c r="M88" s="158">
        <f>'Traget-Achivement 15-16'!I2104</f>
        <v>53787.5</v>
      </c>
      <c r="N88" s="155">
        <f>'Traget-Achivement 15-16'!J2104</f>
        <v>554.5</v>
      </c>
      <c r="O88" s="155">
        <f>'Traget-Achivement 15-16'!K2104</f>
        <v>2852</v>
      </c>
      <c r="P88" s="155">
        <f>'Traget-Achivement 15-16'!L2104</f>
        <v>0</v>
      </c>
      <c r="Q88" s="155">
        <f>'Traget-Achivement 15-16'!M2104</f>
        <v>3406.5</v>
      </c>
      <c r="R88" s="155">
        <f>'Traget-Achivement 15-16'!N2104</f>
        <v>594</v>
      </c>
      <c r="S88" s="155">
        <f>'Traget-Achivement 15-16'!O2104</f>
        <v>5704</v>
      </c>
      <c r="T88" s="155">
        <f>'Traget-Achivement 15-16'!P2104</f>
        <v>0</v>
      </c>
      <c r="U88" s="155">
        <f>'Traget-Achivement 15-16'!Q2104</f>
        <v>6298</v>
      </c>
      <c r="V88" s="155">
        <f>'Traget-Achivement 15-16'!R2104</f>
        <v>396</v>
      </c>
      <c r="W88" s="155">
        <f>'Traget-Achivement 15-16'!S2104</f>
        <v>2852</v>
      </c>
      <c r="X88" s="155">
        <f>'Traget-Achivement 15-16'!T2104</f>
        <v>0</v>
      </c>
      <c r="Y88" s="158">
        <f>'Traget-Achivement 15-16'!U2104</f>
        <v>3248</v>
      </c>
    </row>
    <row r="89" spans="1:25" ht="24" customHeight="1">
      <c r="A89" s="230">
        <v>8</v>
      </c>
      <c r="B89" s="231" t="s">
        <v>145</v>
      </c>
      <c r="C89" s="155">
        <f>'Traget-Achivement 15-16'!$C$2139</f>
        <v>39</v>
      </c>
      <c r="D89" s="155">
        <f>'Traget-Achivement 15-16'!$C$2140</f>
        <v>32</v>
      </c>
      <c r="E89" s="155">
        <f>'Traget-Achivement 15-16'!$C$2141</f>
        <v>26</v>
      </c>
      <c r="F89" s="155">
        <f>'Traget-Achivement 15-16'!$C$2142</f>
        <v>145</v>
      </c>
      <c r="G89" s="158">
        <f t="shared" si="5"/>
        <v>242</v>
      </c>
      <c r="H89" s="155">
        <f t="shared" si="4"/>
        <v>3630</v>
      </c>
      <c r="I89" s="155">
        <f>'Traget-Achivement 15-16'!E2142</f>
        <v>4120</v>
      </c>
      <c r="J89" s="155">
        <f>'Traget-Achivement 15-16'!F2142</f>
        <v>3872.5</v>
      </c>
      <c r="K89" s="155">
        <f>'Traget-Achivement 15-16'!G2142</f>
        <v>32960</v>
      </c>
      <c r="L89" s="155">
        <f>'Traget-Achivement 15-16'!H2142</f>
        <v>0</v>
      </c>
      <c r="M89" s="158">
        <f>'Traget-Achivement 15-16'!I2142</f>
        <v>39007.5</v>
      </c>
      <c r="N89" s="155">
        <f>'Traget-Achivement 15-16'!J2142</f>
        <v>402.5</v>
      </c>
      <c r="O89" s="155">
        <f>'Traget-Achivement 15-16'!K2142</f>
        <v>2060</v>
      </c>
      <c r="P89" s="155">
        <f>'Traget-Achivement 15-16'!L2142</f>
        <v>0</v>
      </c>
      <c r="Q89" s="155">
        <f>'Traget-Achivement 15-16'!M2142</f>
        <v>2462.5</v>
      </c>
      <c r="R89" s="155">
        <f>'Traget-Achivement 15-16'!N2142</f>
        <v>435</v>
      </c>
      <c r="S89" s="155">
        <f>'Traget-Achivement 15-16'!O2142</f>
        <v>4120</v>
      </c>
      <c r="T89" s="155">
        <f>'Traget-Achivement 15-16'!P2142</f>
        <v>0</v>
      </c>
      <c r="U89" s="155">
        <f>'Traget-Achivement 15-16'!Q2142</f>
        <v>4555</v>
      </c>
      <c r="V89" s="155">
        <f>'Traget-Achivement 15-16'!R2142</f>
        <v>290</v>
      </c>
      <c r="W89" s="155">
        <f>'Traget-Achivement 15-16'!S2142</f>
        <v>2060</v>
      </c>
      <c r="X89" s="155">
        <f>'Traget-Achivement 15-16'!T2142</f>
        <v>0</v>
      </c>
      <c r="Y89" s="158">
        <f>'Traget-Achivement 15-16'!U2142</f>
        <v>2350</v>
      </c>
    </row>
    <row r="90" spans="1:25" ht="24" customHeight="1">
      <c r="A90" s="230" t="s">
        <v>135</v>
      </c>
      <c r="B90" s="231" t="s">
        <v>146</v>
      </c>
      <c r="C90" s="155">
        <f>'Traget-Achivement 15-16'!$C$2177</f>
        <v>27</v>
      </c>
      <c r="D90" s="155">
        <f>'Traget-Achivement 15-16'!$C$2178</f>
        <v>26</v>
      </c>
      <c r="E90" s="155">
        <f>'Traget-Achivement 15-16'!$C$2179</f>
        <v>18</v>
      </c>
      <c r="F90" s="155">
        <f>'Traget-Achivement 15-16'!$C$2180</f>
        <v>109</v>
      </c>
      <c r="G90" s="158">
        <f t="shared" si="5"/>
        <v>180</v>
      </c>
      <c r="H90" s="155">
        <f t="shared" si="4"/>
        <v>2700</v>
      </c>
      <c r="I90" s="155">
        <f>'Traget-Achivement 15-16'!E2180</f>
        <v>3128</v>
      </c>
      <c r="J90" s="155">
        <f>'Traget-Achivement 15-16'!F2180</f>
        <v>2870.5</v>
      </c>
      <c r="K90" s="155">
        <f>'Traget-Achivement 15-16'!G2180</f>
        <v>25024</v>
      </c>
      <c r="L90" s="155">
        <f>'Traget-Achivement 15-16'!H2180</f>
        <v>0</v>
      </c>
      <c r="M90" s="158">
        <f>'Traget-Achivement 15-16'!I2180</f>
        <v>29529.5</v>
      </c>
      <c r="N90" s="155">
        <f>'Traget-Achivement 15-16'!J2180</f>
        <v>304.5</v>
      </c>
      <c r="O90" s="155">
        <f>'Traget-Achivement 15-16'!K2180</f>
        <v>1564</v>
      </c>
      <c r="P90" s="155">
        <f>'Traget-Achivement 15-16'!L2180</f>
        <v>0</v>
      </c>
      <c r="Q90" s="155">
        <f>'Traget-Achivement 15-16'!M2180</f>
        <v>1868.5</v>
      </c>
      <c r="R90" s="155">
        <f>'Traget-Achivement 15-16'!N2180</f>
        <v>327</v>
      </c>
      <c r="S90" s="155">
        <f>'Traget-Achivement 15-16'!O2180</f>
        <v>3128</v>
      </c>
      <c r="T90" s="155">
        <f>'Traget-Achivement 15-16'!P2180</f>
        <v>0</v>
      </c>
      <c r="U90" s="155">
        <f>'Traget-Achivement 15-16'!Q2180</f>
        <v>3455</v>
      </c>
      <c r="V90" s="155">
        <f>'Traget-Achivement 15-16'!R2180</f>
        <v>218</v>
      </c>
      <c r="W90" s="155">
        <f>'Traget-Achivement 15-16'!S2180</f>
        <v>1564</v>
      </c>
      <c r="X90" s="155">
        <f>'Traget-Achivement 15-16'!T2180</f>
        <v>0</v>
      </c>
      <c r="Y90" s="158">
        <f>'Traget-Achivement 15-16'!U2180</f>
        <v>1782</v>
      </c>
    </row>
    <row r="91" spans="1:25" ht="24" customHeight="1">
      <c r="A91" s="230" t="s">
        <v>137</v>
      </c>
      <c r="B91" s="231" t="s">
        <v>131</v>
      </c>
      <c r="C91" s="155">
        <f>'Traget-Achivement 15-16'!$C$2215</f>
        <v>14</v>
      </c>
      <c r="D91" s="155">
        <f>'Traget-Achivement 15-16'!$C$2216</f>
        <v>19</v>
      </c>
      <c r="E91" s="155">
        <f>'Traget-Achivement 15-16'!$C$2217</f>
        <v>10</v>
      </c>
      <c r="F91" s="155">
        <f>'Traget-Achivement 15-16'!$C$2218</f>
        <v>68</v>
      </c>
      <c r="G91" s="158">
        <f t="shared" si="5"/>
        <v>111</v>
      </c>
      <c r="H91" s="155">
        <f t="shared" si="4"/>
        <v>1665</v>
      </c>
      <c r="I91" s="155">
        <f>'Traget-Achivement 15-16'!E2218</f>
        <v>1984</v>
      </c>
      <c r="J91" s="155">
        <f>'Traget-Achivement 15-16'!F2218</f>
        <v>1748</v>
      </c>
      <c r="K91" s="155">
        <f>'Traget-Achivement 15-16'!G2218</f>
        <v>15872</v>
      </c>
      <c r="L91" s="155">
        <f>'Traget-Achivement 15-16'!H2218</f>
        <v>0</v>
      </c>
      <c r="M91" s="158">
        <f>'Traget-Achivement 15-16'!I2218</f>
        <v>18640</v>
      </c>
      <c r="N91" s="155">
        <f>'Traget-Achivement 15-16'!J2218</f>
        <v>192</v>
      </c>
      <c r="O91" s="155">
        <f>'Traget-Achivement 15-16'!K2218</f>
        <v>992</v>
      </c>
      <c r="P91" s="155">
        <f>'Traget-Achivement 15-16'!L2218</f>
        <v>0</v>
      </c>
      <c r="Q91" s="155">
        <f>'Traget-Achivement 15-16'!M2218</f>
        <v>1184</v>
      </c>
      <c r="R91" s="155">
        <f>'Traget-Achivement 15-16'!N2218</f>
        <v>204</v>
      </c>
      <c r="S91" s="155">
        <f>'Traget-Achivement 15-16'!O2218</f>
        <v>1984</v>
      </c>
      <c r="T91" s="155">
        <f>'Traget-Achivement 15-16'!P2218</f>
        <v>0</v>
      </c>
      <c r="U91" s="155">
        <f>'Traget-Achivement 15-16'!Q2218</f>
        <v>2188</v>
      </c>
      <c r="V91" s="155">
        <f>'Traget-Achivement 15-16'!R2218</f>
        <v>136</v>
      </c>
      <c r="W91" s="155">
        <f>'Traget-Achivement 15-16'!S2218</f>
        <v>992</v>
      </c>
      <c r="X91" s="155">
        <f>'Traget-Achivement 15-16'!T2218</f>
        <v>0</v>
      </c>
      <c r="Y91" s="158">
        <f>'Traget-Achivement 15-16'!U2218</f>
        <v>1128</v>
      </c>
    </row>
    <row r="92" spans="1:25" ht="24" customHeight="1">
      <c r="A92" s="232">
        <v>11</v>
      </c>
      <c r="B92" s="233" t="s">
        <v>147</v>
      </c>
      <c r="C92" s="155">
        <f>'Traget-Achivement 15-16'!$C$2252</f>
        <v>53</v>
      </c>
      <c r="D92" s="155">
        <f>'Traget-Achivement 15-16'!$C$2253</f>
        <v>3</v>
      </c>
      <c r="E92" s="155">
        <f>'Traget-Achivement 15-16'!$C$2254</f>
        <v>8</v>
      </c>
      <c r="F92" s="155">
        <f>'Traget-Achivement 15-16'!$C$2255</f>
        <v>2</v>
      </c>
      <c r="G92" s="158">
        <f>'Traget-Achivement 15-16'!C2256</f>
        <v>66</v>
      </c>
      <c r="H92" s="155">
        <f>'Traget-Achivement 15-16'!D2256</f>
        <v>990</v>
      </c>
      <c r="I92" s="155">
        <f>'Traget-Achivement 15-16'!E2256</f>
        <v>2072</v>
      </c>
      <c r="J92" s="155">
        <f>'Traget-Achivement 15-16'!F2256</f>
        <v>1504.5</v>
      </c>
      <c r="K92" s="155">
        <f>'Traget-Achivement 15-16'!G2256</f>
        <v>16576</v>
      </c>
      <c r="L92" s="158">
        <f>'Traget-Achivement 15-16'!H2256</f>
        <v>0</v>
      </c>
      <c r="M92" s="158">
        <f>'Traget-Achivement 15-16'!I2256</f>
        <v>19070.5</v>
      </c>
      <c r="N92" s="155">
        <f>'Traget-Achivement 15-16'!J2256</f>
        <v>195.5</v>
      </c>
      <c r="O92" s="155">
        <f>'Traget-Achivement 15-16'!K2256</f>
        <v>1036</v>
      </c>
      <c r="P92" s="158">
        <f>'Traget-Achivement 15-16'!L2256</f>
        <v>0</v>
      </c>
      <c r="Q92" s="155">
        <f>'Traget-Achivement 15-16'!M2256</f>
        <v>1231.5</v>
      </c>
      <c r="R92" s="155">
        <f>'Traget-Achivement 15-16'!N2256</f>
        <v>198</v>
      </c>
      <c r="S92" s="155">
        <f>'Traget-Achivement 15-16'!O2256</f>
        <v>2072</v>
      </c>
      <c r="T92" s="158">
        <f>'Traget-Achivement 15-16'!P2256</f>
        <v>0</v>
      </c>
      <c r="U92" s="155">
        <f>'Traget-Achivement 15-16'!Q2256</f>
        <v>2270</v>
      </c>
      <c r="V92" s="155">
        <f>'Traget-Achivement 15-16'!R2256</f>
        <v>132</v>
      </c>
      <c r="W92" s="155">
        <f>'Traget-Achivement 15-16'!S2256</f>
        <v>1036</v>
      </c>
      <c r="X92" s="158">
        <f>'Traget-Achivement 15-16'!T2256</f>
        <v>0</v>
      </c>
      <c r="Y92" s="158">
        <f>'Traget-Achivement 15-16'!U2256</f>
        <v>1168</v>
      </c>
    </row>
    <row r="93" spans="1:25" ht="24" customHeight="1">
      <c r="A93" s="232">
        <v>12</v>
      </c>
      <c r="B93" s="231" t="s">
        <v>132</v>
      </c>
      <c r="C93" s="155">
        <f>'Traget-Achivement 15-16'!$C$2290</f>
        <v>22</v>
      </c>
      <c r="D93" s="155">
        <f>'Traget-Achivement 15-16'!$C$2291</f>
        <v>10</v>
      </c>
      <c r="E93" s="155">
        <f>'Traget-Achivement 15-16'!$C$2292</f>
        <v>14</v>
      </c>
      <c r="F93" s="155">
        <f>'Traget-Achivement 15-16'!$C$2293</f>
        <v>5</v>
      </c>
      <c r="G93" s="158">
        <f t="shared" si="5"/>
        <v>51</v>
      </c>
      <c r="H93" s="155">
        <f t="shared" si="4"/>
        <v>765</v>
      </c>
      <c r="I93" s="155">
        <f>'Traget-Achivement 15-16'!E2294</f>
        <v>1512</v>
      </c>
      <c r="J93" s="155">
        <f>'Traget-Achivement 15-16'!F2294</f>
        <v>1279.5</v>
      </c>
      <c r="K93" s="155">
        <f>'Traget-Achivement 15-16'!G2294</f>
        <v>12096</v>
      </c>
      <c r="L93" s="155">
        <f>'Traget-Achivement 15-16'!H2294</f>
        <v>0</v>
      </c>
      <c r="M93" s="158">
        <f>'Traget-Achivement 15-16'!I2294</f>
        <v>14140.5</v>
      </c>
      <c r="N93" s="155">
        <f>'Traget-Achivement 15-16'!J2294</f>
        <v>145.5</v>
      </c>
      <c r="O93" s="155">
        <f>'Traget-Achivement 15-16'!K2294</f>
        <v>756</v>
      </c>
      <c r="P93" s="155">
        <f>'Traget-Achivement 15-16'!L2294</f>
        <v>0</v>
      </c>
      <c r="Q93" s="155">
        <f>'Traget-Achivement 15-16'!M2294</f>
        <v>901.5</v>
      </c>
      <c r="R93" s="155">
        <f>'Traget-Achivement 15-16'!N2294</f>
        <v>153</v>
      </c>
      <c r="S93" s="155">
        <f>'Traget-Achivement 15-16'!O2294</f>
        <v>1512</v>
      </c>
      <c r="T93" s="155">
        <f>'Traget-Achivement 15-16'!P2294</f>
        <v>0</v>
      </c>
      <c r="U93" s="155">
        <f>'Traget-Achivement 15-16'!Q2294</f>
        <v>1665</v>
      </c>
      <c r="V93" s="155">
        <f>'Traget-Achivement 15-16'!R2294</f>
        <v>102</v>
      </c>
      <c r="W93" s="155">
        <f>'Traget-Achivement 15-16'!S2294</f>
        <v>756</v>
      </c>
      <c r="X93" s="155">
        <f>'Traget-Achivement 15-16'!T2294</f>
        <v>0</v>
      </c>
      <c r="Y93" s="158">
        <f>'Traget-Achivement 15-16'!U2294</f>
        <v>858</v>
      </c>
    </row>
    <row r="94" spans="1:42" ht="24" customHeight="1">
      <c r="A94" s="232">
        <v>13</v>
      </c>
      <c r="B94" s="233" t="s">
        <v>133</v>
      </c>
      <c r="C94" s="155">
        <f>'Traget-Achivement 15-16'!$C$2330</f>
        <v>76</v>
      </c>
      <c r="D94" s="155">
        <f>'Traget-Achivement 15-16'!$C$2331</f>
        <v>33</v>
      </c>
      <c r="E94" s="155">
        <f>'Traget-Achivement 15-16'!$C$2332</f>
        <v>53</v>
      </c>
      <c r="F94" s="155">
        <f>'Traget-Achivement 15-16'!$C$2333</f>
        <v>24</v>
      </c>
      <c r="G94" s="158">
        <f t="shared" si="5"/>
        <v>186</v>
      </c>
      <c r="H94" s="155">
        <f t="shared" si="4"/>
        <v>2790</v>
      </c>
      <c r="I94" s="155">
        <f>'Traget-Achivement 15-16'!E2334</f>
        <v>5496</v>
      </c>
      <c r="J94" s="155">
        <f>'Traget-Achivement 15-16'!F2334</f>
        <v>4690.5</v>
      </c>
      <c r="K94" s="155">
        <f>'Traget-Achivement 15-16'!G2334</f>
        <v>43968</v>
      </c>
      <c r="L94" s="155">
        <f>'Traget-Achivement 15-16'!H2334</f>
        <v>0</v>
      </c>
      <c r="M94" s="158">
        <f>'Traget-Achivement 15-16'!I2334</f>
        <v>51448.5</v>
      </c>
      <c r="N94" s="155">
        <f>'Traget-Achivement 15-16'!J2334</f>
        <v>529.5</v>
      </c>
      <c r="O94" s="155">
        <f>'Traget-Achivement 15-16'!K2334</f>
        <v>2748</v>
      </c>
      <c r="P94" s="155">
        <f>'Traget-Achivement 15-16'!L2334</f>
        <v>0</v>
      </c>
      <c r="Q94" s="155">
        <f>'Traget-Achivement 15-16'!M2334</f>
        <v>3277.5</v>
      </c>
      <c r="R94" s="155">
        <f>'Traget-Achivement 15-16'!N2334</f>
        <v>558</v>
      </c>
      <c r="S94" s="155">
        <f>'Traget-Achivement 15-16'!O2334</f>
        <v>5496</v>
      </c>
      <c r="T94" s="155">
        <f>'Traget-Achivement 15-16'!P2334</f>
        <v>0</v>
      </c>
      <c r="U94" s="155">
        <f>'Traget-Achivement 15-16'!Q2334</f>
        <v>6054</v>
      </c>
      <c r="V94" s="155">
        <f>'Traget-Achivement 15-16'!R2334</f>
        <v>372</v>
      </c>
      <c r="W94" s="155">
        <f>'Traget-Achivement 15-16'!S2334</f>
        <v>2748</v>
      </c>
      <c r="X94" s="155">
        <f>'Traget-Achivement 15-16'!T2334</f>
        <v>0</v>
      </c>
      <c r="Y94" s="158">
        <f>'Traget-Achivement 15-16'!U2334</f>
        <v>3120</v>
      </c>
      <c r="Z94" s="93"/>
      <c r="AA94" s="93"/>
      <c r="AB94" s="93"/>
      <c r="AC94" s="92"/>
      <c r="AD94" s="93">
        <f aca="true" t="shared" si="6" ref="AD94:AP94">AD93+AD92+AD91+AD90+AD89+AD88</f>
        <v>0</v>
      </c>
      <c r="AE94" s="93">
        <f t="shared" si="6"/>
        <v>0</v>
      </c>
      <c r="AF94" s="93">
        <f t="shared" si="6"/>
        <v>0</v>
      </c>
      <c r="AG94" s="92" t="s">
        <v>21</v>
      </c>
      <c r="AH94" s="93">
        <f t="shared" si="6"/>
        <v>0</v>
      </c>
      <c r="AI94" s="93">
        <f t="shared" si="6"/>
        <v>0</v>
      </c>
      <c r="AJ94" s="93">
        <f t="shared" si="6"/>
        <v>0</v>
      </c>
      <c r="AK94" s="92" t="s">
        <v>21</v>
      </c>
      <c r="AL94" s="93">
        <f t="shared" si="6"/>
        <v>0</v>
      </c>
      <c r="AM94" s="93">
        <f t="shared" si="6"/>
        <v>0</v>
      </c>
      <c r="AN94" s="93">
        <f t="shared" si="6"/>
        <v>0</v>
      </c>
      <c r="AO94" s="93">
        <f t="shared" si="6"/>
        <v>0</v>
      </c>
      <c r="AP94" s="93">
        <f t="shared" si="6"/>
        <v>0</v>
      </c>
    </row>
    <row r="95" spans="1:25" ht="24" customHeight="1">
      <c r="A95" s="232">
        <v>14</v>
      </c>
      <c r="B95" s="231" t="s">
        <v>134</v>
      </c>
      <c r="C95" s="155">
        <v>73</v>
      </c>
      <c r="D95" s="155">
        <v>20</v>
      </c>
      <c r="E95" s="155">
        <v>51</v>
      </c>
      <c r="F95" s="155">
        <v>15</v>
      </c>
      <c r="G95" s="158">
        <f t="shared" si="5"/>
        <v>159</v>
      </c>
      <c r="H95" s="155">
        <f t="shared" si="4"/>
        <v>2385</v>
      </c>
      <c r="I95" s="155">
        <f>'Traget-Achivement 15-16'!E2370</f>
        <v>360</v>
      </c>
      <c r="J95" s="155">
        <f>'Traget-Achivement 15-16'!F2370</f>
        <v>487.5</v>
      </c>
      <c r="K95" s="155">
        <f>'Traget-Achivement 15-16'!G2370</f>
        <v>2880</v>
      </c>
      <c r="L95" s="155" t="str">
        <f>'Traget-Achivement 15-16'!H2370</f>
        <v>+</v>
      </c>
      <c r="M95" s="158">
        <f>'Traget-Achivement 15-16'!I2370</f>
        <v>3592.5</v>
      </c>
      <c r="N95" s="155">
        <f>'Traget-Achivement 15-16'!J2370</f>
        <v>37.5</v>
      </c>
      <c r="O95" s="155">
        <f>'Traget-Achivement 15-16'!K2370</f>
        <v>180</v>
      </c>
      <c r="P95" s="155" t="str">
        <f>'Traget-Achivement 15-16'!L2370</f>
        <v>+</v>
      </c>
      <c r="Q95" s="155">
        <f>'Traget-Achivement 15-16'!M2370</f>
        <v>217.5</v>
      </c>
      <c r="R95" s="155">
        <f>'Traget-Achivement 15-16'!N2370</f>
        <v>45</v>
      </c>
      <c r="S95" s="155">
        <f>'Traget-Achivement 15-16'!O2370</f>
        <v>360</v>
      </c>
      <c r="T95" s="155" t="str">
        <f>'Traget-Achivement 15-16'!P2370</f>
        <v>+</v>
      </c>
      <c r="U95" s="155">
        <f>'Traget-Achivement 15-16'!Q2370</f>
        <v>405</v>
      </c>
      <c r="V95" s="155">
        <f>'Traget-Achivement 15-16'!R2370</f>
        <v>30</v>
      </c>
      <c r="W95" s="155">
        <f>'Traget-Achivement 15-16'!S2370</f>
        <v>180</v>
      </c>
      <c r="X95" s="155">
        <f>$T$94</f>
        <v>0</v>
      </c>
      <c r="Y95" s="158">
        <f>'Traget-Achivement 15-16'!U2370</f>
        <v>210</v>
      </c>
    </row>
    <row r="96" spans="1:25" ht="24" customHeight="1">
      <c r="A96" s="232">
        <v>15</v>
      </c>
      <c r="B96" s="231" t="s">
        <v>136</v>
      </c>
      <c r="C96" s="155">
        <v>17</v>
      </c>
      <c r="D96" s="155">
        <v>8</v>
      </c>
      <c r="E96" s="155">
        <v>11</v>
      </c>
      <c r="F96" s="155">
        <v>4</v>
      </c>
      <c r="G96" s="158">
        <f t="shared" si="5"/>
        <v>40</v>
      </c>
      <c r="H96" s="155">
        <f t="shared" si="4"/>
        <v>600</v>
      </c>
      <c r="I96" s="155">
        <f>'Traget-Achivement 15-16'!E2411</f>
        <v>1184</v>
      </c>
      <c r="J96" s="155">
        <f>'Traget-Achivement 15-16'!F2411</f>
        <v>1006</v>
      </c>
      <c r="K96" s="155">
        <f>'Traget-Achivement 15-16'!G2411</f>
        <v>9472</v>
      </c>
      <c r="L96" s="155">
        <f>'Traget-Achivement 15-16'!H2411</f>
        <v>0</v>
      </c>
      <c r="M96" s="158">
        <f>'Traget-Achivement 15-16'!I2411</f>
        <v>11078</v>
      </c>
      <c r="N96" s="155">
        <f>'Traget-Achivement 15-16'!J2411</f>
        <v>114</v>
      </c>
      <c r="O96" s="155">
        <f>'Traget-Achivement 15-16'!K2411</f>
        <v>592</v>
      </c>
      <c r="P96" s="155">
        <f>'Traget-Achivement 15-16'!L2411</f>
        <v>0</v>
      </c>
      <c r="Q96" s="155">
        <f>'Traget-Achivement 15-16'!M2411</f>
        <v>706</v>
      </c>
      <c r="R96" s="155">
        <f>'Traget-Achivement 15-16'!N2411</f>
        <v>120</v>
      </c>
      <c r="S96" s="155">
        <f>'Traget-Achivement 15-16'!O2411</f>
        <v>1184</v>
      </c>
      <c r="T96" s="155">
        <f>'Traget-Achivement 15-16'!P2411</f>
        <v>0</v>
      </c>
      <c r="U96" s="155">
        <f>'Traget-Achivement 15-16'!Q2411</f>
        <v>1304</v>
      </c>
      <c r="V96" s="155">
        <f>'Traget-Achivement 15-16'!R2411</f>
        <v>80</v>
      </c>
      <c r="W96" s="155">
        <f>'Traget-Achivement 15-16'!S2411</f>
        <v>592</v>
      </c>
      <c r="X96" s="155">
        <f>'Traget-Achivement 15-16'!T2411</f>
        <v>0</v>
      </c>
      <c r="Y96" s="158">
        <f>'Traget-Achivement 15-16'!U2411</f>
        <v>672</v>
      </c>
    </row>
    <row r="97" spans="1:26" ht="24" customHeight="1">
      <c r="A97" s="232">
        <v>16</v>
      </c>
      <c r="B97" s="231" t="s">
        <v>138</v>
      </c>
      <c r="C97" s="155">
        <v>91</v>
      </c>
      <c r="D97" s="155">
        <v>36</v>
      </c>
      <c r="E97" s="155">
        <v>7</v>
      </c>
      <c r="F97" s="155">
        <v>4</v>
      </c>
      <c r="G97" s="158">
        <f t="shared" si="5"/>
        <v>138</v>
      </c>
      <c r="H97" s="155">
        <f t="shared" si="4"/>
        <v>2070</v>
      </c>
      <c r="I97" s="155">
        <f>'Traget-Achivement 15-16'!E2448</f>
        <v>4096</v>
      </c>
      <c r="J97" s="155">
        <f>'Traget-Achivement 15-16'!F2448</f>
        <v>3456</v>
      </c>
      <c r="K97" s="155">
        <f>'Traget-Achivement 15-16'!G2448</f>
        <v>32768</v>
      </c>
      <c r="L97" s="155">
        <f>'Traget-Achivement 15-16'!H2448</f>
        <v>0</v>
      </c>
      <c r="M97" s="158">
        <f>'Traget-Achivement 15-16'!I2448</f>
        <v>38294</v>
      </c>
      <c r="N97" s="155">
        <f>'Traget-Achivement 15-16'!J2448</f>
        <v>394</v>
      </c>
      <c r="O97" s="155">
        <f>'Traget-Achivement 15-16'!K2448</f>
        <v>2048</v>
      </c>
      <c r="P97" s="155">
        <f>'Traget-Achivement 15-16'!L2448</f>
        <v>0</v>
      </c>
      <c r="Q97" s="155">
        <f>'Traget-Achivement 15-16'!M2448</f>
        <v>2442</v>
      </c>
      <c r="R97" s="155">
        <f>'Traget-Achivement 15-16'!N2448</f>
        <v>414</v>
      </c>
      <c r="S97" s="155">
        <f>'Traget-Achivement 15-16'!O2448</f>
        <v>4096</v>
      </c>
      <c r="T97" s="155">
        <f>'Traget-Achivement 15-16'!P2448</f>
        <v>0</v>
      </c>
      <c r="U97" s="155">
        <f>'Traget-Achivement 15-16'!Q2448</f>
        <v>4510</v>
      </c>
      <c r="V97" s="155">
        <f>'Traget-Achivement 15-16'!R2448</f>
        <v>276</v>
      </c>
      <c r="W97" s="155">
        <f>'Traget-Achivement 15-16'!S2448</f>
        <v>2048</v>
      </c>
      <c r="X97" s="155">
        <f>'Traget-Achivement 15-16'!T2448</f>
        <v>0</v>
      </c>
      <c r="Y97" s="158">
        <f>'Traget-Achivement 15-16'!U2448</f>
        <v>2324</v>
      </c>
      <c r="Z97" s="6"/>
    </row>
    <row r="98" spans="1:25" ht="24" customHeight="1">
      <c r="A98" s="232">
        <v>17</v>
      </c>
      <c r="B98" s="231" t="s">
        <v>139</v>
      </c>
      <c r="C98" s="155">
        <v>153</v>
      </c>
      <c r="D98" s="155">
        <v>59</v>
      </c>
      <c r="E98" s="155">
        <v>14</v>
      </c>
      <c r="F98" s="155">
        <v>9</v>
      </c>
      <c r="G98" s="158">
        <f t="shared" si="5"/>
        <v>235</v>
      </c>
      <c r="H98" s="155">
        <f t="shared" si="4"/>
        <v>3525</v>
      </c>
      <c r="I98" s="155">
        <f>'Traget-Achivement 15-16'!E2486</f>
        <v>6976</v>
      </c>
      <c r="J98" s="155">
        <f>'Traget-Achivement 15-16'!F2486</f>
        <v>5884</v>
      </c>
      <c r="K98" s="155">
        <f>'Traget-Achivement 15-16'!G2486</f>
        <v>55808</v>
      </c>
      <c r="L98" s="155">
        <f>'Traget-Achivement 15-16'!H2486</f>
        <v>0</v>
      </c>
      <c r="M98" s="158">
        <f>'Traget-Achivement 15-16'!I2486</f>
        <v>65217</v>
      </c>
      <c r="N98" s="155">
        <f>'Traget-Achivement 15-16'!J2486</f>
        <v>671</v>
      </c>
      <c r="O98" s="155">
        <f>'Traget-Achivement 15-16'!K2486</f>
        <v>3488</v>
      </c>
      <c r="P98" s="155">
        <f>'Traget-Achivement 15-16'!L2486</f>
        <v>0</v>
      </c>
      <c r="Q98" s="155">
        <f>'Traget-Achivement 15-16'!M2486</f>
        <v>4159</v>
      </c>
      <c r="R98" s="155">
        <f>'Traget-Achivement 15-16'!N2486</f>
        <v>705</v>
      </c>
      <c r="S98" s="155">
        <f>'Traget-Achivement 15-16'!O2486</f>
        <v>6976</v>
      </c>
      <c r="T98" s="155">
        <f>'Traget-Achivement 15-16'!P2486</f>
        <v>0</v>
      </c>
      <c r="U98" s="155">
        <f>'Traget-Achivement 15-16'!Q2486</f>
        <v>7681</v>
      </c>
      <c r="V98" s="155">
        <f>'Traget-Achivement 15-16'!R2486</f>
        <v>470</v>
      </c>
      <c r="W98" s="155">
        <f>'Traget-Achivement 15-16'!S2486</f>
        <v>3488</v>
      </c>
      <c r="X98" s="155">
        <f>'Traget-Achivement 15-16'!T2486</f>
        <v>0</v>
      </c>
      <c r="Y98" s="158">
        <f>'Traget-Achivement 15-16'!U2486</f>
        <v>3958</v>
      </c>
    </row>
    <row r="99" spans="1:32" ht="24" customHeight="1">
      <c r="A99" s="232">
        <v>18</v>
      </c>
      <c r="B99" s="231" t="s">
        <v>140</v>
      </c>
      <c r="C99" s="155">
        <v>85</v>
      </c>
      <c r="D99" s="155">
        <v>29</v>
      </c>
      <c r="E99" s="155">
        <f>'Traget-Achivement 15-16'!$C$2521</f>
        <v>30</v>
      </c>
      <c r="F99" s="155">
        <v>15</v>
      </c>
      <c r="G99" s="158">
        <f t="shared" si="5"/>
        <v>159</v>
      </c>
      <c r="H99" s="155">
        <f t="shared" si="4"/>
        <v>2385</v>
      </c>
      <c r="I99" s="155">
        <f>'Traget-Achivement 15-16'!E2523</f>
        <v>4736</v>
      </c>
      <c r="J99" s="155">
        <f>'Traget-Achivement 15-16'!F2523</f>
        <v>3960</v>
      </c>
      <c r="K99" s="155">
        <f>'Traget-Achivement 15-16'!G2523</f>
        <v>37888</v>
      </c>
      <c r="L99" s="155">
        <f>'Traget-Achivement 15-16'!H2523</f>
        <v>0</v>
      </c>
      <c r="M99" s="158">
        <f>'Traget-Achivement 15-16'!I2523</f>
        <v>44233</v>
      </c>
      <c r="N99" s="155">
        <f>'Traget-Achivement 15-16'!J2523</f>
        <v>455</v>
      </c>
      <c r="O99" s="155">
        <f>'Traget-Achivement 15-16'!K2523</f>
        <v>2368</v>
      </c>
      <c r="P99" s="155">
        <f>'Traget-Achivement 15-16'!L2523</f>
        <v>0</v>
      </c>
      <c r="Q99" s="155">
        <f>'Traget-Achivement 15-16'!M2523</f>
        <v>2823</v>
      </c>
      <c r="R99" s="155">
        <f>'Traget-Achivement 15-16'!N2523</f>
        <v>477</v>
      </c>
      <c r="S99" s="155">
        <f>'Traget-Achivement 15-16'!O2523</f>
        <v>4736</v>
      </c>
      <c r="T99" s="155">
        <f>'Traget-Achivement 15-16'!P2523</f>
        <v>0</v>
      </c>
      <c r="U99" s="155">
        <f>'Traget-Achivement 15-16'!Q2523</f>
        <v>5213</v>
      </c>
      <c r="V99" s="155">
        <f>'Traget-Achivement 15-16'!R2523</f>
        <v>318</v>
      </c>
      <c r="W99" s="155">
        <f>'Traget-Achivement 15-16'!S2523</f>
        <v>2368</v>
      </c>
      <c r="X99" s="155">
        <f>'Traget-Achivement 15-16'!T2523</f>
        <v>0</v>
      </c>
      <c r="Y99" s="158">
        <f>'Traget-Achivement 15-16'!U2523</f>
        <v>2686</v>
      </c>
      <c r="AB99" s="30"/>
      <c r="AC99" s="30"/>
      <c r="AE99" s="1"/>
      <c r="AF99" s="31"/>
    </row>
    <row r="100" spans="1:32" ht="24" customHeight="1">
      <c r="A100" s="232">
        <v>19</v>
      </c>
      <c r="B100" s="231" t="s">
        <v>141</v>
      </c>
      <c r="C100" s="155">
        <f>'Traget-Achivement 15-16'!$C$2556</f>
        <v>56</v>
      </c>
      <c r="D100" s="155">
        <f>'Traget-Achivement 15-16'!$C$2557</f>
        <v>20</v>
      </c>
      <c r="E100" s="155">
        <f>'Traget-Achivement 15-16'!$C$2558</f>
        <v>38</v>
      </c>
      <c r="F100" s="155">
        <f>'Traget-Achivement 15-16'!$C$2559</f>
        <v>13</v>
      </c>
      <c r="G100" s="158">
        <f t="shared" si="5"/>
        <v>127</v>
      </c>
      <c r="H100" s="155">
        <f t="shared" si="4"/>
        <v>1905</v>
      </c>
      <c r="I100" s="155">
        <f>'Traget-Achivement 15-16'!E2560</f>
        <v>3800</v>
      </c>
      <c r="J100" s="155">
        <f>'Traget-Achivement 15-16'!F2560</f>
        <v>3140.5</v>
      </c>
      <c r="K100" s="155">
        <f>'Traget-Achivement 15-16'!G2560</f>
        <v>30400</v>
      </c>
      <c r="L100" s="155">
        <f>'Traget-Achivement 15-16'!H2560</f>
        <v>0</v>
      </c>
      <c r="M100" s="158">
        <f>'Traget-Achivement 15-16'!I2560</f>
        <v>35445.5</v>
      </c>
      <c r="N100" s="155">
        <f>'Traget-Achivement 15-16'!J2560</f>
        <v>364.5</v>
      </c>
      <c r="O100" s="155">
        <f>'Traget-Achivement 15-16'!K2560</f>
        <v>1900</v>
      </c>
      <c r="P100" s="155">
        <f>'Traget-Achivement 15-16'!L2560</f>
        <v>0</v>
      </c>
      <c r="Q100" s="155">
        <f>'Traget-Achivement 15-16'!M2560</f>
        <v>2264.5</v>
      </c>
      <c r="R100" s="155">
        <f>'Traget-Achivement 15-16'!N2560</f>
        <v>381</v>
      </c>
      <c r="S100" s="155">
        <f>'Traget-Achivement 15-16'!O2560</f>
        <v>3800</v>
      </c>
      <c r="T100" s="155">
        <f>'Traget-Achivement 15-16'!P2560</f>
        <v>0</v>
      </c>
      <c r="U100" s="155">
        <f>'Traget-Achivement 15-16'!Q2560</f>
        <v>4181</v>
      </c>
      <c r="V100" s="155">
        <f>'Traget-Achivement 15-16'!R2560</f>
        <v>254</v>
      </c>
      <c r="W100" s="155">
        <f>'Traget-Achivement 15-16'!S2560</f>
        <v>1900</v>
      </c>
      <c r="X100" s="155">
        <f>'Traget-Achivement 15-16'!T2560</f>
        <v>0</v>
      </c>
      <c r="Y100" s="158">
        <f>'Traget-Achivement 15-16'!U2560</f>
        <v>2154</v>
      </c>
      <c r="AB100" s="30"/>
      <c r="AC100" s="30"/>
      <c r="AE100" s="1"/>
      <c r="AF100" s="31"/>
    </row>
    <row r="101" spans="1:32" ht="24" customHeight="1">
      <c r="A101" s="232">
        <v>20</v>
      </c>
      <c r="B101" s="231" t="s">
        <v>143</v>
      </c>
      <c r="C101" s="155">
        <v>113</v>
      </c>
      <c r="D101" s="155">
        <v>47</v>
      </c>
      <c r="E101" s="155">
        <v>9</v>
      </c>
      <c r="F101" s="155">
        <v>8</v>
      </c>
      <c r="G101" s="158">
        <f t="shared" si="5"/>
        <v>177</v>
      </c>
      <c r="H101" s="155">
        <f t="shared" si="4"/>
        <v>2655</v>
      </c>
      <c r="I101" s="155">
        <f>'Traget-Achivement 15-16'!E2599</f>
        <v>5224</v>
      </c>
      <c r="J101" s="155">
        <f>'Traget-Achivement 15-16'!F2599</f>
        <v>4471.5</v>
      </c>
      <c r="K101" s="155">
        <f>'Traget-Achivement 15-16'!G2599</f>
        <v>41792</v>
      </c>
      <c r="L101" s="155">
        <f>'Traget-Achivement 15-16'!H2599</f>
        <v>0</v>
      </c>
      <c r="M101" s="158">
        <f>'Traget-Achivement 15-16'!I2599</f>
        <v>48918.5</v>
      </c>
      <c r="N101" s="155">
        <f>'Traget-Achivement 15-16'!J2599</f>
        <v>503.5</v>
      </c>
      <c r="O101" s="155">
        <f>'Traget-Achivement 15-16'!K2599</f>
        <v>2612</v>
      </c>
      <c r="P101" s="155">
        <f>'Traget-Achivement 15-16'!L2599</f>
        <v>0</v>
      </c>
      <c r="Q101" s="155">
        <f>'Traget-Achivement 15-16'!M2599</f>
        <v>3115.5</v>
      </c>
      <c r="R101" s="155">
        <f>'Traget-Achivement 15-16'!N2599</f>
        <v>531</v>
      </c>
      <c r="S101" s="155">
        <f>'Traget-Achivement 15-16'!O2599</f>
        <v>5224</v>
      </c>
      <c r="T101" s="155">
        <f>'Traget-Achivement 15-16'!P2599</f>
        <v>0</v>
      </c>
      <c r="U101" s="155">
        <f>'Traget-Achivement 15-16'!Q2599</f>
        <v>5755</v>
      </c>
      <c r="V101" s="155">
        <f>'Traget-Achivement 15-16'!R2599</f>
        <v>354</v>
      </c>
      <c r="W101" s="155">
        <f>'Traget-Achivement 15-16'!S2599</f>
        <v>2612</v>
      </c>
      <c r="X101" s="155">
        <f>'Traget-Achivement 15-16'!T2599</f>
        <v>0</v>
      </c>
      <c r="Y101" s="158">
        <f>'Traget-Achivement 15-16'!U2599</f>
        <v>2966</v>
      </c>
      <c r="AB101" s="30"/>
      <c r="AC101" s="30"/>
      <c r="AE101" s="1"/>
      <c r="AF101" s="31"/>
    </row>
    <row r="102" spans="1:32" ht="24" customHeight="1">
      <c r="A102" s="221"/>
      <c r="B102" s="234" t="s">
        <v>119</v>
      </c>
      <c r="C102" s="158">
        <f aca="true" t="shared" si="7" ref="C102:Y102">C101+C100+C99+C98+C97+C96+C95+C93+C94+C92+C91+C90+C89+C88+C87+C85+C86+C84+C83+C82</f>
        <v>1176</v>
      </c>
      <c r="D102" s="158">
        <f t="shared" si="7"/>
        <v>570</v>
      </c>
      <c r="E102" s="158">
        <f t="shared" si="7"/>
        <v>526</v>
      </c>
      <c r="F102" s="158">
        <f t="shared" si="7"/>
        <v>774</v>
      </c>
      <c r="G102" s="158">
        <f t="shared" si="7"/>
        <v>3046</v>
      </c>
      <c r="H102" s="158">
        <f t="shared" si="7"/>
        <v>45690</v>
      </c>
      <c r="I102" s="158">
        <f t="shared" si="7"/>
        <v>74392</v>
      </c>
      <c r="J102" s="158">
        <f t="shared" si="7"/>
        <v>69190</v>
      </c>
      <c r="K102" s="158">
        <f t="shared" si="7"/>
        <v>626694.5</v>
      </c>
      <c r="L102" s="155">
        <f>'Traget-Achivement 15-16'!H2600</f>
        <v>0</v>
      </c>
      <c r="M102" s="158">
        <f t="shared" si="7"/>
        <v>801968.5</v>
      </c>
      <c r="N102" s="158">
        <f t="shared" si="7"/>
        <v>14615.5</v>
      </c>
      <c r="O102" s="158">
        <f t="shared" si="7"/>
        <v>39143.5</v>
      </c>
      <c r="P102" s="155">
        <f>'Traget-Achivement 15-16'!L2600</f>
        <v>0</v>
      </c>
      <c r="Q102" s="158">
        <f t="shared" si="7"/>
        <v>53759</v>
      </c>
      <c r="R102" s="158">
        <f t="shared" si="7"/>
        <v>15597</v>
      </c>
      <c r="S102" s="158">
        <f t="shared" si="7"/>
        <v>78287</v>
      </c>
      <c r="T102" s="155">
        <f>'Traget-Achivement 15-16'!P2600</f>
        <v>0</v>
      </c>
      <c r="U102" s="158">
        <f t="shared" si="7"/>
        <v>93884</v>
      </c>
      <c r="V102" s="158">
        <f t="shared" si="7"/>
        <v>10398</v>
      </c>
      <c r="W102" s="158">
        <f t="shared" si="7"/>
        <v>39143.5</v>
      </c>
      <c r="X102" s="158">
        <f t="shared" si="7"/>
        <v>0</v>
      </c>
      <c r="Y102" s="158">
        <f t="shared" si="7"/>
        <v>49541.5</v>
      </c>
      <c r="AB102" s="30"/>
      <c r="AC102" s="30"/>
      <c r="AE102" s="1"/>
      <c r="AF102" s="31"/>
    </row>
    <row r="103" spans="1:32" ht="15">
      <c r="A103" s="218"/>
      <c r="B103" s="228"/>
      <c r="C103" s="228"/>
      <c r="D103" s="228"/>
      <c r="E103" s="228"/>
      <c r="F103" s="228"/>
      <c r="G103" s="22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35"/>
      <c r="AB103" s="30"/>
      <c r="AC103" s="30"/>
      <c r="AE103" s="1"/>
      <c r="AF103" s="31"/>
    </row>
    <row r="104" spans="1:32" ht="15">
      <c r="A104" s="218"/>
      <c r="B104" s="228"/>
      <c r="C104" s="228"/>
      <c r="D104" s="228"/>
      <c r="E104" s="228"/>
      <c r="F104" s="22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35"/>
      <c r="AB104" s="30"/>
      <c r="AC104" s="30"/>
      <c r="AE104" s="1"/>
      <c r="AF104" s="31"/>
    </row>
    <row r="105" spans="1:32" ht="15">
      <c r="A105" s="218"/>
      <c r="B105" s="228"/>
      <c r="C105" s="228"/>
      <c r="D105" s="228"/>
      <c r="E105" s="22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35"/>
      <c r="AB105" s="30"/>
      <c r="AC105" s="30"/>
      <c r="AE105" s="1"/>
      <c r="AF105" s="31"/>
    </row>
    <row r="106" spans="1:32" ht="15">
      <c r="A106" s="218"/>
      <c r="B106" s="228"/>
      <c r="C106" s="228"/>
      <c r="D106" s="22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35"/>
      <c r="AB106" s="30"/>
      <c r="AC106" s="30"/>
      <c r="AE106" s="1"/>
      <c r="AF106" s="31"/>
    </row>
    <row r="107" spans="1:32" ht="15">
      <c r="A107" s="218"/>
      <c r="B107" s="228"/>
      <c r="C107" s="228"/>
      <c r="D107" s="22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35"/>
      <c r="AB107" s="30"/>
      <c r="AC107" s="30"/>
      <c r="AE107" s="1"/>
      <c r="AF107" s="31"/>
    </row>
    <row r="108" spans="1:32" ht="15">
      <c r="A108" s="218"/>
      <c r="B108" s="228"/>
      <c r="C108" s="22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AB108" s="30"/>
      <c r="AC108" s="30"/>
      <c r="AE108" s="1"/>
      <c r="AF108" s="31"/>
    </row>
    <row r="109" spans="1:32" ht="15">
      <c r="A109" s="218"/>
      <c r="B109" s="22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AB109" s="30"/>
      <c r="AC109" s="30"/>
      <c r="AE109" s="1"/>
      <c r="AF109" s="31"/>
    </row>
    <row r="110" spans="1:32" ht="15">
      <c r="A110" s="218"/>
      <c r="B110" s="228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AB110" s="30"/>
      <c r="AC110" s="30"/>
      <c r="AE110" s="1"/>
      <c r="AF110" s="31"/>
    </row>
    <row r="111" spans="1:25" ht="14.25">
      <c r="A111" s="218"/>
      <c r="B111" s="22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</row>
    <row r="112" spans="1:25" ht="14.25">
      <c r="A112" s="218"/>
      <c r="B112" s="22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</row>
    <row r="113" spans="1:25" ht="14.25">
      <c r="A113" s="218"/>
      <c r="B113" s="22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</row>
    <row r="114" spans="1:25" ht="14.25">
      <c r="A114" s="218"/>
      <c r="B114" s="22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</row>
    <row r="115" spans="1:25" ht="14.25">
      <c r="A115" s="218"/>
      <c r="B115" s="22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</row>
    <row r="116" spans="1:25" ht="14.25">
      <c r="A116" s="218"/>
      <c r="B116" s="22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</row>
    <row r="117" spans="1:25" ht="14.25">
      <c r="A117" s="218"/>
      <c r="B117" s="22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</row>
    <row r="118" spans="1:25" ht="14.25">
      <c r="A118" s="218"/>
      <c r="B118" s="22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</row>
    <row r="119" spans="1:25" ht="14.25">
      <c r="A119" s="218"/>
      <c r="B119" s="22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</row>
    <row r="120" spans="1:25" ht="14.25">
      <c r="A120" s="218"/>
      <c r="B120" s="22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</row>
    <row r="121" spans="1:25" ht="14.25">
      <c r="A121" s="218"/>
      <c r="B121" s="22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</row>
    <row r="122" spans="1:25" ht="14.25">
      <c r="A122" s="218"/>
      <c r="B122" s="22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</row>
    <row r="123" spans="1:25" ht="14.25">
      <c r="A123" s="218"/>
      <c r="B123" s="22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</row>
    <row r="124" spans="1:25" ht="14.25">
      <c r="A124" s="218"/>
      <c r="B124" s="22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</row>
    <row r="125" spans="1:25" ht="14.25">
      <c r="A125" s="218"/>
      <c r="B125" s="22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</row>
    <row r="126" spans="1:25" ht="14.25">
      <c r="A126" s="218"/>
      <c r="B126" s="22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</row>
    <row r="127" spans="1:25" ht="14.25">
      <c r="A127" s="218"/>
      <c r="B127" s="228"/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</row>
    <row r="128" spans="1:25" ht="14.25">
      <c r="A128" s="218"/>
      <c r="B128" s="228"/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</row>
    <row r="129" spans="1:25" ht="14.25">
      <c r="A129" s="218"/>
      <c r="B129" s="22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</row>
    <row r="130" spans="1:25" ht="14.25">
      <c r="A130" s="218"/>
      <c r="B130" s="22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</row>
    <row r="131" spans="1:25" ht="14.25">
      <c r="A131" s="218"/>
      <c r="B131" s="228"/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</row>
    <row r="132" spans="1:25" ht="14.25">
      <c r="A132" s="218"/>
      <c r="B132" s="228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</row>
    <row r="133" spans="1:25" ht="14.25">
      <c r="A133" s="218"/>
      <c r="B133" s="22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</row>
    <row r="134" spans="1:25" ht="14.25">
      <c r="A134" s="218"/>
      <c r="B134" s="22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</row>
    <row r="135" spans="1:25" ht="14.25">
      <c r="A135" s="218"/>
      <c r="B135" s="228"/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</row>
    <row r="136" spans="1:25" ht="14.25">
      <c r="A136" s="218"/>
      <c r="B136" s="22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</row>
    <row r="137" spans="1:25" ht="14.25">
      <c r="A137" s="218"/>
      <c r="B137" s="228"/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</row>
    <row r="138" spans="1:25" ht="14.25">
      <c r="A138" s="218"/>
      <c r="B138" s="228"/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</row>
    <row r="139" spans="1:25" ht="14.25">
      <c r="A139" s="218"/>
      <c r="B139" s="22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</row>
    <row r="140" spans="1:25" ht="14.25">
      <c r="A140" s="218"/>
      <c r="B140" s="22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</row>
    <row r="141" spans="1:25" ht="14.25">
      <c r="A141" s="218"/>
      <c r="B141" s="22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</row>
    <row r="142" spans="1:25" ht="14.25">
      <c r="A142" s="218"/>
      <c r="B142" s="22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</row>
    <row r="143" spans="1:25" ht="14.25">
      <c r="A143" s="218"/>
      <c r="B143" s="22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</row>
    <row r="144" spans="1:25" ht="14.25">
      <c r="A144" s="218"/>
      <c r="B144" s="22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</row>
    <row r="145" spans="1:25" ht="14.25">
      <c r="A145" s="218"/>
      <c r="B145" s="22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</row>
    <row r="146" spans="1:25" ht="14.25">
      <c r="A146" s="218"/>
      <c r="B146" s="22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</row>
    <row r="147" spans="1:25" ht="14.25">
      <c r="A147" s="218"/>
      <c r="B147" s="22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</row>
    <row r="148" spans="1:25" ht="14.25">
      <c r="A148" s="218"/>
      <c r="B148" s="22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</row>
    <row r="149" spans="1:25" ht="14.25">
      <c r="A149" s="218"/>
      <c r="B149" s="22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</row>
    <row r="150" spans="1:25" ht="14.25">
      <c r="A150" s="218"/>
      <c r="B150" s="22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</row>
    <row r="151" spans="1:25" ht="14.25">
      <c r="A151" s="218"/>
      <c r="B151" s="228"/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</row>
    <row r="152" spans="1:25" ht="14.25">
      <c r="A152" s="218"/>
      <c r="B152" s="228"/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</row>
    <row r="153" spans="1:25" ht="14.25">
      <c r="A153" s="218"/>
      <c r="B153" s="228"/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</row>
    <row r="154" spans="1:25" ht="14.25">
      <c r="A154" s="218"/>
      <c r="B154" s="228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</row>
    <row r="155" spans="1:25" ht="14.25">
      <c r="A155" s="218"/>
      <c r="B155" s="22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</row>
    <row r="156" spans="1:25" ht="14.25">
      <c r="A156" s="218"/>
      <c r="B156" s="22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</row>
    <row r="157" spans="1:25" ht="14.25">
      <c r="A157" s="218"/>
      <c r="B157" s="228"/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</row>
    <row r="158" spans="1:25" ht="14.25">
      <c r="A158" s="218"/>
      <c r="B158" s="22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</row>
    <row r="159" spans="1:25" ht="14.25">
      <c r="A159" s="218"/>
      <c r="B159" s="22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</row>
    <row r="160" spans="1:25" ht="14.25">
      <c r="A160" s="218"/>
      <c r="B160" s="22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</row>
    <row r="161" spans="1:25" ht="14.25">
      <c r="A161" s="218"/>
      <c r="B161" s="228"/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</row>
    <row r="162" spans="1:25" ht="14.25">
      <c r="A162" s="218"/>
      <c r="B162" s="22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</row>
    <row r="163" spans="1:25" ht="14.25">
      <c r="A163" s="218"/>
      <c r="B163" s="22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</row>
    <row r="164" spans="1:25" ht="14.25">
      <c r="A164" s="218"/>
      <c r="B164" s="22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</row>
    <row r="165" spans="1:25" ht="14.25">
      <c r="A165" s="218"/>
      <c r="B165" s="22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</row>
    <row r="166" spans="1:25" ht="14.25">
      <c r="A166" s="218"/>
      <c r="B166" s="22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</row>
    <row r="167" spans="1:25" ht="14.25">
      <c r="A167" s="218"/>
      <c r="B167" s="22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</row>
    <row r="168" spans="1:25" ht="14.25">
      <c r="A168" s="218"/>
      <c r="B168" s="22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</row>
    <row r="169" spans="1:25" ht="14.25">
      <c r="A169" s="218"/>
      <c r="B169" s="22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</row>
    <row r="170" spans="1:25" ht="14.25">
      <c r="A170" s="218"/>
      <c r="B170" s="228"/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</row>
    <row r="171" spans="1:25" ht="14.25">
      <c r="A171" s="218"/>
      <c r="B171" s="22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</row>
    <row r="172" spans="1:25" ht="14.25">
      <c r="A172" s="218"/>
      <c r="B172" s="22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</row>
    <row r="173" spans="1:25" ht="14.25">
      <c r="A173" s="218"/>
      <c r="B173" s="22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</row>
    <row r="174" spans="1:25" ht="14.25">
      <c r="A174" s="218"/>
      <c r="B174" s="22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</row>
    <row r="175" spans="1:25" ht="14.25">
      <c r="A175" s="218"/>
      <c r="B175" s="22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</row>
    <row r="176" spans="1:25" ht="14.25">
      <c r="A176" s="218"/>
      <c r="B176" s="22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</row>
    <row r="177" spans="1:25" ht="14.25">
      <c r="A177" s="218"/>
      <c r="B177" s="22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</row>
    <row r="178" spans="1:25" ht="14.25">
      <c r="A178" s="218"/>
      <c r="B178" s="22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</row>
    <row r="179" spans="1:25" ht="14.25">
      <c r="A179" s="218"/>
      <c r="B179" s="22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</row>
    <row r="180" spans="1:25" ht="14.25">
      <c r="A180" s="218"/>
      <c r="B180" s="22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</row>
    <row r="181" spans="1:25" ht="14.25">
      <c r="A181" s="218"/>
      <c r="B181" s="22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</row>
    <row r="182" spans="1:25" ht="14.25">
      <c r="A182" s="218"/>
      <c r="B182" s="22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</row>
    <row r="183" spans="1:25" ht="14.25">
      <c r="A183" s="218"/>
      <c r="B183" s="22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</row>
    <row r="184" spans="1:25" ht="14.25">
      <c r="A184" s="218"/>
      <c r="B184" s="22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</row>
    <row r="185" spans="1:25" ht="14.25">
      <c r="A185" s="218"/>
      <c r="B185" s="22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</row>
    <row r="186" spans="1:25" ht="14.25">
      <c r="A186" s="218"/>
      <c r="B186" s="22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</row>
    <row r="187" spans="1:25" ht="14.25">
      <c r="A187" s="218"/>
      <c r="B187" s="22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</row>
    <row r="188" spans="1:25" ht="14.25">
      <c r="A188" s="218"/>
      <c r="B188" s="22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</row>
    <row r="189" spans="1:25" ht="14.25">
      <c r="A189" s="218"/>
      <c r="B189" s="22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</row>
    <row r="190" spans="1:25" ht="14.25">
      <c r="A190" s="218"/>
      <c r="B190" s="22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</row>
    <row r="191" spans="1:25" ht="14.25">
      <c r="A191" s="218"/>
      <c r="B191" s="22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</row>
    <row r="192" spans="1:25" ht="14.25">
      <c r="A192" s="218"/>
      <c r="B192" s="22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</row>
    <row r="193" spans="1:25" ht="14.25">
      <c r="A193" s="218"/>
      <c r="B193" s="22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</row>
    <row r="194" spans="1:25" ht="14.25">
      <c r="A194" s="218"/>
      <c r="B194" s="22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</row>
    <row r="195" spans="1:25" ht="14.25">
      <c r="A195" s="218"/>
      <c r="B195" s="22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</row>
    <row r="196" spans="1:25" ht="14.25">
      <c r="A196" s="218"/>
      <c r="B196" s="22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</row>
    <row r="197" spans="1:25" ht="14.25">
      <c r="A197" s="218"/>
      <c r="B197" s="228"/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</row>
    <row r="198" spans="1:25" ht="14.25">
      <c r="A198" s="218"/>
      <c r="B198" s="22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</row>
    <row r="199" spans="1:25" ht="14.25">
      <c r="A199" s="218"/>
      <c r="B199" s="22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</row>
    <row r="200" spans="1:25" ht="14.25">
      <c r="A200" s="218"/>
      <c r="B200" s="22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</row>
    <row r="201" spans="1:25" ht="14.25">
      <c r="A201" s="218"/>
      <c r="B201" s="22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</row>
    <row r="202" spans="1:25" ht="14.25">
      <c r="A202" s="218"/>
      <c r="B202" s="228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</row>
    <row r="203" spans="1:25" ht="14.25">
      <c r="A203" s="218"/>
      <c r="B203" s="22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</row>
    <row r="204" spans="1:25" ht="14.25">
      <c r="A204" s="218"/>
      <c r="B204" s="22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</row>
    <row r="205" spans="1:25" ht="14.25">
      <c r="A205" s="218"/>
      <c r="B205" s="22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</row>
    <row r="206" spans="1:25" ht="14.25">
      <c r="A206" s="218"/>
      <c r="B206" s="22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</row>
    <row r="207" spans="1:25" ht="14.25">
      <c r="A207" s="218"/>
      <c r="B207" s="228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</row>
    <row r="208" spans="1:25" ht="14.25">
      <c r="A208" s="218"/>
      <c r="B208" s="22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</row>
    <row r="209" spans="1:25" ht="14.25">
      <c r="A209" s="218"/>
      <c r="B209" s="228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</row>
    <row r="210" spans="1:25" ht="14.25">
      <c r="A210" s="218"/>
      <c r="B210" s="228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</row>
    <row r="211" spans="1:25" ht="14.25">
      <c r="A211" s="218"/>
      <c r="B211" s="228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</row>
    <row r="212" spans="1:25" ht="14.25">
      <c r="A212" s="218"/>
      <c r="B212" s="228"/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</row>
    <row r="213" spans="1:25" ht="14.25">
      <c r="A213" s="218"/>
      <c r="B213" s="228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</row>
    <row r="214" spans="1:25" ht="14.25">
      <c r="A214" s="218"/>
      <c r="B214" s="228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</row>
    <row r="215" spans="1:25" ht="14.25">
      <c r="A215" s="218"/>
      <c r="B215" s="228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</row>
    <row r="216" spans="1:25" ht="14.25">
      <c r="A216" s="218"/>
      <c r="B216" s="228"/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</row>
    <row r="217" spans="1:25" ht="14.25">
      <c r="A217" s="218"/>
      <c r="B217" s="228"/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</row>
    <row r="218" spans="1:25" ht="14.25">
      <c r="A218" s="218"/>
      <c r="B218" s="228"/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</row>
    <row r="219" spans="1:25" ht="14.25">
      <c r="A219" s="218"/>
      <c r="B219" s="228"/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</row>
    <row r="220" spans="1:25" ht="14.25">
      <c r="A220" s="218"/>
      <c r="B220" s="228"/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</row>
    <row r="221" spans="1:25" ht="14.25">
      <c r="A221" s="218"/>
      <c r="B221" s="228"/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</row>
    <row r="222" spans="1:25" ht="14.25">
      <c r="A222" s="218"/>
      <c r="B222" s="228"/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8"/>
      <c r="X222" s="218"/>
      <c r="Y222" s="218"/>
    </row>
    <row r="223" spans="1:25" ht="14.25">
      <c r="A223" s="218"/>
      <c r="B223" s="228"/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8"/>
      <c r="X223" s="218"/>
      <c r="Y223" s="218"/>
    </row>
    <row r="224" spans="1:25" ht="14.25">
      <c r="A224" s="218"/>
      <c r="B224" s="228"/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8"/>
      <c r="X224" s="218"/>
      <c r="Y224" s="218"/>
    </row>
    <row r="225" spans="1:25" ht="14.25">
      <c r="A225" s="218"/>
      <c r="B225" s="228"/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8"/>
      <c r="X225" s="218"/>
      <c r="Y225" s="218"/>
    </row>
    <row r="226" spans="1:25" ht="14.25">
      <c r="A226" s="218"/>
      <c r="B226" s="228"/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  <c r="X226" s="218"/>
      <c r="Y226" s="218"/>
    </row>
    <row r="227" spans="1:25" ht="14.25">
      <c r="A227" s="218"/>
      <c r="B227" s="228"/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18"/>
    </row>
    <row r="228" spans="3:25" ht="12.7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3:25" ht="12.7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3:25" ht="12.7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3:25" ht="12.7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3:25" ht="12.7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3:25" ht="12.7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3:25" ht="12.7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3:25" ht="12.7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3:25" ht="12.7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3:25" ht="12.7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3:25" ht="12.7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3:25" ht="12.7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3:25" ht="12.7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3:25" ht="12.7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3:25" ht="12.7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3:25" ht="12.7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3:25" ht="12.7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3:25" ht="12.7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3:25" ht="12.7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3:25" ht="12.7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3:25" ht="12.7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3:25" ht="12.7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3:25" ht="12.7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3:25" ht="12.7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3:25" ht="12.7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3:25" ht="12.7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3:25" ht="12.7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3:25" ht="12.7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3:25" ht="12.7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3:25" ht="12.7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3:25" ht="12.7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3:25" ht="12.7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3:25" ht="12.7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3:25" ht="12.7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3:25" ht="12.7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3:25" ht="12.7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3:25" ht="12.7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3:25" ht="12.7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3:25" ht="12.7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3:25" ht="12.7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3:25" ht="12.7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3:25" ht="12.7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3:25" ht="12.7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3:25" ht="12.7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3:25" ht="12.7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3:25" ht="12.7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3:25" ht="12.7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3:25" ht="12.7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3:25" ht="12.7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3:25" ht="12.7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3:25" ht="12.7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3:25" ht="12.7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3:25" ht="12.7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3:25" ht="12.7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3:25" ht="12.7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3:25" ht="12.7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3:25" ht="12.7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3:25" ht="12.7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3:25" ht="12.7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3:25" ht="12.7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3:25" ht="12.7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3:25" ht="12.7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3:25" ht="12.7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3:25" ht="12.7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3:25" ht="12.7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3:25" ht="12.7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3:25" ht="12.7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3:25" ht="12.7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3:25" ht="12.7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3:25" ht="12.7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3:25" ht="12.7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3:25" ht="12.7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3:25" ht="12.7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3:25" ht="12.7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3:25" ht="12.7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3:25" ht="12.7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3:25" ht="12.7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3:25" ht="12.7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3:25" ht="12.7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3:25" ht="12.7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3:25" ht="12.7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3:25" ht="12.7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3:25" ht="12.7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3:25" ht="12.7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3:25" ht="12.7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3:25" ht="12.7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3:25" ht="12.7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3:25" ht="12.7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3:25" ht="12.7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3:25" ht="12.7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3:25" ht="12.7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3:25" ht="12.7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3:25" ht="12.7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3:25" ht="12.7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3:25" ht="12.7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3:25" ht="12.7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3:25" ht="12.7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3:25" ht="12.7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3:25" ht="12.7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3:25" ht="12.7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3:25" ht="12.7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3:25" ht="12.7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3:25" ht="12.7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3:25" ht="12.7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3:25" ht="12.7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3:25" ht="12.7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3:25" ht="12.7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3:25" ht="12.7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3:25" ht="12.7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3:25" ht="12.7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3:25" ht="12.7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3:25" ht="12.7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3:25" ht="12.7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3:25" ht="12.7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3:25" ht="12.7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3:25" ht="12.7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3:25" ht="12.7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3:25" ht="12.7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3:25" ht="12.7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3:25" ht="12.7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3:25" ht="12.7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3:25" ht="12.7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3:25" ht="12.7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3:25" ht="12.7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3:25" ht="12.7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3:25" ht="12.7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3:25" ht="12.7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3:25" ht="12.7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3:25" ht="12.7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3:25" ht="12.7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3:25" ht="12.7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3:25" ht="12.7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3:25" ht="12.7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3:25" ht="12.7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3:25" ht="12.7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3:25" ht="12.7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3:25" ht="12.7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3:25" ht="12.7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3:25" ht="12.7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3:25" ht="12.7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3:25" ht="12.7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3:25" ht="12.7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3:25" ht="12.7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3:25" ht="12.7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3:25" ht="12.7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3:25" ht="12.7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3:25" ht="12.7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3:25" ht="12.7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3:25" ht="12.7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3:25" ht="12.7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3:25" ht="12.7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3:25" ht="12.7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3:25" ht="12.7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3:25" ht="12.7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3:25" ht="12.7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3:25" ht="12.7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3:25" ht="12.7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3:25" ht="12.7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3:25" ht="12.7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3:25" ht="12.7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3:25" ht="12.7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3:25" ht="12.7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3:25" ht="12.7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3:25" ht="12.7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3:25" ht="12.7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3:25" ht="12.7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3:25" ht="12.7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3:25" ht="12.7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3:25" ht="12.7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3:25" ht="12.7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3:25" ht="12.7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3:25" ht="12.7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3:25" ht="12.7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3:25" ht="12.7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3:25" ht="12.7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3:25" ht="12.7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3:25" ht="12.7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3:25" ht="12.7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3:25" ht="12.7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3:25" ht="12.7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3:25" ht="12.7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3:25" ht="12.7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3:25" ht="12.7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3:25" ht="12.7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3:25" ht="12.7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3:25" ht="12.7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3:25" ht="12.7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3:25" ht="12.7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3:25" ht="12.7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3:25" ht="12.7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3:25" ht="12.7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3:25" ht="12.7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3:25" ht="12.7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3:25" ht="12.7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3:25" ht="12.7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3:25" ht="12.7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3:25" ht="12.7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3:25" ht="12.7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3:25" ht="12.7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3:25" ht="12.7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3:25" ht="12.7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3:25" ht="12.7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3:25" ht="12.7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3:25" ht="12.75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3:25" ht="12.75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3:25" ht="12.75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3:25" ht="12.75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3:25" ht="12.75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3:25" ht="12.75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3:25" ht="12.75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3:25" ht="12.75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3:25" ht="12.75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3:25" ht="12.75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3:25" ht="12.75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3:25" ht="12.75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3:25" ht="12.75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3:25" ht="12.75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3:25" ht="12.75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3:25" ht="12.75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3:25" ht="12.75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3:25" ht="12.75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3:25" ht="12.75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3:25" ht="12.75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3:25" ht="12.75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3:25" ht="12.75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3:25" ht="12.75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3:25" ht="12.75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3:25" ht="12.75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3:25" ht="12.75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3:25" ht="12.75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3:25" ht="12.75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3:25" ht="12.75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3:25" ht="12.75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3:25" ht="12.75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3:25" ht="12.75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3:25" ht="12.75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3:25" ht="12.75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3:25" ht="12.75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3:25" ht="12.75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3:25" ht="12.75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3:25" ht="12.75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3:25" ht="12.75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3:25" ht="12.75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3:25" ht="12.75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3:25" ht="12.75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3:25" ht="12.75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3:25" ht="12.75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3:25" ht="12.75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3:25" ht="12.75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3:25" ht="12.75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3:25" ht="12.75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3:25" ht="12.75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3:25" ht="12.75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3:25" ht="12.75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3:25" ht="12.75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3:25" ht="12.75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3:25" ht="12.75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3:25" ht="12.75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3:25" ht="12.75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3:25" ht="12.75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3:25" ht="12.75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3:25" ht="12.75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3:25" ht="12.75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3:25" ht="12.75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3:25" ht="12.75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3:25" ht="12.75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3:25" ht="12.75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3:25" ht="12.75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3:25" ht="12.75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3:25" ht="12.75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3:25" ht="12.75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3:25" ht="12.75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3:25" ht="12.75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3:25" ht="12.75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3:25" ht="12.75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3:25" ht="12.75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3:25" ht="12.75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3:25" ht="12.75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3:25" ht="12.75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3:25" ht="12.75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3:25" ht="12.75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3:25" ht="12.75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3:25" ht="12.75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3:25" ht="12.75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3:25" ht="12.75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3:25" ht="12.75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3:25" ht="12.75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3:25" ht="12.75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3:25" ht="12.75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3:25" ht="12.75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3:25" ht="12.75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3:25" ht="12.75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3:25" ht="12.75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3:25" ht="12.75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3:25" ht="12.75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3:25" ht="12.75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3:25" ht="12.75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3:25" ht="12.75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3:25" ht="12.75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3:25" ht="12.75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3:25" ht="12.75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3:25" ht="12.75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3:25" ht="12.75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3:25" ht="12.75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3:25" ht="12.75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3:25" ht="12.75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3:25" ht="12.75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3:25" ht="12.75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3:25" ht="12.75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3:25" ht="12.75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3:25" ht="12.75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3:25" ht="12.75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3:25" ht="12.75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3:25" ht="12.75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3:25" ht="12.75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3:25" ht="12.75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3:25" ht="12.75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3:25" ht="12.75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3:25" ht="12.75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3:25" ht="12.75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3:25" ht="12.75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3:25" ht="12.75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3:25" ht="12.75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3:25" ht="12.75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3:25" ht="12.75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3:25" ht="12.75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3:25" ht="12.75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3:25" ht="12.75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3:25" ht="12.75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3:25" ht="12.75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3:25" ht="12.75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3:25" ht="12.75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3:25" ht="12.75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3:25" ht="12.75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3:25" ht="12.75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3:25" ht="12.75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3:25" ht="12.75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3:25" ht="12.75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3:25" ht="12.75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3:25" ht="12.75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3:25" ht="12.75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3:25" ht="12.75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3:25" ht="12.75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3:25" ht="12.75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3:25" ht="12.75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3:25" ht="12.75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3:25" ht="12.75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3:25" ht="12.75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3:25" ht="12.75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3:25" ht="12.75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3:25" ht="12.75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3:25" ht="12.75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3:25" ht="12.75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3:25" ht="12.75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3:25" ht="12.75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3:25" ht="12.75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3:25" ht="12.75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3:25" ht="12.75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3:25" ht="12.75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3:25" ht="12.75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3:25" ht="12.75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3:25" ht="12.75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3:25" ht="12.75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3:25" ht="12.75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3:25" ht="12.75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3:25" ht="12.75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3:25" ht="12.75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3:25" ht="12.75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3:25" ht="12.75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3:25" ht="12.75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3:25" ht="12.75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3:25" ht="12.75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3:25" ht="12.75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3:25" ht="12.75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3:25" ht="12.75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3:25" ht="12.75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3:25" ht="12.75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3:25" ht="12.75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3:25" ht="12.75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3:25" ht="12.75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3:25" ht="12.75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3:25" ht="12.75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3:25" ht="12.75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3:25" ht="12.75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3:25" ht="12.75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3:25" ht="12.75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3:25" ht="12.75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3:25" ht="12.75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3:25" ht="12.75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3:25" ht="12.75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3:25" ht="12.75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3:25" ht="12.75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3:25" ht="12.75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3:25" ht="12.75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3:25" ht="12.75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3:25" ht="12.75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3:25" ht="12.75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3:25" ht="12.75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3:25" ht="12.75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3:25" ht="12.75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3:25" ht="12.75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3:25" ht="12.75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3:25" ht="12.75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3:25" ht="12.75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3:25" ht="12.75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3:25" ht="12.75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3:25" ht="12.75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3:25" ht="12.75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3:25" ht="12.75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3:25" ht="12.75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87.75">
      <c r="A638" s="326" t="s">
        <v>152</v>
      </c>
      <c r="B638" s="326"/>
      <c r="C638" s="326"/>
      <c r="D638" s="326"/>
      <c r="E638" s="326"/>
      <c r="F638" s="326"/>
      <c r="G638" s="326"/>
      <c r="H638" s="326"/>
      <c r="I638" s="326"/>
      <c r="J638" s="326"/>
      <c r="K638" s="326"/>
      <c r="L638" s="326"/>
      <c r="M638" s="326"/>
      <c r="N638" s="326"/>
      <c r="O638" s="326"/>
      <c r="P638" s="326"/>
      <c r="Q638" s="326"/>
      <c r="R638" s="326"/>
      <c r="S638" s="326"/>
      <c r="T638" s="326"/>
      <c r="U638" s="326"/>
      <c r="V638" s="326"/>
      <c r="W638" s="326"/>
      <c r="X638" s="326"/>
      <c r="Y638" s="326"/>
    </row>
    <row r="639" spans="1:25" ht="63.75">
      <c r="A639" s="325" t="s">
        <v>182</v>
      </c>
      <c r="B639" s="325"/>
      <c r="C639" s="325"/>
      <c r="D639" s="325"/>
      <c r="E639" s="325"/>
      <c r="F639" s="325"/>
      <c r="G639" s="325"/>
      <c r="H639" s="325"/>
      <c r="I639" s="325"/>
      <c r="J639" s="325"/>
      <c r="K639" s="325"/>
      <c r="L639" s="325"/>
      <c r="M639" s="325"/>
      <c r="N639" s="325"/>
      <c r="O639" s="325"/>
      <c r="P639" s="325"/>
      <c r="Q639" s="325"/>
      <c r="R639" s="325"/>
      <c r="S639" s="325"/>
      <c r="T639" s="325"/>
      <c r="U639" s="325"/>
      <c r="V639" s="325"/>
      <c r="W639" s="325"/>
      <c r="X639" s="325"/>
      <c r="Y639" s="325"/>
    </row>
    <row r="640" spans="1:25" ht="63.75">
      <c r="A640" s="325" t="s">
        <v>181</v>
      </c>
      <c r="B640" s="325"/>
      <c r="C640" s="325"/>
      <c r="D640" s="325"/>
      <c r="E640" s="325"/>
      <c r="F640" s="325"/>
      <c r="G640" s="325"/>
      <c r="H640" s="325"/>
      <c r="I640" s="325"/>
      <c r="J640" s="325"/>
      <c r="K640" s="325"/>
      <c r="L640" s="325"/>
      <c r="M640" s="325"/>
      <c r="N640" s="325"/>
      <c r="O640" s="325"/>
      <c r="P640" s="325"/>
      <c r="Q640" s="325"/>
      <c r="R640" s="325"/>
      <c r="S640" s="325"/>
      <c r="T640" s="325"/>
      <c r="U640" s="325"/>
      <c r="V640" s="325"/>
      <c r="W640" s="325"/>
      <c r="X640" s="325"/>
      <c r="Y640" s="325"/>
    </row>
    <row r="641" spans="3:25" ht="12.75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3:25" ht="12.75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3:25" ht="12.75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3:25" ht="12.75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3:25" ht="12.75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3:25" ht="12.75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3:25" ht="12.75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3:25" ht="12.75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3:25" ht="12.75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3:25" ht="12.75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3:25" ht="12.75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3:25" ht="12.75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3:25" ht="12.75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3:25" ht="12.75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3:25" ht="12.75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3:25" ht="12.75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3:25" ht="12.75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3:25" ht="12.75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3:25" ht="12.75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3:25" ht="12.75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3:25" ht="12.75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3:25" ht="12.75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3:25" ht="12.75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3:25" ht="12.75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3:25" ht="12.75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3:25" ht="12.75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3:25" ht="12.75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3:25" ht="12.75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3:25" ht="12.75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3:25" ht="12.75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3:25" ht="12.75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3:25" ht="12.75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3:25" ht="12.75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3:25" ht="12.75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3:25" ht="12.75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3:25" ht="12.75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3:25" ht="12.75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3:25" ht="12.75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3:25" ht="12.75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3:25" ht="12.75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</sheetData>
  <sheetProtection/>
  <mergeCells count="19">
    <mergeCell ref="A639:Y639"/>
    <mergeCell ref="A640:Y640"/>
    <mergeCell ref="A638:Y638"/>
    <mergeCell ref="A1:Y1"/>
    <mergeCell ref="A2:Y2"/>
    <mergeCell ref="A78:Y78"/>
    <mergeCell ref="A79:Y79"/>
    <mergeCell ref="V3:Y3"/>
    <mergeCell ref="J3:M3"/>
    <mergeCell ref="N3:Q3"/>
    <mergeCell ref="V80:Y80"/>
    <mergeCell ref="R3:U3"/>
    <mergeCell ref="J80:M80"/>
    <mergeCell ref="N80:Q80"/>
    <mergeCell ref="R80:U80"/>
    <mergeCell ref="J35:M35"/>
    <mergeCell ref="N35:Q35"/>
    <mergeCell ref="R35:U35"/>
    <mergeCell ref="V35:Y35"/>
  </mergeCells>
  <printOptions gridLines="1" horizontalCentered="1"/>
  <pageMargins left="0.25" right="0" top="0.5" bottom="0.5" header="0.5" footer="0.25"/>
  <pageSetup horizontalDpi="600" verticalDpi="600" orientation="landscape" paperSize="5" scale="80" r:id="rId2"/>
  <headerFooter alignWithMargins="0">
    <oddFooter>&amp;CReg4-5/Target_achivement/registration/M.Sharma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76">
      <selection activeCell="D92" sqref="D92"/>
    </sheetView>
  </sheetViews>
  <sheetFormatPr defaultColWidth="9.140625" defaultRowHeight="12.75"/>
  <cols>
    <col min="1" max="1" width="31.7109375" style="0" customWidth="1"/>
    <col min="2" max="2" width="14.00390625" style="0" customWidth="1"/>
    <col min="3" max="3" width="13.7109375" style="0" customWidth="1"/>
    <col min="4" max="4" width="14.7109375" style="0" customWidth="1"/>
    <col min="5" max="5" width="16.00390625" style="0" customWidth="1"/>
    <col min="6" max="6" width="8.57421875" style="0" customWidth="1"/>
    <col min="7" max="7" width="9.7109375" style="0" customWidth="1"/>
  </cols>
  <sheetData>
    <row r="1" spans="1:5" ht="18" customHeight="1">
      <c r="A1" s="168" t="s">
        <v>85</v>
      </c>
      <c r="B1" s="168"/>
      <c r="C1" s="168"/>
      <c r="D1" s="69"/>
      <c r="E1" s="10"/>
    </row>
    <row r="2" spans="1:5" ht="20.25">
      <c r="A2" s="168" t="s">
        <v>86</v>
      </c>
      <c r="B2" s="168"/>
      <c r="C2" s="168"/>
      <c r="D2" s="69"/>
      <c r="E2" s="10"/>
    </row>
    <row r="3" spans="1:5" ht="23.25">
      <c r="A3" s="69" t="s">
        <v>354</v>
      </c>
      <c r="B3" s="69"/>
      <c r="C3" s="69"/>
      <c r="D3" s="69"/>
      <c r="E3" s="10"/>
    </row>
    <row r="4" spans="1:5" ht="18.75">
      <c r="A4" s="70" t="s">
        <v>355</v>
      </c>
      <c r="B4" s="43"/>
      <c r="C4" s="43"/>
      <c r="D4" s="43"/>
      <c r="E4" s="11"/>
    </row>
    <row r="5" spans="1:5" ht="18.75">
      <c r="A5" s="71" t="s">
        <v>150</v>
      </c>
      <c r="B5" s="43"/>
      <c r="C5" s="43"/>
      <c r="D5" s="43"/>
      <c r="E5" s="11"/>
    </row>
    <row r="6" spans="1:6" ht="8.25" customHeight="1">
      <c r="A6" s="12" t="s">
        <v>87</v>
      </c>
      <c r="B6" s="13"/>
      <c r="C6" s="13"/>
      <c r="D6" s="13"/>
      <c r="E6" s="13"/>
      <c r="F6" t="s">
        <v>0</v>
      </c>
    </row>
    <row r="7" spans="1:5" ht="18.75">
      <c r="A7" s="72"/>
      <c r="B7" s="41" t="s">
        <v>17</v>
      </c>
      <c r="C7" s="41" t="s">
        <v>18</v>
      </c>
      <c r="D7" s="41" t="s">
        <v>88</v>
      </c>
      <c r="E7" s="41" t="s">
        <v>30</v>
      </c>
    </row>
    <row r="8" spans="1:8" ht="19.5">
      <c r="A8" s="48" t="s">
        <v>120</v>
      </c>
      <c r="B8" s="21">
        <f>'Total 15-16'!$C$56</f>
        <v>5209</v>
      </c>
      <c r="C8" s="21">
        <f>'Total 15-16'!$D$56</f>
        <v>3115</v>
      </c>
      <c r="D8" s="169">
        <f>SUM(B8:C8)</f>
        <v>8324</v>
      </c>
      <c r="E8" s="21">
        <f>B8+C8</f>
        <v>8324</v>
      </c>
      <c r="H8" t="s">
        <v>0</v>
      </c>
    </row>
    <row r="9" spans="1:5" ht="19.5">
      <c r="A9" s="48" t="s">
        <v>121</v>
      </c>
      <c r="B9" s="20">
        <f>B8*32</f>
        <v>166688</v>
      </c>
      <c r="C9" s="20">
        <f>SUM(C8*24)</f>
        <v>74760</v>
      </c>
      <c r="D9" s="19">
        <f>SUM(B9:C9)</f>
        <v>241448</v>
      </c>
      <c r="E9" s="20">
        <f>D9+C9+B9</f>
        <v>482896</v>
      </c>
    </row>
    <row r="10" spans="1:6" ht="20.25">
      <c r="A10" s="47" t="s">
        <v>363</v>
      </c>
      <c r="B10" s="51"/>
      <c r="C10" s="51"/>
      <c r="D10" s="13"/>
      <c r="E10" s="13"/>
      <c r="F10" t="s">
        <v>0</v>
      </c>
    </row>
    <row r="11" spans="1:3" ht="6" customHeight="1">
      <c r="A11" s="43"/>
      <c r="B11" s="43"/>
      <c r="C11" s="43"/>
    </row>
    <row r="12" spans="1:6" ht="18.75">
      <c r="A12" s="72"/>
      <c r="B12" s="72" t="s">
        <v>19</v>
      </c>
      <c r="C12" s="72" t="s">
        <v>90</v>
      </c>
      <c r="D12" s="72" t="s">
        <v>88</v>
      </c>
      <c r="E12" s="41" t="s">
        <v>30</v>
      </c>
      <c r="F12" s="43"/>
    </row>
    <row r="13" spans="1:5" ht="19.5">
      <c r="A13" s="48" t="s">
        <v>120</v>
      </c>
      <c r="B13" s="21">
        <f>'Total 15-16'!$E$56</f>
        <v>2769</v>
      </c>
      <c r="C13" s="21">
        <f>'Total 15-16'!$F$56</f>
        <v>1766</v>
      </c>
      <c r="D13" s="19">
        <f>SUM(B13:C13)</f>
        <v>4535</v>
      </c>
      <c r="E13" s="21">
        <f>B13+C13</f>
        <v>4535</v>
      </c>
    </row>
    <row r="14" spans="1:5" ht="19.5">
      <c r="A14" s="48" t="s">
        <v>112</v>
      </c>
      <c r="B14" s="20">
        <f>SUM(B13*32)</f>
        <v>88608</v>
      </c>
      <c r="C14" s="20">
        <f>SUM(C13*24)</f>
        <v>42384</v>
      </c>
      <c r="D14" s="19">
        <f>SUM(B14:C14)</f>
        <v>130992</v>
      </c>
      <c r="E14" s="20">
        <f>D14+C14+B14</f>
        <v>261984</v>
      </c>
    </row>
    <row r="15" spans="1:6" ht="16.5">
      <c r="A15" s="12" t="s">
        <v>87</v>
      </c>
      <c r="B15" s="17"/>
      <c r="C15" s="17"/>
      <c r="D15" s="17"/>
      <c r="E15" s="17"/>
      <c r="F15" t="s">
        <v>0</v>
      </c>
    </row>
    <row r="16" spans="1:7" ht="18.75">
      <c r="A16" s="70" t="s">
        <v>91</v>
      </c>
      <c r="B16" s="51"/>
      <c r="C16" s="51"/>
      <c r="D16" s="51"/>
      <c r="E16" s="13"/>
      <c r="G16" t="s">
        <v>0</v>
      </c>
    </row>
    <row r="17" spans="1:6" ht="15.75">
      <c r="A17" s="73" t="s">
        <v>89</v>
      </c>
      <c r="B17" s="51"/>
      <c r="C17" s="51"/>
      <c r="D17" s="51"/>
      <c r="E17" s="13"/>
      <c r="F17" t="s">
        <v>0</v>
      </c>
    </row>
    <row r="18" spans="1:5" ht="15.75">
      <c r="A18" s="72" t="s">
        <v>79</v>
      </c>
      <c r="B18" s="72" t="s">
        <v>92</v>
      </c>
      <c r="C18" s="72" t="s">
        <v>327</v>
      </c>
      <c r="D18" s="72" t="s">
        <v>93</v>
      </c>
      <c r="E18" s="72" t="s">
        <v>94</v>
      </c>
    </row>
    <row r="19" spans="1:5" ht="18.75">
      <c r="A19" s="21">
        <f>'Total 15-16'!$H$56</f>
        <v>218258</v>
      </c>
      <c r="B19" s="21">
        <f>'Total 15-16'!$J$56</f>
        <v>330482</v>
      </c>
      <c r="C19" s="21">
        <f>'Total 15-16'!$K$56</f>
        <v>2943744</v>
      </c>
      <c r="D19" s="21">
        <v>0</v>
      </c>
      <c r="E19" s="28">
        <f>'Total 15-16'!$M$56</f>
        <v>3464876</v>
      </c>
    </row>
    <row r="20" spans="1:6" ht="16.5">
      <c r="A20" s="12" t="s">
        <v>87</v>
      </c>
      <c r="B20" s="15"/>
      <c r="C20" s="15"/>
      <c r="D20" s="15"/>
      <c r="E20" s="15"/>
      <c r="F20" t="s">
        <v>0</v>
      </c>
    </row>
    <row r="21" spans="1:6" ht="18.75">
      <c r="A21" s="70" t="s">
        <v>95</v>
      </c>
      <c r="B21" s="51"/>
      <c r="C21" s="51"/>
      <c r="D21" s="72" t="s">
        <v>0</v>
      </c>
      <c r="E21" s="43"/>
      <c r="F21" s="43"/>
    </row>
    <row r="22" spans="1:6" ht="15.75">
      <c r="A22" s="73" t="s">
        <v>89</v>
      </c>
      <c r="B22" s="51"/>
      <c r="C22" s="51"/>
      <c r="D22" s="51"/>
      <c r="E22" s="51"/>
      <c r="F22" s="43" t="s">
        <v>0</v>
      </c>
    </row>
    <row r="23" spans="1:6" ht="19.5">
      <c r="A23" s="80"/>
      <c r="B23" s="163">
        <f>'Total 15-16'!$N$56</f>
        <v>35352.5</v>
      </c>
      <c r="C23" s="164">
        <f>'Total 15-16'!$O$56</f>
        <v>183984</v>
      </c>
      <c r="D23" s="145">
        <v>0</v>
      </c>
      <c r="E23" s="171">
        <f>C23+B23</f>
        <v>219336.5</v>
      </c>
      <c r="F23" s="43"/>
    </row>
    <row r="24" spans="1:6" ht="15.75">
      <c r="A24" s="73" t="s">
        <v>87</v>
      </c>
      <c r="B24" s="72"/>
      <c r="C24" s="72"/>
      <c r="D24" s="72"/>
      <c r="E24" s="43"/>
      <c r="F24" s="43" t="s">
        <v>0</v>
      </c>
    </row>
    <row r="25" spans="1:6" ht="18.75">
      <c r="A25" s="70" t="s">
        <v>96</v>
      </c>
      <c r="B25" s="51"/>
      <c r="C25" s="51"/>
      <c r="D25" s="49"/>
      <c r="E25" s="72" t="s">
        <v>0</v>
      </c>
      <c r="F25" s="43"/>
    </row>
    <row r="26" spans="1:6" ht="15.75">
      <c r="A26" s="73" t="s">
        <v>89</v>
      </c>
      <c r="B26" s="51"/>
      <c r="C26" s="51"/>
      <c r="D26" s="49"/>
      <c r="E26" s="51"/>
      <c r="F26" s="43" t="s">
        <v>0</v>
      </c>
    </row>
    <row r="27" spans="1:6" ht="23.25">
      <c r="A27" s="80"/>
      <c r="B27" s="21">
        <f>'Total 15-16'!$R$56</f>
        <v>38130</v>
      </c>
      <c r="C27" s="21">
        <f>'Total 15-16'!$S$56</f>
        <v>367968</v>
      </c>
      <c r="D27" s="145">
        <v>0</v>
      </c>
      <c r="E27" s="172">
        <f>C27+B27</f>
        <v>406098</v>
      </c>
      <c r="F27" s="43"/>
    </row>
    <row r="28" spans="1:6" ht="15.75">
      <c r="A28" s="73" t="s">
        <v>87</v>
      </c>
      <c r="B28" s="72"/>
      <c r="C28" s="72"/>
      <c r="D28" s="72"/>
      <c r="E28" s="43"/>
      <c r="F28" s="43" t="s">
        <v>0</v>
      </c>
    </row>
    <row r="29" spans="1:6" ht="18.75">
      <c r="A29" s="70" t="s">
        <v>97</v>
      </c>
      <c r="B29" s="51"/>
      <c r="C29" s="51"/>
      <c r="D29" s="51"/>
      <c r="E29" s="43"/>
      <c r="F29" s="43"/>
    </row>
    <row r="30" spans="1:6" ht="19.5">
      <c r="A30" s="43"/>
      <c r="B30" s="8">
        <f>'Total 15-16'!$V$56</f>
        <v>25420</v>
      </c>
      <c r="C30" s="44">
        <f>'Total 15-16'!X56</f>
        <v>0</v>
      </c>
      <c r="D30" s="164">
        <f>SUM(D11:D29)</f>
        <v>135527</v>
      </c>
      <c r="E30" s="170">
        <f>D30+B30</f>
        <v>160947</v>
      </c>
      <c r="F30" s="43"/>
    </row>
    <row r="31" spans="1:6" ht="18.75">
      <c r="A31" s="12" t="s">
        <v>87</v>
      </c>
      <c r="B31" s="8"/>
      <c r="C31" s="8"/>
      <c r="D31" s="75"/>
      <c r="E31" s="72" t="s">
        <v>94</v>
      </c>
      <c r="F31" s="43"/>
    </row>
    <row r="32" spans="1:5" ht="18.75">
      <c r="A32" s="76" t="s">
        <v>315</v>
      </c>
      <c r="B32" s="74" t="s">
        <v>99</v>
      </c>
      <c r="C32" s="23">
        <f>'Total 15-16'!$G$56</f>
        <v>12859</v>
      </c>
      <c r="D32" s="74" t="s">
        <v>100</v>
      </c>
      <c r="E32" s="23">
        <f>SUM(C32*1)</f>
        <v>12859</v>
      </c>
    </row>
    <row r="33" spans="1:5" ht="18.75">
      <c r="A33" s="43"/>
      <c r="B33" s="74" t="s">
        <v>101</v>
      </c>
      <c r="C33" s="23">
        <f>'Total 15-16'!$I$56</f>
        <v>367968</v>
      </c>
      <c r="D33" s="74" t="s">
        <v>102</v>
      </c>
      <c r="E33" s="23">
        <f>SUM(E32)</f>
        <v>12859</v>
      </c>
    </row>
    <row r="34" spans="1:5" ht="18.75">
      <c r="A34" s="74" t="s">
        <v>103</v>
      </c>
      <c r="B34" s="74"/>
      <c r="C34" s="18"/>
      <c r="D34" s="18"/>
      <c r="E34" s="18"/>
    </row>
    <row r="35" spans="1:5" ht="18.75">
      <c r="A35" s="76" t="s">
        <v>104</v>
      </c>
      <c r="B35" s="74" t="s">
        <v>105</v>
      </c>
      <c r="C35" s="28">
        <f>'Total 15-16'!$M$56</f>
        <v>3464876</v>
      </c>
      <c r="D35" s="18"/>
      <c r="E35" s="18"/>
    </row>
    <row r="36" spans="1:5" ht="18.75">
      <c r="A36" s="76" t="s">
        <v>106</v>
      </c>
      <c r="B36" s="74" t="s">
        <v>105</v>
      </c>
      <c r="C36" s="28">
        <f>$E$23</f>
        <v>219336.5</v>
      </c>
      <c r="D36" s="18"/>
      <c r="E36" s="18"/>
    </row>
    <row r="37" spans="1:5" ht="18.75">
      <c r="A37" s="76" t="s">
        <v>107</v>
      </c>
      <c r="B37" s="74" t="s">
        <v>105</v>
      </c>
      <c r="C37" s="28">
        <f>$E$27</f>
        <v>406098</v>
      </c>
      <c r="D37" s="18"/>
      <c r="E37" s="18"/>
    </row>
    <row r="38" spans="1:5" ht="18.75">
      <c r="A38" s="76" t="s">
        <v>108</v>
      </c>
      <c r="B38" s="74" t="s">
        <v>105</v>
      </c>
      <c r="C38" s="28">
        <f>$E$30</f>
        <v>160947</v>
      </c>
      <c r="D38" s="18"/>
      <c r="E38" s="18"/>
    </row>
    <row r="39" spans="1:5" ht="18.75">
      <c r="A39" s="18"/>
      <c r="B39" s="75" t="s">
        <v>109</v>
      </c>
      <c r="C39" s="23">
        <f>SUM(C35:C38)</f>
        <v>4251257.5</v>
      </c>
      <c r="D39" s="75" t="s">
        <v>110</v>
      </c>
      <c r="E39" s="18"/>
    </row>
    <row r="40" spans="1:7" ht="18.75">
      <c r="A40" s="77" t="s">
        <v>111</v>
      </c>
      <c r="B40" s="244" t="s">
        <v>362</v>
      </c>
      <c r="C40" s="244"/>
      <c r="D40" s="244"/>
      <c r="E40" s="244"/>
      <c r="F40" s="244"/>
      <c r="G40" s="244"/>
    </row>
    <row r="41" spans="1:7" ht="18.75">
      <c r="A41" s="77"/>
      <c r="B41" s="104"/>
      <c r="C41" s="95"/>
      <c r="D41" s="95"/>
      <c r="E41" s="95"/>
      <c r="F41" s="95"/>
      <c r="G41" s="95"/>
    </row>
    <row r="42" spans="1:7" ht="18.75">
      <c r="A42" s="77"/>
      <c r="B42" s="104"/>
      <c r="C42" s="95"/>
      <c r="D42" s="95"/>
      <c r="E42" s="95"/>
      <c r="F42" s="95"/>
      <c r="G42" s="95"/>
    </row>
    <row r="43" spans="1:7" ht="20.25">
      <c r="A43" s="69" t="s">
        <v>85</v>
      </c>
      <c r="B43" s="69"/>
      <c r="C43" s="69"/>
      <c r="D43" s="69"/>
      <c r="E43" s="69"/>
      <c r="F43" s="43"/>
      <c r="G43" s="43"/>
    </row>
    <row r="44" spans="1:7" ht="20.25">
      <c r="A44" s="69" t="s">
        <v>86</v>
      </c>
      <c r="B44" s="69"/>
      <c r="C44" s="69"/>
      <c r="D44" s="69"/>
      <c r="E44" s="69"/>
      <c r="F44" s="43"/>
      <c r="G44" s="43"/>
    </row>
    <row r="45" spans="1:7" ht="20.25">
      <c r="A45" s="69" t="s">
        <v>364</v>
      </c>
      <c r="B45" s="69"/>
      <c r="C45" s="69"/>
      <c r="D45" s="69"/>
      <c r="E45" s="69"/>
      <c r="F45" s="43"/>
      <c r="G45" s="43"/>
    </row>
    <row r="46" spans="1:7" ht="20.25">
      <c r="A46" s="69"/>
      <c r="B46" s="69"/>
      <c r="C46" s="69"/>
      <c r="D46" s="69"/>
      <c r="E46" s="69"/>
      <c r="F46" s="43"/>
      <c r="G46" s="43"/>
    </row>
    <row r="47" spans="1:5" ht="18.75">
      <c r="A47" s="70" t="s">
        <v>356</v>
      </c>
      <c r="B47" s="43"/>
      <c r="C47" s="43"/>
      <c r="D47" s="43"/>
      <c r="E47" s="43"/>
    </row>
    <row r="48" spans="1:5" ht="18.75">
      <c r="A48" s="71" t="s">
        <v>151</v>
      </c>
      <c r="B48" s="43"/>
      <c r="C48" s="43"/>
      <c r="D48" s="43"/>
      <c r="E48" s="43"/>
    </row>
    <row r="49" spans="1:6" ht="15.75">
      <c r="A49" s="73" t="s">
        <v>87</v>
      </c>
      <c r="B49" s="51"/>
      <c r="C49" s="51"/>
      <c r="D49" s="51"/>
      <c r="E49" s="51"/>
      <c r="F49" t="s">
        <v>0</v>
      </c>
    </row>
    <row r="50" spans="1:5" ht="18.75">
      <c r="A50" s="72"/>
      <c r="B50" s="41" t="s">
        <v>17</v>
      </c>
      <c r="C50" s="41" t="s">
        <v>18</v>
      </c>
      <c r="D50" s="41" t="s">
        <v>88</v>
      </c>
      <c r="E50" s="41" t="s">
        <v>30</v>
      </c>
    </row>
    <row r="51" spans="1:5" ht="19.5">
      <c r="A51" s="48" t="s">
        <v>120</v>
      </c>
      <c r="B51" s="21">
        <f>'Total 15-16'!$C$102</f>
        <v>1176</v>
      </c>
      <c r="C51" s="21">
        <f>'Total 15-16'!$D$102</f>
        <v>570</v>
      </c>
      <c r="D51" s="19">
        <f>SUM(B51:C51)</f>
        <v>1746</v>
      </c>
      <c r="E51" s="20">
        <f>SUM(D51*1)</f>
        <v>1746</v>
      </c>
    </row>
    <row r="52" spans="1:5" ht="19.5">
      <c r="A52" s="48" t="s">
        <v>121</v>
      </c>
      <c r="B52" s="20">
        <f>SUM(B51*32)</f>
        <v>37632</v>
      </c>
      <c r="C52" s="20">
        <f>SUM(C51*24)</f>
        <v>13680</v>
      </c>
      <c r="D52" s="19">
        <f>SUM(B52:C52)</f>
        <v>51312</v>
      </c>
      <c r="E52" s="20">
        <f>SUM(D52*1)</f>
        <v>51312</v>
      </c>
    </row>
    <row r="53" spans="1:5" ht="20.25">
      <c r="A53" s="47" t="s">
        <v>365</v>
      </c>
      <c r="B53" s="51"/>
      <c r="C53" s="51"/>
      <c r="D53" s="13"/>
      <c r="E53" s="13"/>
    </row>
    <row r="54" spans="1:5" ht="18.75">
      <c r="A54" s="72"/>
      <c r="B54" s="72" t="s">
        <v>19</v>
      </c>
      <c r="C54" s="72" t="s">
        <v>90</v>
      </c>
      <c r="D54" s="72" t="s">
        <v>88</v>
      </c>
      <c r="E54" s="41" t="s">
        <v>30</v>
      </c>
    </row>
    <row r="55" spans="1:5" ht="19.5">
      <c r="A55" s="48" t="s">
        <v>120</v>
      </c>
      <c r="B55" s="21">
        <f>'Total 15-16'!$E$102</f>
        <v>526</v>
      </c>
      <c r="C55" s="21">
        <f>'Total 15-16'!$F$102</f>
        <v>774</v>
      </c>
      <c r="D55" s="19">
        <f>SUM(B55:C55)</f>
        <v>1300</v>
      </c>
      <c r="E55" s="20">
        <f>SUM(D55*1)</f>
        <v>1300</v>
      </c>
    </row>
    <row r="56" spans="1:5" ht="19.5">
      <c r="A56" s="48" t="s">
        <v>112</v>
      </c>
      <c r="B56" s="20">
        <f>SUM(B55*32)</f>
        <v>16832</v>
      </c>
      <c r="C56" s="20">
        <f>SUM(C55*24)</f>
        <v>18576</v>
      </c>
      <c r="D56" s="19">
        <f>SUM(B56:C56)</f>
        <v>35408</v>
      </c>
      <c r="E56" s="20">
        <f>SUM(D56*1)</f>
        <v>35408</v>
      </c>
    </row>
    <row r="57" spans="1:6" ht="16.5">
      <c r="A57" s="73" t="s">
        <v>87</v>
      </c>
      <c r="B57" s="78"/>
      <c r="C57" s="78"/>
      <c r="D57" s="78"/>
      <c r="E57" s="17"/>
      <c r="F57" t="s">
        <v>0</v>
      </c>
    </row>
    <row r="58" spans="1:7" ht="18.75">
      <c r="A58" s="70" t="s">
        <v>91</v>
      </c>
      <c r="B58" s="51"/>
      <c r="C58" s="51"/>
      <c r="D58" s="51"/>
      <c r="E58" s="13"/>
      <c r="G58" t="s">
        <v>0</v>
      </c>
    </row>
    <row r="59" spans="1:6" ht="12" customHeight="1">
      <c r="A59" s="73" t="s">
        <v>89</v>
      </c>
      <c r="B59" s="51"/>
      <c r="C59" s="51"/>
      <c r="D59" s="51"/>
      <c r="E59" s="13"/>
      <c r="F59" t="s">
        <v>0</v>
      </c>
    </row>
    <row r="60" spans="1:4" ht="15.75">
      <c r="A60" s="72" t="s">
        <v>79</v>
      </c>
      <c r="B60" s="72" t="s">
        <v>92</v>
      </c>
      <c r="C60" s="72" t="s">
        <v>93</v>
      </c>
      <c r="D60" s="72" t="s">
        <v>94</v>
      </c>
    </row>
    <row r="61" spans="1:5" ht="18.75">
      <c r="A61" s="21">
        <f>'Total 15-16'!$H$102</f>
        <v>45690</v>
      </c>
      <c r="B61" s="21">
        <f>'Total 15-16'!$K$102</f>
        <v>626694.5</v>
      </c>
      <c r="C61" s="21">
        <v>0</v>
      </c>
      <c r="D61" s="27">
        <f>SUM(A61:C61)</f>
        <v>672384.5</v>
      </c>
      <c r="E61" s="24" t="s">
        <v>0</v>
      </c>
    </row>
    <row r="62" spans="1:6" ht="16.5">
      <c r="A62" s="12" t="s">
        <v>87</v>
      </c>
      <c r="B62" s="15"/>
      <c r="C62" s="15"/>
      <c r="D62" s="15"/>
      <c r="E62" s="15"/>
      <c r="F62" t="s">
        <v>0</v>
      </c>
    </row>
    <row r="63" spans="1:4" ht="23.25">
      <c r="A63" s="70" t="s">
        <v>308</v>
      </c>
      <c r="B63" s="99"/>
      <c r="C63" s="51"/>
      <c r="D63" s="14" t="s">
        <v>0</v>
      </c>
    </row>
    <row r="64" spans="1:6" ht="15.75">
      <c r="A64" s="12" t="s">
        <v>89</v>
      </c>
      <c r="B64" s="13"/>
      <c r="C64" s="13"/>
      <c r="D64" s="13"/>
      <c r="E64" s="13"/>
      <c r="F64" t="s">
        <v>0</v>
      </c>
    </row>
    <row r="65" spans="1:6" ht="18.75">
      <c r="A65" s="20"/>
      <c r="B65" s="21">
        <f>'Total 15-16'!O102</f>
        <v>39143.5</v>
      </c>
      <c r="C65" s="21">
        <v>0</v>
      </c>
      <c r="D65" s="28">
        <f>SUM(B65:C65)</f>
        <v>39143.5</v>
      </c>
      <c r="E65" s="20"/>
      <c r="F65" s="22"/>
    </row>
    <row r="66" spans="1:6" ht="16.5">
      <c r="A66" s="12" t="s">
        <v>87</v>
      </c>
      <c r="B66" s="14"/>
      <c r="C66" s="14"/>
      <c r="D66" s="14"/>
      <c r="F66" t="s">
        <v>0</v>
      </c>
    </row>
    <row r="67" spans="1:5" ht="18.75">
      <c r="A67" s="70" t="s">
        <v>96</v>
      </c>
      <c r="B67" s="51"/>
      <c r="C67" s="51"/>
      <c r="D67" s="13"/>
      <c r="E67" s="14" t="s">
        <v>0</v>
      </c>
    </row>
    <row r="68" spans="1:6" ht="15.75">
      <c r="A68" s="73" t="s">
        <v>89</v>
      </c>
      <c r="B68" s="51"/>
      <c r="C68" s="51"/>
      <c r="D68" s="13"/>
      <c r="E68" s="13"/>
      <c r="F68" t="s">
        <v>0</v>
      </c>
    </row>
    <row r="69" spans="1:5" ht="20.25">
      <c r="A69" s="16"/>
      <c r="B69" s="21">
        <f>'Total 15-16'!S102</f>
        <v>78287</v>
      </c>
      <c r="C69" s="21">
        <v>0</v>
      </c>
      <c r="D69" s="28">
        <f>SUM(B69:C69)</f>
        <v>78287</v>
      </c>
      <c r="E69" s="16"/>
    </row>
    <row r="70" spans="1:6" ht="16.5">
      <c r="A70" s="12" t="s">
        <v>87</v>
      </c>
      <c r="B70" s="14"/>
      <c r="C70" s="14"/>
      <c r="D70" s="14"/>
      <c r="F70" t="s">
        <v>0</v>
      </c>
    </row>
    <row r="71" spans="1:6" ht="18.75">
      <c r="A71" s="70" t="s">
        <v>97</v>
      </c>
      <c r="B71" s="51"/>
      <c r="C71" s="51"/>
      <c r="D71" s="51"/>
      <c r="E71" s="43"/>
      <c r="F71" s="43"/>
    </row>
    <row r="72" spans="2:5" ht="20.25">
      <c r="B72" s="8">
        <f>'Total 15-16'!W102</f>
        <v>39143.5</v>
      </c>
      <c r="C72" s="8">
        <f>'Total 15-16'!X102</f>
        <v>0</v>
      </c>
      <c r="D72" s="79">
        <f>'Total 15-16'!$Y$102</f>
        <v>49541.5</v>
      </c>
      <c r="E72" s="16"/>
    </row>
    <row r="73" spans="1:5" ht="18">
      <c r="A73" s="12" t="s">
        <v>87</v>
      </c>
      <c r="B73" s="8"/>
      <c r="C73" s="8"/>
      <c r="D73" s="23"/>
      <c r="E73" s="72" t="s">
        <v>94</v>
      </c>
    </row>
    <row r="74" spans="1:7" ht="18.75">
      <c r="A74" s="74" t="s">
        <v>98</v>
      </c>
      <c r="B74" s="74" t="s">
        <v>99</v>
      </c>
      <c r="C74" s="23">
        <f>SUM(D51+D55)</f>
        <v>3046</v>
      </c>
      <c r="D74" s="74" t="s">
        <v>100</v>
      </c>
      <c r="E74" s="23">
        <f>SUM(C74*1)</f>
        <v>3046</v>
      </c>
      <c r="F74" s="43"/>
      <c r="G74" s="43"/>
    </row>
    <row r="75" spans="1:7" ht="18.75">
      <c r="A75" s="43"/>
      <c r="B75" s="74" t="s">
        <v>101</v>
      </c>
      <c r="C75" s="23">
        <f>SUM(D52+D56)</f>
        <v>86720</v>
      </c>
      <c r="D75" s="74" t="s">
        <v>102</v>
      </c>
      <c r="E75" s="23">
        <f>SUM(E74)</f>
        <v>3046</v>
      </c>
      <c r="F75" s="43"/>
      <c r="G75" s="43"/>
    </row>
    <row r="76" spans="1:7" ht="18.75">
      <c r="A76" s="74" t="s">
        <v>103</v>
      </c>
      <c r="B76" s="74"/>
      <c r="C76" s="74"/>
      <c r="D76" s="74"/>
      <c r="E76" s="74"/>
      <c r="F76" s="43"/>
      <c r="G76" s="43"/>
    </row>
    <row r="77" spans="1:7" ht="18.75">
      <c r="A77" s="76" t="s">
        <v>104</v>
      </c>
      <c r="B77" s="74" t="s">
        <v>105</v>
      </c>
      <c r="C77" s="28">
        <f>SUM(D61)</f>
        <v>672384.5</v>
      </c>
      <c r="D77" s="74"/>
      <c r="E77" s="74"/>
      <c r="F77" s="43"/>
      <c r="G77" s="43"/>
    </row>
    <row r="78" spans="1:7" ht="18.75">
      <c r="A78" s="76" t="s">
        <v>106</v>
      </c>
      <c r="B78" s="74" t="s">
        <v>105</v>
      </c>
      <c r="C78" s="28">
        <f>SUM(D65)</f>
        <v>39143.5</v>
      </c>
      <c r="D78" s="74"/>
      <c r="E78" s="74"/>
      <c r="F78" s="43"/>
      <c r="G78" s="43"/>
    </row>
    <row r="79" spans="1:7" ht="18.75">
      <c r="A79" s="76" t="s">
        <v>107</v>
      </c>
      <c r="B79" s="74" t="s">
        <v>105</v>
      </c>
      <c r="C79" s="28">
        <f>SUM(D69)</f>
        <v>78287</v>
      </c>
      <c r="D79" s="74"/>
      <c r="E79" s="74"/>
      <c r="F79" s="43"/>
      <c r="G79" s="43"/>
    </row>
    <row r="80" spans="1:7" ht="18.75">
      <c r="A80" s="76" t="s">
        <v>108</v>
      </c>
      <c r="B80" s="74" t="s">
        <v>105</v>
      </c>
      <c r="C80" s="28">
        <f>'Total 15-16'!$Y$102</f>
        <v>49541.5</v>
      </c>
      <c r="D80" s="74"/>
      <c r="E80" s="74"/>
      <c r="F80" s="43"/>
      <c r="G80" s="43"/>
    </row>
    <row r="81" spans="1:7" ht="18.75">
      <c r="A81" s="74"/>
      <c r="B81" s="75" t="s">
        <v>109</v>
      </c>
      <c r="C81" s="23">
        <f>C80+C79+C78+C77</f>
        <v>839356.5</v>
      </c>
      <c r="D81" s="75" t="s">
        <v>110</v>
      </c>
      <c r="E81" s="74"/>
      <c r="F81" s="43"/>
      <c r="G81" s="43"/>
    </row>
    <row r="82" spans="1:7" ht="18.75">
      <c r="A82" s="77" t="s">
        <v>111</v>
      </c>
      <c r="B82" s="244" t="s">
        <v>326</v>
      </c>
      <c r="C82" s="245"/>
      <c r="D82" s="245"/>
      <c r="E82" s="245"/>
      <c r="F82" s="245"/>
      <c r="G82" s="245"/>
    </row>
  </sheetData>
  <sheetProtection/>
  <printOptions horizontalCentered="1"/>
  <pageMargins left="0.75" right="0.75" top="1" bottom="1" header="0.5" footer="0.5"/>
  <pageSetup horizontalDpi="600" verticalDpi="600" orientation="portrait" paperSize="9" scale="95" r:id="rId1"/>
  <headerFooter alignWithMargins="0">
    <oddFooter>&amp;CReg3-4/Reg/Dsk_top/M.Sharma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innvations</dc:creator>
  <cp:keywords/>
  <dc:description/>
  <cp:lastModifiedBy>Valued Customer</cp:lastModifiedBy>
  <cp:lastPrinted>2015-10-30T07:54:11Z</cp:lastPrinted>
  <dcterms:created xsi:type="dcterms:W3CDTF">1999-09-02T07:27:20Z</dcterms:created>
  <dcterms:modified xsi:type="dcterms:W3CDTF">2015-10-30T10:36:13Z</dcterms:modified>
  <cp:category/>
  <cp:version/>
  <cp:contentType/>
  <cp:contentStatus/>
</cp:coreProperties>
</file>