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720" windowHeight="5730" activeTab="0"/>
  </bookViews>
  <sheets>
    <sheet name="Traget-Achivement 13-14" sheetId="1" r:id="rId1"/>
    <sheet name="Total 13-14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<sst xmlns="http://schemas.openxmlformats.org/spreadsheetml/2006/main" count="7564" uniqueCount="357">
  <si>
    <t xml:space="preserve"> </t>
  </si>
  <si>
    <t xml:space="preserve">nyksa </t>
  </si>
  <si>
    <t>ftyk&amp;Hkksiky</t>
  </si>
  <si>
    <t>dk uke</t>
  </si>
  <si>
    <t>nyksa esa</t>
  </si>
  <si>
    <t xml:space="preserve">Nk=kksa dh </t>
  </si>
  <si>
    <t>la[;k</t>
  </si>
  <si>
    <t>iath;u</t>
  </si>
  <si>
    <t>dksVkeuh</t>
  </si>
  <si>
    <t>v'kanku</t>
  </si>
  <si>
    <t>;ksx</t>
  </si>
  <si>
    <t>laHkkxh;</t>
  </si>
  <si>
    <t>eqq[;ky; dk</t>
  </si>
  <si>
    <t>va'k</t>
  </si>
  <si>
    <t xml:space="preserve">ftyk </t>
  </si>
  <si>
    <t>la?k dk</t>
  </si>
  <si>
    <t>LdkmV</t>
  </si>
  <si>
    <t>jksoj</t>
  </si>
  <si>
    <t>xkbM</t>
  </si>
  <si>
    <t>jsatj</t>
  </si>
  <si>
    <t>+</t>
  </si>
  <si>
    <t>jkT;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</si>
  <si>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</si>
  <si>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fodkl</t>
  </si>
  <si>
    <t>[kaM dk</t>
  </si>
  <si>
    <t>ftyk&amp;fofn'kk</t>
  </si>
  <si>
    <t>--------------</t>
  </si>
  <si>
    <t>;ksx&amp;&amp;&amp;</t>
  </si>
  <si>
    <t>ftyk&amp;lhgksj</t>
  </si>
  <si>
    <t>izf'k{kd</t>
  </si>
  <si>
    <t>¼o;Ld½</t>
  </si>
  <si>
    <t>:Ik;s</t>
  </si>
  <si>
    <t>Rs.</t>
  </si>
  <si>
    <t>ftyk&amp;jktx&lt;+</t>
  </si>
  <si>
    <t>ftyk&amp;jk;lsu</t>
  </si>
  <si>
    <t>ftyk&amp;bUnkSj</t>
  </si>
  <si>
    <t>ftyk&amp;nsokl</t>
  </si>
  <si>
    <t>ftyk&amp;/kkj</t>
  </si>
  <si>
    <t>ftyk&amp;&gt;kcqvk</t>
  </si>
  <si>
    <t>ftyk&amp;mTtSu</t>
  </si>
  <si>
    <t>ftyk&amp;'kktkiqj</t>
  </si>
  <si>
    <t>ftyk&amp;eanlkSj</t>
  </si>
  <si>
    <t>ftyk&amp;uhep</t>
  </si>
  <si>
    <t>ftyk&amp;jryke</t>
  </si>
  <si>
    <t>ftyk&amp;Xokfy;j</t>
  </si>
  <si>
    <t>ftyk&amp;f'koiqjh</t>
  </si>
  <si>
    <t>ftyk&amp;nfr;k</t>
  </si>
  <si>
    <t>ftyk&amp;fHkUM</t>
  </si>
  <si>
    <t>ftyk&amp;eqjSuk</t>
  </si>
  <si>
    <t>ftyk&amp;';ksiwj</t>
  </si>
  <si>
    <t>ftyk&amp;xquk</t>
  </si>
  <si>
    <t>ftyk&amp;lkxj</t>
  </si>
  <si>
    <t>ftyk&amp;iUuk</t>
  </si>
  <si>
    <t>ftyk&amp;neksg</t>
  </si>
  <si>
    <t>ftyk&amp;Nrjiwj</t>
  </si>
  <si>
    <t>ftyk&amp;Vhdex&lt;+</t>
  </si>
  <si>
    <t>ftyk&amp;jhok</t>
  </si>
  <si>
    <t>ftyk&amp;lruk</t>
  </si>
  <si>
    <t>ftyk&amp;lh/kh</t>
  </si>
  <si>
    <t>ftyk&amp;'kgMksy</t>
  </si>
  <si>
    <t>ftyk&amp;mejh;k</t>
  </si>
  <si>
    <t>ftyk&amp;tcyiwqj</t>
  </si>
  <si>
    <t>ftyk&amp;dVuh</t>
  </si>
  <si>
    <t>ftyk&amp;ckyk?kkV</t>
  </si>
  <si>
    <t>ftyk&amp;flouh</t>
  </si>
  <si>
    <t>ftyk&amp;gks'kaxkckn</t>
  </si>
  <si>
    <t>ftyk&amp;fNUnokMk</t>
  </si>
  <si>
    <t>ftyk&amp;[kaMok</t>
  </si>
  <si>
    <t>ftyk&amp;gjnk</t>
  </si>
  <si>
    <t>fo|ky;ksa dh la[;k</t>
  </si>
  <si>
    <t>ftyk&amp;ujflagiqj</t>
  </si>
  <si>
    <t>ftyk&amp;cM+okuh</t>
  </si>
  <si>
    <t xml:space="preserve">xkbM </t>
  </si>
  <si>
    <t>izf'k{kd jkf'k</t>
  </si>
  <si>
    <t xml:space="preserve">iath;u </t>
  </si>
  <si>
    <t>laHkkxh; eq[;ky; v'ka</t>
  </si>
  <si>
    <t>jkT; eq[;ky; v'ka</t>
  </si>
  <si>
    <t>ftyk la?k va'k</t>
  </si>
  <si>
    <t>fodkl[kaM va'k</t>
  </si>
  <si>
    <t xml:space="preserve">              Hkkjr LdkmV ,oa xkbM] e/;izns'k</t>
  </si>
  <si>
    <t xml:space="preserve">                   jkT; eq[;ky;]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</si>
  <si>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</si>
  <si>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dqy la[;k</t>
  </si>
  <si>
    <t>--------------------------------------------------------------------------------------------------------------------------------------------------------------------------------------------------------------------------------------</t>
  </si>
  <si>
    <t>jsUtj</t>
  </si>
  <si>
    <t xml:space="preserve">                     jkT; eq[;ky; dk va'k</t>
  </si>
  <si>
    <t>dksVkeuh jkf'k</t>
  </si>
  <si>
    <t>va'knku jkf'k</t>
  </si>
  <si>
    <t>dqy ;ksx jkf'k</t>
  </si>
  <si>
    <t xml:space="preserve">                     laHkkxh; eq[;ky; dk va'k</t>
  </si>
  <si>
    <t xml:space="preserve">                     ftyk la?k dk va'k</t>
  </si>
  <si>
    <t xml:space="preserve">                     fodkl [ka.M dk va'k</t>
  </si>
  <si>
    <t>dqy ny</t>
  </si>
  <si>
    <t>ny izf'k{kd</t>
  </si>
  <si>
    <t>la[;k Nk=*Nk=k</t>
  </si>
  <si>
    <t>¼$½</t>
  </si>
  <si>
    <t>mijksDrkuqlkj</t>
  </si>
  <si>
    <t xml:space="preserve">¼1½ jkT; eq[;ky; dk va'k #- </t>
  </si>
  <si>
    <t>&amp;</t>
  </si>
  <si>
    <t xml:space="preserve">¼2½ laHkkxh; dk;kZy; dk va'k #- </t>
  </si>
  <si>
    <t xml:space="preserve">¼3½ ftyk la?k dk va'k #- </t>
  </si>
  <si>
    <t xml:space="preserve">¼4½ fodkl [k.M dk va'k #- </t>
  </si>
  <si>
    <t>egk;ksx</t>
  </si>
  <si>
    <t>$ va'knku</t>
  </si>
  <si>
    <t>'kCnks esa #- %&amp;</t>
  </si>
  <si>
    <t>Nk=k la[;k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</si>
  <si>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</si>
  <si>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ftyk&amp;v'kksduxj</t>
  </si>
  <si>
    <t>ftyk&amp;cqjgkuiqj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</si>
  <si>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</si>
  <si>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ftyk&amp;cSrqy</t>
  </si>
  <si>
    <t>v'ka-0</t>
  </si>
  <si>
    <t>Total-----</t>
  </si>
  <si>
    <t>ny la[;k</t>
  </si>
  <si>
    <t>Nk= la[;k</t>
  </si>
  <si>
    <t>1</t>
  </si>
  <si>
    <t>/kkj</t>
  </si>
  <si>
    <t>2</t>
  </si>
  <si>
    <t>&gt;kcqvk</t>
  </si>
  <si>
    <t>3</t>
  </si>
  <si>
    <t>[kjxkSu</t>
  </si>
  <si>
    <t>4</t>
  </si>
  <si>
    <t>cM+okuh</t>
  </si>
  <si>
    <t>5</t>
  </si>
  <si>
    <t>jryke</t>
  </si>
  <si>
    <t>lh/kh</t>
  </si>
  <si>
    <t>'kgMksy</t>
  </si>
  <si>
    <t>vuwiiqj</t>
  </si>
  <si>
    <t>9</t>
  </si>
  <si>
    <t>mefj;k</t>
  </si>
  <si>
    <t>10</t>
  </si>
  <si>
    <t>ckyk?kkV</t>
  </si>
  <si>
    <t>flouh</t>
  </si>
  <si>
    <t>eaMyk</t>
  </si>
  <si>
    <t>faMMksjh</t>
  </si>
  <si>
    <t>gks'kaxkckn</t>
  </si>
  <si>
    <t>faNanokM+k</t>
  </si>
  <si>
    <t>cSrwy</t>
  </si>
  <si>
    <t>[kaMok</t>
  </si>
  <si>
    <t>cqjgkuiqj</t>
  </si>
  <si>
    <t>';ksiqj</t>
  </si>
  <si>
    <t>ftyk f'k{kk vf/kdkjh dk;kZy;</t>
  </si>
  <si>
    <t>lgk;d vk;qDr vkfnoklh dk;kZy;</t>
  </si>
  <si>
    <t>f'k{kk foHkkx&amp;leLr ftys</t>
  </si>
  <si>
    <t>vkfnoklh foHkkx&amp;leLr vkfnoklh ftys</t>
  </si>
  <si>
    <t>ny iath;u y{;</t>
  </si>
  <si>
    <t xml:space="preserve">                                                 Hkkjr LdkmV ,oa xkbM e/;izns'k] jkT; eq[;ky;  </t>
  </si>
  <si>
    <t>ftyk&amp;jhok ¼ftyk f'k{kk vf/kdkjh½</t>
  </si>
  <si>
    <t>ftyk&amp;lruk ¼ftyk f'k{kk vf/kdkjh½</t>
  </si>
  <si>
    <t>ftyk&amp;tcyiqj ¼ftyk f'k{kk vf/kdkjh½</t>
  </si>
  <si>
    <t>ftyk&amp;dVuh ¼ftyk f'k{kk vf/kdkjh½</t>
  </si>
  <si>
    <t>ftyk&amp;ujflagiqj ¼ftyk f'k{kk vf/kdkjh½</t>
  </si>
  <si>
    <t>ftyk&amp;xquk ¼ftyk f'k{kk vf/kdkjh½</t>
  </si>
  <si>
    <t>ftyk&amp;eqjSuk ¼ftyk f'k{kk vf/kdkjh½</t>
  </si>
  <si>
    <t>ftyk&amp;fHkUM ¼ftyk f'k{kk vf/kdkjh½</t>
  </si>
  <si>
    <t>ftyk&amp;nfr;k ¼ftyk f'k{kk vf/kdkjh½</t>
  </si>
  <si>
    <t>ftyk&amp;f'koiqjh ¼ftyk f'k{kk vf/kdkjh½</t>
  </si>
  <si>
    <t>ftyk&amp;Xokfy;j ¼ftyk f'k{kk vf/kdkjh½</t>
  </si>
  <si>
    <t>ftyk&amp;uhep ¼ftyk f'k{kk vf/kdkjh½</t>
  </si>
  <si>
    <t>ftyk&amp;eanlkSj ¼ftyk f'k{kk vf/kdkjh½</t>
  </si>
  <si>
    <t>ftyk&amp;bUnkSj ¼ftyk f'k{kk vf/kdkjh½</t>
  </si>
  <si>
    <t>ftyk&amp;gjnk ¼ftyk f'k{kk vf/kdkjh½</t>
  </si>
  <si>
    <t>ftyk&amp;cSrwy ¼ftyk f'k{kk vf/kdkjh½</t>
  </si>
  <si>
    <t>ftyk&amp;jktx&lt;+ ¼ftyk f'k{kk vf/kdkjh½</t>
  </si>
  <si>
    <t>ftyk&amp;jk;lsu ¼ftyk f'k{kk vf/kdkjh½</t>
  </si>
  <si>
    <t>ftyk&amp;mTtSu ¼ftyk f'k{kk vf/kdkjh½</t>
  </si>
  <si>
    <t>ftyk&amp;'kktkiqj ¼ftyk f'k{kk vf/kdkjh½</t>
  </si>
  <si>
    <t>ftyk&amp;nsokl ¼ftyk f'k{kk vf/kdkjh½</t>
  </si>
  <si>
    <t>ftyk&amp;v'kksduxj ¼ftyk f'k{kk vf/kdkjh½</t>
  </si>
  <si>
    <t>ftyk&amp;lkxj ¼ftyk f'k{kk vf/kdkjh½</t>
  </si>
  <si>
    <t>ftyk&amp;iUuk ¼ftyk f'k{kk vf/kdkjh½</t>
  </si>
  <si>
    <t>ftyk&amp;neksg ¼ftyk f'k{kk vf/kdkjh½</t>
  </si>
  <si>
    <t>ftyk&amp;Vhdex&lt;+ ¼ftyk f'k{kk vf/kdkjh½</t>
  </si>
  <si>
    <t>Ok"kZ 2007&amp;08</t>
  </si>
  <si>
    <t>¼f'k{kk foHkkx½</t>
  </si>
  <si>
    <t>ftyk&amp;'kgMksy ¼ftyk f'k{kk vf/kdkjh½</t>
  </si>
  <si>
    <t>ftyk&amp;gks'kaxkckn ¼ftyk f'k{kk vf/kdkjh½</t>
  </si>
  <si>
    <t xml:space="preserve">ftyk&amp;/kkj ¼ftyk f'k{kk vf/kdkjh½ </t>
  </si>
  <si>
    <t>ftyk&amp; [akMok ¼ftyk f'k{kk vf/kdkjh½</t>
  </si>
  <si>
    <t xml:space="preserve">ftyk&amp;jryke ¼ftyk f'k{kk vf/kdkjh½ </t>
  </si>
  <si>
    <t>ftyk&amp;';ksiqj ¼ftyk f'k{kk vf/kdkjh½</t>
  </si>
  <si>
    <t xml:space="preserve">ftyk&amp;lh/kh ¼ftyk f'k{kk vf/kdkjh½  </t>
  </si>
  <si>
    <t xml:space="preserve">ftyk&amp;mefj;k ¼ftyk f'k{kk vf/kdkjh½ </t>
  </si>
  <si>
    <t>ftyk&amp;ckyk?kkV ¼ftyk f'k{kk vf/kdkjh½</t>
  </si>
  <si>
    <t>ftyk&amp;flouh ¼ftyk f'k{kk vf/kdkjh½</t>
  </si>
  <si>
    <t>ftyk&amp; fNanokM+k  ¼ftyk f'k{kk vf/kdkjh½</t>
  </si>
  <si>
    <t xml:space="preserve">ftyk&amp;gks'kaxkckn &amp;¼lgk-vk-vkfnoklh fo-½ </t>
  </si>
  <si>
    <t>ftyk&amp; cSrwy &amp;¼lgk-vk-vkfnoklh fo-½</t>
  </si>
  <si>
    <t xml:space="preserve">ftyk&amp;/kkj &amp;¼lgk-vk-vkfnoklh fo-½  </t>
  </si>
  <si>
    <t>ftyk&amp; &gt;kcqvk &amp;&amp;¼lgk-vk-vkfnoklh fo-½</t>
  </si>
  <si>
    <t>ftyk&amp;[kjxksu &amp;¼lgk-vk-vkfnoklh fo-½</t>
  </si>
  <si>
    <t xml:space="preserve">ftyk&amp;cM+okuh &amp;¼lgk-vk-vkfnoklh fo-½ </t>
  </si>
  <si>
    <t xml:space="preserve">ftyk&amp; [akMok &amp;¼lgk-vk-vkfnoklh fo-½ </t>
  </si>
  <si>
    <t xml:space="preserve">ftyk&amp; cqjgkuiqj &amp;¼lgk-vk-vkfnoklh fo-½ </t>
  </si>
  <si>
    <t>ftyk&amp;jryke &amp;¼lgk-vk-vkfnoklh fo-½</t>
  </si>
  <si>
    <t xml:space="preserve">ftyk&amp;';ksiqj &amp;¼lgk-vk-vkfnoklh fo-½ </t>
  </si>
  <si>
    <t>ftyk&amp;lh/kh &amp;¼lgk-vk-vkfnoklh fo-½</t>
  </si>
  <si>
    <t>ftyk&amp;'kgMksy &amp;¼lgk-vk-vkfnoklh fo-½</t>
  </si>
  <si>
    <t>ftyk&amp;vuwiiqj  &amp;¼lgk-vk-vkfnoklh fo-½</t>
  </si>
  <si>
    <t>ftyk&amp;mefj;k  &amp;¼lgk-vk-vkfnoklh fo-½</t>
  </si>
  <si>
    <t>ftyk&amp;ckyk?kkV &amp;¼lgk-vk-vkfnoklh fo-½</t>
  </si>
  <si>
    <t>ftyk&amp;flouh &amp;¼lgk-vk-vkfnoklh fo-½</t>
  </si>
  <si>
    <t xml:space="preserve">ftyk&amp;eaMyk&amp; &amp;¼lgk-vk-vkfnoklh fo-½ </t>
  </si>
  <si>
    <t>ftyk&amp; fNanokM+k &amp;¼lgk-vk-vkfnoklh fo-½</t>
  </si>
  <si>
    <t xml:space="preserve">            E_mail: scoutguide_bpl@dataone.in, Web Site: bsgmp.net  Phone: 2661263,2737446   </t>
  </si>
  <si>
    <t>lfpo</t>
  </si>
  <si>
    <t>ftyk lfpo</t>
  </si>
  <si>
    <t>ftyk f'k{kk vf/kdkjh</t>
  </si>
  <si>
    <t xml:space="preserve">insu </t>
  </si>
  <si>
    <t>ftyk dfe'uj&amp;LdkmV</t>
  </si>
  <si>
    <t>ftyk&amp;Nrjiqj ¼ftyk f'k{kk vf/kdkjh½</t>
  </si>
  <si>
    <t>jkT; eq[;ky; va'k</t>
  </si>
  <si>
    <t>laHkkxh; eq[;ky; va'k</t>
  </si>
  <si>
    <t>va'k-</t>
  </si>
  <si>
    <t>Cykd %&amp; 1- fofn'kk 2 X;kjliqj 3 xat cklkSnk 4 uVsju 5- dqjokbz 6- fljksat 7- yVsjh</t>
  </si>
  <si>
    <t>Cykd %&amp; 1- lhgksj  2 bNkoj 3 vk"Vk 4 cqnuh 5- ul:Yykxat</t>
  </si>
  <si>
    <t>Cykd %&amp; 1- jktx&lt;+  2 f[kyphiqj 3 thjkiqj 4 ujflagx&lt;+ 5- C;kojk 6- lkjaxiqj</t>
  </si>
  <si>
    <t xml:space="preserve">Cykd %&amp; 1- lkaph  2 vkscsnqYykxat 3 csxexat 4 xSjrxat  5- flyokuh 6- cjsyh 7- mn;iqjk </t>
  </si>
  <si>
    <t>Cykd %&amp; 1- gks'kaxkckn  2 ckcbZ 3 lksgkxiqj 4 cu[ksM+h 5- fiifj;k 6- flouh ekyok</t>
  </si>
  <si>
    <t>Cykd %&amp; 1- eqyrkbZ 2- izHkkr iV~Vu 3- vkeyk</t>
  </si>
  <si>
    <t>Cykd %&amp; 1- f[kjfd;k 2- gjnk 3- fVejuh</t>
  </si>
  <si>
    <t>Cykd %&amp; 1- bankSj 2- egw  3- lkaosj 4- nsikyiqj</t>
  </si>
  <si>
    <t xml:space="preserve">Cykd %&amp; 1- mTtSu 2- ?kfV;k 3- cM+uxj 4- [kkpjkSn 5- efgniqj 6- rjkuk </t>
  </si>
  <si>
    <t>Cykd %&amp; 1- 'kktkiqj 2- ekseu cM+ksfn;k 3- vkxj 4- cM+ksn 5- lqlusj 6- uy[ksM+k 7- 'kqtkyiqj 8- dkykihiy</t>
  </si>
  <si>
    <t>Cykd %&amp; 1- eanlkSj 2- lhrkeÅ 3- eYgkjxat 4- xjksB 5- Hkkuiqjk</t>
  </si>
  <si>
    <t xml:space="preserve">Cykd %&amp; 1- uhep 2- tkon 3- euklk </t>
  </si>
  <si>
    <t xml:space="preserve">Cykd %&amp; 1- nsokl 2- lksudPN  3- ckxyh   4- VkSad [kqnZZ 5- dUukSn 6- [kkrsxk¡o </t>
  </si>
  <si>
    <t xml:space="preserve">Cykd %&amp; 1- eqjkj 2- ?kkVhxkao  3- Mcjk   4- fHkrjokj </t>
  </si>
  <si>
    <t>Cykd %&amp; 1- f'koiqjh 2- dksykjl 3- djsjk 4- ujoj 5- ikSgkjh 6- fiNkSj 7- jofu;k ?kkuk 8- cnjokl</t>
  </si>
  <si>
    <t>Cykd %&amp; 1- nfr;k 2- lsoM+k 3 HkkMsj</t>
  </si>
  <si>
    <t>Cykd %&amp; 1- fHkaM 2- vVsj 3 eksgxkao 4- ygkj 5- fegksuk 6- xksgn</t>
  </si>
  <si>
    <t>Cykd %&amp; 1- eqjSuk 2- vEckg 3- iksjlk 4- tkSjk 5- igkM+x&lt;+ 6- lcyx&lt;+ 7- dSykjl</t>
  </si>
  <si>
    <t xml:space="preserve">Cykd %&amp; 1- ';ksiqj dyk 2- fot;iqj </t>
  </si>
  <si>
    <t xml:space="preserve">Cykd %&amp; 1- xquk 2- ceksjh 3- pkpkSM+k 4- jk?kksx&lt;+ 5- vkjksu </t>
  </si>
  <si>
    <t>Cykd %&amp; 1- v'kksduxj 2- bZlkx&lt;+ 3- eqaxkoyh 4- pansjh</t>
  </si>
  <si>
    <t xml:space="preserve">Cykd %&amp; 1- iUuk 2- xqUukSj 3- iobZ 4- 'kkguxj 5- vt;x&lt;+ </t>
  </si>
  <si>
    <t xml:space="preserve">Cykd %&amp; 1- neksg 2- iFkfj;k 3- tosjk 4- rasnw[ksM+k 5- gVk 6- iVsjk 7- cfV;kx&lt;+ </t>
  </si>
  <si>
    <t xml:space="preserve">Cykd %&amp; 1- Vhdex&lt;+ 2- cynsox&lt;+ 3- fuokM+h 4- i`Fohiqj 5- trkjk 6- iysjk  </t>
  </si>
  <si>
    <t>Cykd  %&amp; 1- iukxj 2- daMe 3- cjxh 4- flgksjk 5- e&gt;kSyh 6- ikVu 7- 'kkgiqjk</t>
  </si>
  <si>
    <t>Cykd  %&amp; 1- dVuh 2- jhBh 3- cMokjk 4- cgksjhcan 5- &lt;hej[ksM+k 6- fot;jk?kox&lt;+</t>
  </si>
  <si>
    <t>Cykd  %&amp; 1- flouh 2- cj?kkV 3- dsoykjh</t>
  </si>
  <si>
    <t>Cykd  %&amp; 1- faNnokM+k 2- ijkfl;k 3- eksg[kaM+k 4- lkSalj 5- ika&lt;ukZ 6- vejokM+h 7- pkSjbZ</t>
  </si>
  <si>
    <t xml:space="preserve">Cykd  %&amp; 1- ujflagiqj 2- xksVsxkao 3- djsyh 4- lkabZ [ksM+k 5- ckcbZ 6- pkojHkkM+k </t>
  </si>
  <si>
    <t>Cykd  %&amp; 1- dslyk</t>
  </si>
  <si>
    <t>Cykd  %&amp; 1- cSrwy 2- fppkSyh 3- NksM+kMkaxjh 4- 'kkgiqj 5- HkSalnsgh 6- vkBusj 7- Hkheiqj A</t>
  </si>
  <si>
    <t>Cykd  %&amp; 1-  cM+okuh 2- ikVh 3- Bhdjh 4- ikulsey 5- lsa/kok 6- fuokyh 7- jktiqj</t>
  </si>
  <si>
    <t>Cykd  %&amp; 1-  [kdukj</t>
  </si>
  <si>
    <t xml:space="preserve">                                                      'kkfUr ekxZ] ';keyk fgYl]  Hkksiky  &amp; 462002</t>
  </si>
  <si>
    <t>Cykd  %&amp; 1-  lSykuk 2- cktuk</t>
  </si>
  <si>
    <t>Cykd  %&amp;1- djkgy</t>
  </si>
  <si>
    <t>Cykd  %&amp;1- dqleh</t>
  </si>
  <si>
    <t>Cykd  %&amp;1- vuwiiqj 2- iq- jktx&lt;+ 3- dksrek 4- tSrgjh</t>
  </si>
  <si>
    <t>vyhjktiqj</t>
  </si>
  <si>
    <t>Ø</t>
  </si>
  <si>
    <t>ftyk</t>
  </si>
  <si>
    <t xml:space="preserve">          LdkmV*xkbM*jksoj*jsatj</t>
  </si>
  <si>
    <t xml:space="preserve">ftyk&amp;&gt;kcqvk ¼ftyk f'k{kk vf/kdkjh½ </t>
  </si>
  <si>
    <t xml:space="preserve">ftyk&amp;[kjxkSu ¼ftyk f'k{kk vf/kdkjh½ </t>
  </si>
  <si>
    <t xml:space="preserve">Cykd %&amp; 1-  </t>
  </si>
  <si>
    <t>ftyk&amp;[kjxkSu</t>
  </si>
  <si>
    <t>ftyk&amp; cqjgkuiqj ¼ftyk f'k{kk vf/kdkjh½</t>
  </si>
  <si>
    <t xml:space="preserve">ftyk&amp;cM+okuh ¼ftyk f'k{kk vf/kdkjh½ </t>
  </si>
  <si>
    <t>ftyk&amp; vyhjktiqj  &amp;&amp;¼lgk-vk-vkfnoklh fo-½</t>
  </si>
  <si>
    <t>ckyd</t>
  </si>
  <si>
    <t>ckfydk</t>
  </si>
  <si>
    <t>gk;jlsdsaMjh</t>
  </si>
  <si>
    <t>'kkldh;</t>
  </si>
  <si>
    <t>v'kkldh;</t>
  </si>
  <si>
    <r>
      <t xml:space="preserve">uksV% ftu ftykssa us dsoy ckydksa ds fo|ky; dh la[;k Hksth gS mu ftyksa ds fo|ky;ksa esa 60 </t>
    </r>
    <r>
      <rPr>
        <b/>
        <sz val="12"/>
        <rFont val="Courier New"/>
        <family val="3"/>
      </rPr>
      <t>%</t>
    </r>
    <r>
      <rPr>
        <b/>
        <sz val="12"/>
        <rFont val="DevLys 010"/>
        <family val="0"/>
      </rPr>
      <t xml:space="preserve"> LdkmV ,oa 40 </t>
    </r>
    <r>
      <rPr>
        <b/>
        <sz val="12"/>
        <rFont val="Courier New"/>
        <family val="3"/>
      </rPr>
      <t>%</t>
    </r>
    <r>
      <rPr>
        <b/>
        <sz val="12"/>
        <rFont val="DevLys 010"/>
        <family val="0"/>
      </rPr>
      <t xml:space="preserve"> xkbM nyksa dk fu/kkZj.k fd;k x;k gS A </t>
    </r>
  </si>
  <si>
    <t>lgk;d jkT; laxBu vk;qDr ¼LdkmV@xkbM½</t>
  </si>
  <si>
    <t>Cykd %&amp; 1- lqgkoy 2- fp=kdwV 3- jkeiqj c?ksyku 4- ukxkSn 5- mpsgjk 6- vejikVu 7- jkeuxj 8- eSgj</t>
  </si>
  <si>
    <t>Cykd  %&amp; 1- C;kSgkjh</t>
  </si>
  <si>
    <t>Cykd %&amp; 1-  cM+oknk 2] dljkon</t>
  </si>
  <si>
    <t xml:space="preserve">Cykd %&amp; 1- </t>
  </si>
  <si>
    <t>Cykd  %&amp; 1 cnukoj</t>
  </si>
  <si>
    <t xml:space="preserve">Cykd %&amp; 1- [kaMok 2- iquklk 3- Nsxkao ek[ku 4- ia/kkuk 5- gjlwn 6- cyM+h ¼fdYyksn½ </t>
  </si>
  <si>
    <t>Cykd %&amp; 1- jryke 2- tkojk 3- fiiyksnk  4- vkyksV</t>
  </si>
  <si>
    <t>Cykd %&amp; 1- lkxj 2- jkgrx&lt;+ 3- tSlhuxj 4- jgyh 5- nsojh 6- dslyh 7- caMk 8- 'kkgxat 9- [kqjbZ 10 ekyFkksu 11- chuk</t>
  </si>
  <si>
    <t>Cykd %&amp; 1- Nrjiqj 2- jktuxj 3- ukSxkao 4- ykSaMh 5- xkSjhgkj 6- fctkoj 7- cM+k eygjk 8- cDlokgk</t>
  </si>
  <si>
    <t>Cykd %&amp; 1- jhok 2- jkeiqj dpqzZfy;ku 3- eÅxat 4- guqeuk 5- ubZ Mk&lt;+h 6- R;kSaFkj 7- tok 8- fljekSj 9- xakxso</t>
  </si>
  <si>
    <t xml:space="preserve">Cykd  %&amp; 1- mefj;k ¼djdsyh½ 2- ekuiqj </t>
  </si>
  <si>
    <t>Cykd  %&amp; 1- ckyk?kkV 2- ykath 3- fdjukiqj 4- okjkflouh 5- [kSjykath 6- dVaxh 7- ykycjkZ</t>
  </si>
  <si>
    <t>Cykd  %&amp; 1- /kkj 2- uky{kk 3- frjyk  4- ljnkjiqj  5- eukoj  6- /kjeiqjh  7- xa/kokuh 8- okdkusj 9- dq{kh- 10- fuljiqj 11- ckx- 12- &lt;gh</t>
  </si>
  <si>
    <t>Cykd  %&amp; 1-  vfyjktiqj 2- tkscV 3-  Hkkojk 4- lks.Mok 5- dV~BhokM+k 6- mn;x&lt;+</t>
  </si>
  <si>
    <t xml:space="preserve">Cykd  %&amp; 1-  &gt;kcqvk 2- jkek 3- jkukiqj 4- isVykon 5- Fkkanyk 6- es?kuxj </t>
  </si>
  <si>
    <t>Cykd  %&amp; 1-  [kjxksu 2- xksxkoka 3- Hkxokuiqjk 4- lsxkao 5- Hkhduxkao 6- f&gt;jU;k 7- egs'oj</t>
  </si>
  <si>
    <t>Cykd  %&amp; 1-  [kkyok</t>
  </si>
  <si>
    <t>Cykd  %&amp;1- lksgkxiqj 2- cq&lt;+kj 3- ikyh 4- t;flaguxj</t>
  </si>
  <si>
    <t>Cykd  %&amp;1- ikyh u- 2 ¼xksgik:½</t>
  </si>
  <si>
    <t>Cykd  %&amp;1- cSgj 2- ijlokM+k 3- fcjlk</t>
  </si>
  <si>
    <t xml:space="preserve">Cykd  %&amp; 1- dqjbZ 2- y[kuknkSu 3- Nikjk 4- ?kalkSj 5- /kukSjk </t>
  </si>
  <si>
    <t>Cykd  %&amp; 1- eaaMyk 2- ekgxkao 3- /kq?kjh 4- uSuiqj 5- fcfN;k 6- eobZ 7- fuokl 8- ukjk;.kxat 9- chtkMksMh</t>
  </si>
  <si>
    <t>ftyk&amp;faMaMksjh &amp;¼lgk-vk-vkfnoklh fo-½</t>
  </si>
  <si>
    <t xml:space="preserve">Cykd  %&amp; 1-  fMaMkSjh 2- vejiqj 3- djaft;k 4- leukiqj 5- ctkx 6- esgnokuh 7- 'kgiqjk </t>
  </si>
  <si>
    <t>Cykd  %&amp; 1-  rkfe;k 2- tkebZ 3- fcNqvk 4- gjZbZ</t>
  </si>
  <si>
    <t>;ksx % vkxs ys x;s</t>
  </si>
  <si>
    <t>ihNs ls yk;sa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</si>
  <si>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</si>
  <si>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vkn'kZ ny LdkmV@xkbM es 32 $1 rFkk jksoj@jsUtj es 24$1 gS A</t>
  </si>
  <si>
    <t xml:space="preserve">uksV% dkye u- 03 esa nyksa dh la[;k ls izf'k{kd dh jkf'k :- 15 izfr ds eku ls xq.kk fd;k x;k gS A dkye u- 04 esa nyksa dh la[;k ls LdkmV&amp;xkbM dk 32 ls ,oa jksoj&amp;jsatj dk 24 ds ny ds eku ls xq.kk fd;k x;k gSA </t>
  </si>
  <si>
    <t xml:space="preserve">                 2011&amp;2012 y{; xkbM foHkkx</t>
  </si>
  <si>
    <t>ftyk&amp;flaxjkSyh ¼ftyk f'k{kk vf/kdkjh½</t>
  </si>
  <si>
    <t>Cykd %&amp; 1- nsolj 2- fprjaxh 3- flaxjkSyh</t>
  </si>
  <si>
    <t xml:space="preserve">Cykd ¼lh/kh½ %&amp; 1- lh/kh 2- flgkoy 3- e&gt;kSrh 4- jkeiqj uSfdu  A  </t>
  </si>
  <si>
    <t>ftyk&amp;flaxjkSyh</t>
  </si>
  <si>
    <t>;fn ckfydkvksa ds fo|ky; de gks rks ckydksa ds fo|ky;ksasa dh mruh la[;k c&lt;+kdj ny esa o`f) dj yh tkos A</t>
  </si>
  <si>
    <t>;fn ckfydkvksa ds fo|ky; de gks rks ckydksa ds fo|ky;ksasa dh mruh la[;k c&lt;+kdj  ny esa o`f) dj yh tkos A</t>
  </si>
  <si>
    <t xml:space="preserve">Cykd %&amp; 1- &gt;kcqvk 2 jkukiqj 3 isVykoV 4 Fkakanyk 5- es?kuxj </t>
  </si>
  <si>
    <t>izf'k-*15</t>
  </si>
  <si>
    <t>s</t>
  </si>
  <si>
    <t xml:space="preserve">uksV% ftu ftykssa us dsoy ckydksa ds fo|ky; dh la[;k Hksth gS mu ftyksa ds fo|ky;ksa esa 60 % LdkmV ,oa 40 % xkbM nyksa dk fu/kkZj.k fd;k x;k gS A </t>
  </si>
  <si>
    <t>ss</t>
  </si>
  <si>
    <t xml:space="preserve">    </t>
  </si>
  <si>
    <t xml:space="preserve">        ny iath;u y{; fu/kkZj.k o"kZ 2013&amp;14</t>
  </si>
  <si>
    <t xml:space="preserve">        ny iath;u y{; fu/kkZj.k o"kZ2013&amp;14</t>
  </si>
  <si>
    <t xml:space="preserve">        ny iath;u y{; fu/kkZj.k o"kZ  2013&amp;14</t>
  </si>
  <si>
    <r>
      <t xml:space="preserve">   </t>
    </r>
    <r>
      <rPr>
        <b/>
        <sz val="16"/>
        <rFont val="DevLys 010"/>
        <family val="0"/>
      </rPr>
      <t>ny iath;u y{; fu/kkZj.k o"kZ 2013&amp;14</t>
    </r>
  </si>
  <si>
    <t xml:space="preserve">  </t>
  </si>
  <si>
    <r>
      <t>C</t>
    </r>
    <r>
      <rPr>
        <b/>
        <sz val="13"/>
        <rFont val="DevLys 010"/>
        <family val="0"/>
      </rPr>
      <t>ykd %&amp; 1- Qank] 2 cSjfl;k</t>
    </r>
  </si>
  <si>
    <t>lkekU;</t>
  </si>
  <si>
    <t>dqy</t>
  </si>
  <si>
    <t xml:space="preserve">                                                                                                             E_mail: scoutguide_bpl@dataone.in, Web Site: bsgmp.net  Phone: 2661263,2737446   </t>
  </si>
  <si>
    <t xml:space="preserve">                                                  ny iath;u y{; fu/kkZj.k o"kZ 2013&amp;14</t>
  </si>
  <si>
    <t xml:space="preserve">   lgk;d jkT; laxBu vk;qDr ¼LdkmV@xkbM½</t>
  </si>
  <si>
    <t>l= 2013&amp;14</t>
  </si>
  <si>
    <t xml:space="preserve">               iath;u foHkkx y{;&amp;fu/kkZj.k o"kZ 2013&amp;14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</si>
  <si>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</si>
  <si>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r>
      <t xml:space="preserve">                                             </t>
    </r>
    <r>
      <rPr>
        <b/>
        <sz val="10"/>
        <rFont val="Courier New"/>
        <family val="3"/>
      </rPr>
      <t xml:space="preserve"> E_mail: scoutguide_bpl@dataone.in, Web Site: bsgmp.net  Phone: 2661263,2737446  </t>
    </r>
    <r>
      <rPr>
        <b/>
        <sz val="11"/>
        <rFont val="Courier New"/>
        <family val="3"/>
      </rPr>
      <t xml:space="preserve"> </t>
    </r>
  </si>
  <si>
    <r>
      <t xml:space="preserve">                                                         </t>
    </r>
    <r>
      <rPr>
        <b/>
        <sz val="10"/>
        <rFont val="Courier New"/>
        <family val="3"/>
      </rPr>
      <t xml:space="preserve"> E_mail: scoutguide_bpl@dataone.in, Web Site: bsgmp.net  Phone: 2661263,2737446  </t>
    </r>
    <r>
      <rPr>
        <b/>
        <sz val="11"/>
        <rFont val="Courier New"/>
        <family val="3"/>
      </rPr>
      <t xml:space="preserve"> </t>
    </r>
  </si>
  <si>
    <t>la'kksf/kr y{;</t>
  </si>
  <si>
    <t>%</t>
  </si>
  <si>
    <t>.</t>
  </si>
  <si>
    <t xml:space="preserve">   ny iath;u y{; fu/kkZj.k o"kZ 2013&amp;14</t>
  </si>
  <si>
    <r>
      <t>izf'k-</t>
    </r>
    <r>
      <rPr>
        <sz val="12"/>
        <rFont val="Arial"/>
        <family val="2"/>
      </rPr>
      <t>*15</t>
    </r>
  </si>
  <si>
    <t xml:space="preserve">                                              'kkfUr ekxZ] ';keyk fgYl]  Hkksiky  &amp; 462002</t>
  </si>
  <si>
    <t xml:space="preserve">                                         'kkfUr ekxZ] ';keyk fgYl]  Hkksiky  &amp; 462002</t>
  </si>
  <si>
    <t xml:space="preserve">                    ny iath;u y{; fu/kkZj.k o"kZ 2013&amp;14</t>
  </si>
  <si>
    <t>LdkmV*xkbM*dc*cqycqy*jksoj*jsatj</t>
  </si>
  <si>
    <t xml:space="preserve">    ftyk la?k dk va'k</t>
  </si>
  <si>
    <t xml:space="preserve">  fodkl [ka.M dk va'k</t>
  </si>
  <si>
    <t xml:space="preserve">   jkT; eq[;ky; dk va'k</t>
  </si>
  <si>
    <t xml:space="preserve">   2013&amp;2014 y{; LdkmV foHkkx</t>
  </si>
  <si>
    <t xml:space="preserve">                 2013&amp;2014 y{; xkbM foHkkx</t>
  </si>
  <si>
    <t>ny</t>
  </si>
  <si>
    <t>vMlkB yk[k lR;uCcs gtkj vkB lkS lkr ek=</t>
  </si>
  <si>
    <t>ckjg yk[k mUu;klh gtkj pkj lkS pkSuCcs ek=</t>
  </si>
  <si>
    <t>ftyk&amp;lhgksj ftyk f'k{kk vf/kdkjh</t>
  </si>
  <si>
    <r>
      <t xml:space="preserve">                 </t>
    </r>
    <r>
      <rPr>
        <b/>
        <sz val="10"/>
        <rFont val="Courier New"/>
        <family val="3"/>
      </rPr>
      <t xml:space="preserve"> E_mail: scoutguide_bpl@dataone.in, Web Site: bsgmp.net  Phone: 2661263,2737446  </t>
    </r>
    <r>
      <rPr>
        <b/>
        <sz val="11"/>
        <rFont val="Courier New"/>
        <family val="3"/>
      </rPr>
      <t xml:space="preserve"> </t>
    </r>
  </si>
  <si>
    <t>ftyk&amp;fofn'kk ftyk f'k{kk vf/kdkjh</t>
  </si>
  <si>
    <r>
      <t xml:space="preserve">                                                                                                                               </t>
    </r>
    <r>
      <rPr>
        <b/>
        <sz val="16"/>
        <rFont val="DevLys 010"/>
        <family val="0"/>
      </rPr>
      <t>ny iath;u y{; fu/kkZj.k o"kZ 2013&amp;14</t>
    </r>
  </si>
  <si>
    <t xml:space="preserve">ftyk&amp;Hkksiky ftyk vf/kdkjh    </t>
  </si>
  <si>
    <t xml:space="preserve">                                 Hkkjr LdkmV ,oa xkbM ew/;izns'k  'kkfUr ekxZ] ';keyk fgYl]  Hkksiky  &amp; 462002</t>
  </si>
  <si>
    <t xml:space="preserve">                                       Hkkjr LdkmV ,oa xkbM e/;izns'k 'kkfUr ekxZ] ';keyk fgYl]  Hkksiky  &amp; 462002</t>
  </si>
  <si>
    <r>
      <t xml:space="preserve">                                              </t>
    </r>
    <r>
      <rPr>
        <b/>
        <sz val="10"/>
        <rFont val="Courier New"/>
        <family val="3"/>
      </rPr>
      <t xml:space="preserve"> E_mail: scoutguide_bpl@dataone.in, Web Site: bsgmp.net  Phone: 2661263,2737446  </t>
    </r>
    <r>
      <rPr>
        <b/>
        <sz val="11"/>
        <rFont val="Courier New"/>
        <family val="3"/>
      </rPr>
      <t xml:space="preserve"> </t>
    </r>
  </si>
  <si>
    <t xml:space="preserve"> dkye u- 03 esa nyksa dh la[;k ls izf'k{kd dh jkf'k :- 15 izfr ds eku ls xq.kk fd;k x;k gS A dkye u- 04 esa nyksa dh la[;k ls LdkmV&amp;xkbM dk 32 ls ,oa jksoj&amp;jsatj dk 24 ds ny ds eku ls xq.kk fd;k x;k gSA </t>
  </si>
  <si>
    <t>l= 2013&amp;14    leh{kk cSBd esa fy, x;s fu.kZ;kuqlkj la'kksf/kr y{;</t>
  </si>
  <si>
    <t xml:space="preserve">                  2013&amp;2014  y{; LdkmV foHkkx</t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</si>
</sst>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_(&quot;$&quot;* #,##0.000_);_(&quot;$&quot;* \(#,##0.000\);_(&quot;$&quot;* &quot;-&quot;???_);_(@_)"/>
    <numFmt numFmtId="177" formatCode="#\ ?/1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%"/>
    <numFmt numFmtId="182" formatCode="0;[Red]0"/>
    <numFmt numFmtId="183" formatCode="_(* #,##0.0_);_(* \(#,##0.0\);_(* &quot;-&quot;??_);_(@_)"/>
    <numFmt numFmtId="184" formatCode="_(* #,##0_);_(* \(#,##0\);_(* &quot;-&quot;??_);_(@_)"/>
    <numFmt numFmtId="185" formatCode="0.000%"/>
    <numFmt numFmtId="186" formatCode="0.0000%"/>
    <numFmt numFmtId="187" formatCode="0.00000%"/>
    <numFmt numFmtId="188" formatCode="0.000000%"/>
  </numFmts>
  <fonts count="116">
    <font>
      <sz val="10"/>
      <name val="Arial"/>
      <family val="0"/>
    </font>
    <font>
      <sz val="10"/>
      <name val="Narad"/>
      <family val="5"/>
    </font>
    <font>
      <sz val="12"/>
      <name val="Narad"/>
      <family val="5"/>
    </font>
    <font>
      <b/>
      <sz val="12"/>
      <name val="Narad"/>
      <family val="5"/>
    </font>
    <font>
      <b/>
      <sz val="14"/>
      <name val="Narad"/>
      <family val="5"/>
    </font>
    <font>
      <b/>
      <u val="single"/>
      <sz val="12"/>
      <name val="Narad"/>
      <family val="5"/>
    </font>
    <font>
      <b/>
      <sz val="10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4"/>
      <name val="Narad"/>
      <family val="5"/>
    </font>
    <font>
      <sz val="13"/>
      <name val="Narad"/>
      <family val="5"/>
    </font>
    <font>
      <sz val="12"/>
      <name val="Arial"/>
      <family val="2"/>
    </font>
    <font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jay Normal"/>
      <family val="0"/>
    </font>
    <font>
      <sz val="10"/>
      <name val="Ajay Normal"/>
      <family val="0"/>
    </font>
    <font>
      <sz val="12"/>
      <name val="Ajay Normal"/>
      <family val="0"/>
    </font>
    <font>
      <b/>
      <sz val="12"/>
      <name val="Iram_Sangeeta"/>
      <family val="1"/>
    </font>
    <font>
      <sz val="12"/>
      <name val="Iram_Sangeeta"/>
      <family val="1"/>
    </font>
    <font>
      <sz val="15"/>
      <name val="Iram_Sangeeta"/>
      <family val="1"/>
    </font>
    <font>
      <sz val="14"/>
      <name val="Iram_Sangeeta"/>
      <family val="1"/>
    </font>
    <font>
      <u val="single"/>
      <sz val="15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12"/>
      <name val="Abadi MT Condensed Light"/>
      <family val="2"/>
    </font>
    <font>
      <b/>
      <sz val="13"/>
      <name val="Narad"/>
      <family val="5"/>
    </font>
    <font>
      <b/>
      <sz val="13"/>
      <name val="Arial"/>
      <family val="2"/>
    </font>
    <font>
      <b/>
      <sz val="14"/>
      <name val="DevLys 010"/>
      <family val="0"/>
    </font>
    <font>
      <b/>
      <sz val="18"/>
      <name val="DevLys 010"/>
      <family val="0"/>
    </font>
    <font>
      <b/>
      <u val="single"/>
      <sz val="18"/>
      <name val="DevLys 010"/>
      <family val="0"/>
    </font>
    <font>
      <b/>
      <u val="single"/>
      <sz val="13"/>
      <name val="MS Serif"/>
      <family val="1"/>
    </font>
    <font>
      <b/>
      <u val="single"/>
      <sz val="15"/>
      <name val="MS Serif"/>
      <family val="1"/>
    </font>
    <font>
      <b/>
      <sz val="15"/>
      <name val="MS Serif"/>
      <family val="1"/>
    </font>
    <font>
      <sz val="14"/>
      <name val="Arial"/>
      <family val="2"/>
    </font>
    <font>
      <b/>
      <sz val="12"/>
      <name val="Myriad Roman"/>
      <family val="2"/>
    </font>
    <font>
      <b/>
      <sz val="11"/>
      <name val="Arial"/>
      <family val="2"/>
    </font>
    <font>
      <sz val="10"/>
      <name val="Abadi MT Condensed Light"/>
      <family val="2"/>
    </font>
    <font>
      <b/>
      <sz val="17"/>
      <name val="DevLys 010"/>
      <family val="0"/>
    </font>
    <font>
      <u val="single"/>
      <sz val="10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8"/>
      <name val="DevLys 010"/>
      <family val="0"/>
    </font>
    <font>
      <sz val="70"/>
      <name val="DevLys 010"/>
      <family val="0"/>
    </font>
    <font>
      <sz val="50"/>
      <name val="DevLys 010"/>
      <family val="0"/>
    </font>
    <font>
      <b/>
      <u val="single"/>
      <sz val="15"/>
      <name val="DevLys 040"/>
      <family val="0"/>
    </font>
    <font>
      <b/>
      <sz val="12"/>
      <name val="DevLys 010"/>
      <family val="0"/>
    </font>
    <font>
      <sz val="12"/>
      <name val="DevLys 010"/>
      <family val="0"/>
    </font>
    <font>
      <b/>
      <sz val="12"/>
      <name val="Courier New"/>
      <family val="3"/>
    </font>
    <font>
      <b/>
      <sz val="12"/>
      <name val="Nalandatim"/>
      <family val="5"/>
    </font>
    <font>
      <sz val="13"/>
      <name val="DevLys 010"/>
      <family val="0"/>
    </font>
    <font>
      <sz val="10"/>
      <name val="DevLys 010"/>
      <family val="0"/>
    </font>
    <font>
      <b/>
      <sz val="16"/>
      <name val="DevLys 010"/>
      <family val="0"/>
    </font>
    <font>
      <sz val="14"/>
      <name val="DevLys 010"/>
      <family val="0"/>
    </font>
    <font>
      <b/>
      <u val="single"/>
      <sz val="12"/>
      <name val="DevLys 010"/>
      <family val="0"/>
    </font>
    <font>
      <b/>
      <u val="single"/>
      <sz val="13"/>
      <name val="DevLys 010"/>
      <family val="0"/>
    </font>
    <font>
      <b/>
      <sz val="13"/>
      <name val="DevLys 010"/>
      <family val="0"/>
    </font>
    <font>
      <b/>
      <sz val="10"/>
      <name val="DevLys 010"/>
      <family val="0"/>
    </font>
    <font>
      <sz val="15"/>
      <name val="DevLys 010"/>
      <family val="0"/>
    </font>
    <font>
      <b/>
      <sz val="15"/>
      <name val="DevLys 010"/>
      <family val="0"/>
    </font>
    <font>
      <sz val="11"/>
      <name val="DevLys 010"/>
      <family val="0"/>
    </font>
    <font>
      <b/>
      <u val="single"/>
      <sz val="15"/>
      <name val="DevLys 010"/>
      <family val="0"/>
    </font>
    <font>
      <b/>
      <sz val="11"/>
      <name val="DevLys 010"/>
      <family val="0"/>
    </font>
    <font>
      <sz val="16"/>
      <name val="DevLys 010"/>
      <family val="0"/>
    </font>
    <font>
      <b/>
      <u val="single"/>
      <sz val="14"/>
      <name val="DevLys 010"/>
      <family val="0"/>
    </font>
    <font>
      <b/>
      <sz val="14"/>
      <color indexed="8"/>
      <name val="DevLys 010"/>
      <family val="0"/>
    </font>
    <font>
      <u val="single"/>
      <sz val="10"/>
      <name val="DevLys 010"/>
      <family val="0"/>
    </font>
    <font>
      <b/>
      <sz val="10"/>
      <name val="Agency FB"/>
      <family val="2"/>
    </font>
    <font>
      <u val="single"/>
      <sz val="11"/>
      <name val="Courier New"/>
      <family val="3"/>
    </font>
    <font>
      <sz val="11"/>
      <name val="Arial"/>
      <family val="2"/>
    </font>
    <font>
      <b/>
      <sz val="10"/>
      <name val="Courier New"/>
      <family val="3"/>
    </font>
    <font>
      <b/>
      <u val="single"/>
      <sz val="10"/>
      <name val="DevLys 010"/>
      <family val="0"/>
    </font>
    <font>
      <b/>
      <sz val="10"/>
      <name val="Myriad Roman"/>
      <family val="2"/>
    </font>
    <font>
      <b/>
      <sz val="8"/>
      <name val="Arial"/>
      <family val="2"/>
    </font>
    <font>
      <sz val="20"/>
      <name val="DevLys 010"/>
      <family val="0"/>
    </font>
    <font>
      <sz val="20"/>
      <name val="Courier New"/>
      <family val="3"/>
    </font>
    <font>
      <b/>
      <u val="single"/>
      <sz val="12"/>
      <name val="DevLys 040"/>
      <family val="0"/>
    </font>
    <font>
      <sz val="16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DevLys 01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10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9" fillId="30" borderId="1" applyNumberFormat="0" applyAlignment="0" applyProtection="0"/>
    <xf numFmtId="0" fontId="110" fillId="0" borderId="6" applyNumberFormat="0" applyFill="0" applyAlignment="0" applyProtection="0"/>
    <xf numFmtId="0" fontId="111" fillId="31" borderId="0" applyNumberFormat="0" applyBorder="0" applyAlignment="0" applyProtection="0"/>
    <xf numFmtId="0" fontId="0" fillId="32" borderId="7" applyNumberFormat="0" applyFont="0" applyAlignment="0" applyProtection="0"/>
    <xf numFmtId="0" fontId="112" fillId="27" borderId="8" applyNumberFormat="0" applyAlignment="0" applyProtection="0"/>
    <xf numFmtId="9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/>
    </xf>
    <xf numFmtId="9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 quotePrefix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24" fillId="0" borderId="0" xfId="0" applyNumberFormat="1" applyFont="1" applyBorder="1" applyAlignment="1">
      <alignment horizontal="center"/>
    </xf>
    <xf numFmtId="1" fontId="25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35" fillId="0" borderId="0" xfId="0" applyFont="1" applyAlignment="1">
      <alignment/>
    </xf>
    <xf numFmtId="0" fontId="1" fillId="0" borderId="0" xfId="0" applyFont="1" applyAlignment="1">
      <alignment horizontal="center"/>
    </xf>
    <xf numFmtId="0" fontId="37" fillId="0" borderId="0" xfId="0" applyFont="1" applyAlignment="1">
      <alignment/>
    </xf>
    <xf numFmtId="0" fontId="6" fillId="0" borderId="0" xfId="0" applyFont="1" applyAlignment="1">
      <alignment horizontal="right"/>
    </xf>
    <xf numFmtId="1" fontId="0" fillId="0" borderId="0" xfId="0" applyNumberFormat="1" applyAlignment="1" quotePrefix="1">
      <alignment/>
    </xf>
    <xf numFmtId="1" fontId="45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right"/>
    </xf>
    <xf numFmtId="1" fontId="27" fillId="0" borderId="0" xfId="0" applyNumberFormat="1" applyFont="1" applyAlignment="1">
      <alignment horizontal="center"/>
    </xf>
    <xf numFmtId="1" fontId="46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41" fillId="0" borderId="0" xfId="0" applyNumberFormat="1" applyFont="1" applyAlignment="1">
      <alignment horizontal="center"/>
    </xf>
    <xf numFmtId="1" fontId="2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" fontId="32" fillId="0" borderId="0" xfId="0" applyNumberFormat="1" applyFont="1" applyAlignment="1">
      <alignment horizontal="center"/>
    </xf>
    <xf numFmtId="1" fontId="30" fillId="0" borderId="0" xfId="0" applyNumberFormat="1" applyFont="1" applyAlignment="1">
      <alignment/>
    </xf>
    <xf numFmtId="1" fontId="5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46" fillId="0" borderId="0" xfId="0" applyNumberFormat="1" applyFont="1" applyAlignment="1">
      <alignment horizontal="center"/>
    </xf>
    <xf numFmtId="1" fontId="46" fillId="0" borderId="0" xfId="0" applyNumberFormat="1" applyFont="1" applyAlignment="1" quotePrefix="1">
      <alignment horizontal="center"/>
    </xf>
    <xf numFmtId="1" fontId="50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47" fillId="0" borderId="0" xfId="0" applyFont="1" applyAlignment="1">
      <alignment/>
    </xf>
    <xf numFmtId="0" fontId="54" fillId="0" borderId="0" xfId="0" applyFont="1" applyAlignment="1">
      <alignment horizontal="left"/>
    </xf>
    <xf numFmtId="0" fontId="53" fillId="0" borderId="0" xfId="0" applyFont="1" applyAlignment="1">
      <alignment/>
    </xf>
    <xf numFmtId="9" fontId="47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9" fontId="28" fillId="0" borderId="0" xfId="59" applyFont="1" applyAlignment="1">
      <alignment horizontal="center"/>
    </xf>
    <xf numFmtId="1" fontId="52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0" fontId="51" fillId="0" borderId="0" xfId="0" applyFont="1" applyAlignment="1" quotePrefix="1">
      <alignment/>
    </xf>
    <xf numFmtId="1" fontId="54" fillId="0" borderId="0" xfId="0" applyNumberFormat="1" applyFont="1" applyAlignment="1">
      <alignment horizontal="right"/>
    </xf>
    <xf numFmtId="1" fontId="57" fillId="0" borderId="0" xfId="0" applyNumberFormat="1" applyFont="1" applyAlignment="1">
      <alignment/>
    </xf>
    <xf numFmtId="1" fontId="51" fillId="0" borderId="0" xfId="0" applyNumberFormat="1" applyFont="1" applyAlignment="1" quotePrefix="1">
      <alignment/>
    </xf>
    <xf numFmtId="1" fontId="51" fillId="0" borderId="0" xfId="0" applyNumberFormat="1" applyFont="1" applyAlignment="1">
      <alignment horizontal="center"/>
    </xf>
    <xf numFmtId="1" fontId="59" fillId="0" borderId="0" xfId="0" applyNumberFormat="1" applyFont="1" applyAlignment="1">
      <alignment/>
    </xf>
    <xf numFmtId="1" fontId="46" fillId="0" borderId="0" xfId="0" applyNumberFormat="1" applyFont="1" applyAlignment="1">
      <alignment horizontal="right"/>
    </xf>
    <xf numFmtId="1" fontId="46" fillId="0" borderId="0" xfId="0" applyNumberFormat="1" applyFont="1" applyAlignment="1">
      <alignment horizontal="left"/>
    </xf>
    <xf numFmtId="9" fontId="11" fillId="0" borderId="0" xfId="0" applyNumberFormat="1" applyFont="1" applyAlignment="1">
      <alignment horizontal="center"/>
    </xf>
    <xf numFmtId="1" fontId="56" fillId="0" borderId="0" xfId="0" applyNumberFormat="1" applyFont="1" applyAlignment="1">
      <alignment horizontal="center"/>
    </xf>
    <xf numFmtId="1" fontId="6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56" fillId="0" borderId="0" xfId="0" applyNumberFormat="1" applyFont="1" applyAlignment="1">
      <alignment/>
    </xf>
    <xf numFmtId="1" fontId="61" fillId="0" borderId="0" xfId="0" applyNumberFormat="1" applyFont="1" applyAlignment="1">
      <alignment horizontal="center"/>
    </xf>
    <xf numFmtId="1" fontId="61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63" fillId="0" borderId="0" xfId="0" applyFont="1" applyAlignment="1">
      <alignment/>
    </xf>
    <xf numFmtId="0" fontId="28" fillId="0" borderId="0" xfId="0" applyFont="1" applyAlignment="1">
      <alignment/>
    </xf>
    <xf numFmtId="0" fontId="64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 quotePrefix="1">
      <alignment/>
    </xf>
    <xf numFmtId="1" fontId="53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53" fillId="0" borderId="0" xfId="0" applyNumberFormat="1" applyFont="1" applyBorder="1" applyAlignment="1">
      <alignment horizontal="left"/>
    </xf>
    <xf numFmtId="1" fontId="28" fillId="0" borderId="0" xfId="0" applyNumberFormat="1" applyFont="1" applyBorder="1" applyAlignment="1" quotePrefix="1">
      <alignment horizontal="center"/>
    </xf>
    <xf numFmtId="1" fontId="28" fillId="0" borderId="0" xfId="0" applyNumberFormat="1" applyFont="1" applyAlignment="1">
      <alignment/>
    </xf>
    <xf numFmtId="0" fontId="58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46" fillId="0" borderId="0" xfId="0" applyFont="1" applyAlignment="1">
      <alignment/>
    </xf>
    <xf numFmtId="1" fontId="6" fillId="0" borderId="0" xfId="0" applyNumberFormat="1" applyFont="1" applyAlignment="1">
      <alignment/>
    </xf>
    <xf numFmtId="0" fontId="66" fillId="0" borderId="0" xfId="0" applyFont="1" applyAlignment="1">
      <alignment/>
    </xf>
    <xf numFmtId="1" fontId="55" fillId="0" borderId="0" xfId="0" applyNumberFormat="1" applyFont="1" applyAlignment="1" quotePrefix="1">
      <alignment horizontal="center"/>
    </xf>
    <xf numFmtId="1" fontId="29" fillId="0" borderId="0" xfId="0" applyNumberFormat="1" applyFont="1" applyAlignment="1">
      <alignment horizontal="left"/>
    </xf>
    <xf numFmtId="1" fontId="38" fillId="0" borderId="0" xfId="0" applyNumberFormat="1" applyFont="1" applyAlignment="1">
      <alignment horizontal="left"/>
    </xf>
    <xf numFmtId="1" fontId="40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1" fontId="57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 horizontal="left"/>
    </xf>
    <xf numFmtId="1" fontId="33" fillId="0" borderId="0" xfId="0" applyNumberFormat="1" applyFont="1" applyAlignment="1">
      <alignment horizontal="center"/>
    </xf>
    <xf numFmtId="1" fontId="31" fillId="0" borderId="0" xfId="0" applyNumberFormat="1" applyFont="1" applyAlignment="1">
      <alignment horizontal="center"/>
    </xf>
    <xf numFmtId="1" fontId="67" fillId="0" borderId="0" xfId="0" applyNumberFormat="1" applyFont="1" applyAlignment="1">
      <alignment horizontal="center"/>
    </xf>
    <xf numFmtId="1" fontId="55" fillId="0" borderId="0" xfId="0" applyNumberFormat="1" applyFont="1" applyAlignment="1">
      <alignment horizontal="center"/>
    </xf>
    <xf numFmtId="1" fontId="6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11" fillId="0" borderId="0" xfId="0" applyNumberFormat="1" applyFont="1" applyAlignment="1">
      <alignment horizontal="left"/>
    </xf>
    <xf numFmtId="1" fontId="11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53" fillId="0" borderId="0" xfId="0" applyNumberFormat="1" applyFont="1" applyAlignment="1">
      <alignment horizontal="left"/>
    </xf>
    <xf numFmtId="1" fontId="58" fillId="0" borderId="0" xfId="0" applyNumberFormat="1" applyFont="1" applyAlignment="1">
      <alignment horizontal="left"/>
    </xf>
    <xf numFmtId="1" fontId="59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0" fontId="0" fillId="0" borderId="0" xfId="0" applyAlignment="1">
      <alignment horizontal="left"/>
    </xf>
    <xf numFmtId="1" fontId="11" fillId="0" borderId="0" xfId="0" applyNumberFormat="1" applyFont="1" applyAlignment="1">
      <alignment horizontal="left" vertical="top"/>
    </xf>
    <xf numFmtId="9" fontId="62" fillId="0" borderId="0" xfId="59" applyFont="1" applyAlignment="1">
      <alignment horizontal="left"/>
    </xf>
    <xf numFmtId="9" fontId="62" fillId="0" borderId="0" xfId="59" applyFont="1" applyAlignment="1">
      <alignment/>
    </xf>
    <xf numFmtId="1" fontId="2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1" fontId="7" fillId="0" borderId="0" xfId="0" applyNumberFormat="1" applyFont="1" applyAlignment="1">
      <alignment/>
    </xf>
    <xf numFmtId="1" fontId="47" fillId="0" borderId="0" xfId="0" applyNumberFormat="1" applyFont="1" applyAlignment="1" quotePrefix="1">
      <alignment horizontal="left"/>
    </xf>
    <xf numFmtId="1" fontId="0" fillId="0" borderId="0" xfId="0" applyNumberFormat="1" applyFont="1" applyAlignment="1">
      <alignment/>
    </xf>
    <xf numFmtId="1" fontId="68" fillId="0" borderId="0" xfId="0" applyNumberFormat="1" applyFont="1" applyAlignment="1">
      <alignment horizontal="center"/>
    </xf>
    <xf numFmtId="0" fontId="51" fillId="0" borderId="0" xfId="0" applyFont="1" applyAlignment="1">
      <alignment horizontal="left"/>
    </xf>
    <xf numFmtId="1" fontId="0" fillId="0" borderId="0" xfId="0" applyNumberFormat="1" applyAlignment="1" quotePrefix="1">
      <alignment horizontal="left"/>
    </xf>
    <xf numFmtId="1" fontId="45" fillId="0" borderId="0" xfId="0" applyNumberFormat="1" applyFont="1" applyAlignment="1">
      <alignment horizontal="left"/>
    </xf>
    <xf numFmtId="1" fontId="50" fillId="0" borderId="0" xfId="0" applyNumberFormat="1" applyFont="1" applyAlignment="1">
      <alignment horizontal="left"/>
    </xf>
    <xf numFmtId="1" fontId="51" fillId="0" borderId="0" xfId="0" applyNumberFormat="1" applyFont="1" applyAlignment="1">
      <alignment horizontal="left"/>
    </xf>
    <xf numFmtId="1" fontId="69" fillId="0" borderId="0" xfId="0" applyNumberFormat="1" applyFont="1" applyAlignment="1">
      <alignment horizontal="center"/>
    </xf>
    <xf numFmtId="1" fontId="63" fillId="0" borderId="0" xfId="0" applyNumberFormat="1" applyFont="1" applyAlignment="1">
      <alignment horizontal="left"/>
    </xf>
    <xf numFmtId="1" fontId="36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11" fillId="0" borderId="0" xfId="0" applyNumberFormat="1" applyFont="1" applyAlignment="1">
      <alignment/>
    </xf>
    <xf numFmtId="0" fontId="66" fillId="0" borderId="0" xfId="0" applyFont="1" applyAlignment="1">
      <alignment/>
    </xf>
    <xf numFmtId="1" fontId="57" fillId="0" borderId="0" xfId="0" applyNumberFormat="1" applyFont="1" applyAlignment="1">
      <alignment horizontal="center"/>
    </xf>
    <xf numFmtId="1" fontId="57" fillId="0" borderId="0" xfId="0" applyNumberFormat="1" applyFont="1" applyAlignment="1" quotePrefix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" fontId="0" fillId="0" borderId="0" xfId="0" applyNumberFormat="1" applyFont="1" applyAlignment="1">
      <alignment horizontal="left"/>
    </xf>
    <xf numFmtId="0" fontId="7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" fontId="71" fillId="0" borderId="0" xfId="0" applyNumberFormat="1" applyFont="1" applyAlignment="1">
      <alignment horizontal="left"/>
    </xf>
    <xf numFmtId="0" fontId="71" fillId="0" borderId="0" xfId="0" applyFont="1" applyAlignment="1">
      <alignment horizontal="left"/>
    </xf>
    <xf numFmtId="1" fontId="73" fillId="0" borderId="0" xfId="0" applyNumberFormat="1" applyFont="1" applyAlignment="1">
      <alignment horizontal="left"/>
    </xf>
    <xf numFmtId="0" fontId="47" fillId="0" borderId="10" xfId="0" applyFont="1" applyBorder="1" applyAlignment="1">
      <alignment/>
    </xf>
    <xf numFmtId="0" fontId="71" fillId="0" borderId="10" xfId="0" applyFont="1" applyBorder="1" applyAlignment="1">
      <alignment horizontal="left"/>
    </xf>
    <xf numFmtId="0" fontId="65" fillId="0" borderId="10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0" fontId="65" fillId="0" borderId="10" xfId="0" applyFont="1" applyBorder="1" applyAlignment="1" quotePrefix="1">
      <alignment horizontal="left" vertical="center"/>
    </xf>
    <xf numFmtId="1" fontId="57" fillId="0" borderId="10" xfId="0" applyNumberFormat="1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1" fontId="72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1" fontId="4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46" fillId="0" borderId="0" xfId="0" applyNumberFormat="1" applyFont="1" applyAlignment="1">
      <alignment/>
    </xf>
    <xf numFmtId="1" fontId="76" fillId="0" borderId="0" xfId="0" applyNumberFormat="1" applyFont="1" applyAlignment="1">
      <alignment horizontal="left"/>
    </xf>
    <xf numFmtId="1" fontId="54" fillId="0" borderId="0" xfId="0" applyNumberFormat="1" applyFont="1" applyAlignment="1" quotePrefix="1">
      <alignment horizontal="left"/>
    </xf>
    <xf numFmtId="1" fontId="52" fillId="0" borderId="0" xfId="0" applyNumberFormat="1" applyFont="1" applyAlignment="1">
      <alignment horizontal="left"/>
    </xf>
    <xf numFmtId="1" fontId="54" fillId="0" borderId="0" xfId="0" applyNumberFormat="1" applyFont="1" applyAlignment="1" quotePrefix="1">
      <alignment horizontal="center"/>
    </xf>
    <xf numFmtId="1" fontId="28" fillId="0" borderId="0" xfId="0" applyNumberFormat="1" applyFont="1" applyBorder="1" applyAlignment="1">
      <alignment horizontal="left"/>
    </xf>
    <xf numFmtId="1" fontId="11" fillId="0" borderId="10" xfId="0" applyNumberFormat="1" applyFont="1" applyBorder="1" applyAlignment="1">
      <alignment horizontal="left"/>
    </xf>
    <xf numFmtId="1" fontId="58" fillId="0" borderId="10" xfId="0" applyNumberFormat="1" applyFont="1" applyBorder="1" applyAlignment="1">
      <alignment horizontal="left"/>
    </xf>
    <xf numFmtId="1" fontId="63" fillId="0" borderId="10" xfId="0" applyNumberFormat="1" applyFont="1" applyBorder="1" applyAlignment="1">
      <alignment horizontal="left"/>
    </xf>
    <xf numFmtId="1" fontId="42" fillId="0" borderId="10" xfId="0" applyNumberFormat="1" applyFont="1" applyBorder="1" applyAlignment="1">
      <alignment horizontal="left"/>
    </xf>
    <xf numFmtId="0" fontId="24" fillId="0" borderId="0" xfId="0" applyFont="1" applyAlignment="1">
      <alignment horizontal="center"/>
    </xf>
    <xf numFmtId="1" fontId="24" fillId="0" borderId="0" xfId="0" applyNumberFormat="1" applyFont="1" applyBorder="1" applyAlignment="1">
      <alignment horizontal="left"/>
    </xf>
    <xf numFmtId="1" fontId="34" fillId="0" borderId="0" xfId="0" applyNumberFormat="1" applyFont="1" applyBorder="1" applyAlignment="1">
      <alignment horizontal="left"/>
    </xf>
    <xf numFmtId="1" fontId="21" fillId="0" borderId="0" xfId="0" applyNumberFormat="1" applyFont="1" applyBorder="1" applyAlignment="1">
      <alignment horizontal="left"/>
    </xf>
    <xf numFmtId="9" fontId="42" fillId="0" borderId="0" xfId="59" applyFont="1" applyAlignment="1">
      <alignment horizontal="left"/>
    </xf>
    <xf numFmtId="9" fontId="28" fillId="0" borderId="0" xfId="59" applyFont="1" applyAlignment="1">
      <alignment horizontal="left"/>
    </xf>
    <xf numFmtId="1" fontId="53" fillId="0" borderId="0" xfId="0" applyNumberFormat="1" applyFont="1" applyAlignment="1">
      <alignment/>
    </xf>
    <xf numFmtId="1" fontId="54" fillId="0" borderId="0" xfId="0" applyNumberFormat="1" applyFont="1" applyAlignment="1">
      <alignment horizontal="left"/>
    </xf>
    <xf numFmtId="0" fontId="0" fillId="0" borderId="0" xfId="0" applyFont="1" applyAlignment="1" quotePrefix="1">
      <alignment/>
    </xf>
    <xf numFmtId="0" fontId="77" fillId="0" borderId="0" xfId="0" applyFont="1" applyAlignment="1">
      <alignment/>
    </xf>
    <xf numFmtId="1" fontId="77" fillId="0" borderId="0" xfId="0" applyNumberFormat="1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1" fontId="81" fillId="0" borderId="0" xfId="0" applyNumberFormat="1" applyFont="1" applyAlignment="1">
      <alignment/>
    </xf>
    <xf numFmtId="1" fontId="78" fillId="0" borderId="0" xfId="0" applyNumberFormat="1" applyFont="1" applyAlignment="1">
      <alignment horizontal="left"/>
    </xf>
    <xf numFmtId="1" fontId="77" fillId="0" borderId="0" xfId="0" applyNumberFormat="1" applyFont="1" applyBorder="1" applyAlignment="1">
      <alignment horizontal="center"/>
    </xf>
    <xf numFmtId="1" fontId="39" fillId="0" borderId="0" xfId="0" applyNumberFormat="1" applyFont="1" applyAlignment="1">
      <alignment horizontal="left"/>
    </xf>
    <xf numFmtId="1" fontId="56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1" fontId="51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" fontId="28" fillId="0" borderId="0" xfId="0" applyNumberFormat="1" applyFont="1" applyAlignment="1">
      <alignment horizontal="center"/>
    </xf>
    <xf numFmtId="1" fontId="53" fillId="0" borderId="0" xfId="0" applyNumberFormat="1" applyFont="1" applyAlignment="1">
      <alignment/>
    </xf>
    <xf numFmtId="1" fontId="32" fillId="0" borderId="0" xfId="0" applyNumberFormat="1" applyFont="1" applyAlignment="1">
      <alignment horizontal="center"/>
    </xf>
    <xf numFmtId="1" fontId="49" fillId="0" borderId="0" xfId="0" applyNumberFormat="1" applyFont="1" applyAlignment="1" quotePrefix="1">
      <alignment horizontal="center"/>
    </xf>
    <xf numFmtId="1" fontId="49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51" fillId="0" borderId="0" xfId="0" applyNumberFormat="1" applyFont="1" applyAlignment="1">
      <alignment horizontal="left"/>
    </xf>
    <xf numFmtId="1" fontId="61" fillId="0" borderId="0" xfId="0" applyNumberFormat="1" applyFont="1" applyAlignment="1">
      <alignment horizontal="center"/>
    </xf>
    <xf numFmtId="1" fontId="52" fillId="0" borderId="0" xfId="0" applyNumberFormat="1" applyFont="1" applyAlignment="1">
      <alignment horizontal="left"/>
    </xf>
    <xf numFmtId="1" fontId="28" fillId="0" borderId="0" xfId="0" applyNumberFormat="1" applyFont="1" applyAlignment="1">
      <alignment horizontal="left"/>
    </xf>
    <xf numFmtId="1" fontId="3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" fontId="57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1" fontId="74" fillId="0" borderId="0" xfId="0" applyNumberFormat="1" applyFont="1" applyAlignment="1">
      <alignment horizontal="center"/>
    </xf>
    <xf numFmtId="1" fontId="75" fillId="0" borderId="0" xfId="0" applyNumberFormat="1" applyFont="1" applyAlignment="1">
      <alignment horizontal="center"/>
    </xf>
    <xf numFmtId="1" fontId="47" fillId="0" borderId="0" xfId="0" applyNumberFormat="1" applyFont="1" applyAlignment="1">
      <alignment horizontal="left"/>
    </xf>
    <xf numFmtId="1" fontId="59" fillId="0" borderId="0" xfId="0" applyNumberFormat="1" applyFont="1" applyAlignment="1">
      <alignment horizontal="left"/>
    </xf>
    <xf numFmtId="1" fontId="11" fillId="0" borderId="0" xfId="0" applyNumberFormat="1" applyFont="1" applyAlignment="1">
      <alignment/>
    </xf>
    <xf numFmtId="1" fontId="59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/>
    </xf>
    <xf numFmtId="0" fontId="52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0" fontId="54" fillId="0" borderId="11" xfId="0" applyFont="1" applyBorder="1" applyAlignment="1">
      <alignment horizontal="center" vertical="top"/>
    </xf>
    <xf numFmtId="0" fontId="54" fillId="0" borderId="12" xfId="0" applyFont="1" applyBorder="1" applyAlignment="1">
      <alignment horizontal="center" vertical="top"/>
    </xf>
    <xf numFmtId="0" fontId="54" fillId="0" borderId="13" xfId="0" applyFont="1" applyBorder="1" applyAlignment="1">
      <alignment horizontal="center" vertical="top"/>
    </xf>
    <xf numFmtId="0" fontId="71" fillId="0" borderId="0" xfId="0" applyFont="1" applyAlignment="1">
      <alignment horizontal="left" vertical="top"/>
    </xf>
    <xf numFmtId="1" fontId="28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left"/>
    </xf>
    <xf numFmtId="0" fontId="2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1052</xdr:row>
      <xdr:rowOff>0</xdr:rowOff>
    </xdr:from>
    <xdr:to>
      <xdr:col>3</xdr:col>
      <xdr:colOff>123825</xdr:colOff>
      <xdr:row>1052</xdr:row>
      <xdr:rowOff>0</xdr:rowOff>
    </xdr:to>
    <xdr:sp>
      <xdr:nvSpPr>
        <xdr:cNvPr id="1" name="AutoShape 22"/>
        <xdr:cNvSpPr>
          <a:spLocks/>
        </xdr:cNvSpPr>
      </xdr:nvSpPr>
      <xdr:spPr>
        <a:xfrm>
          <a:off x="1857375" y="247164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1801</xdr:row>
      <xdr:rowOff>0</xdr:rowOff>
    </xdr:from>
    <xdr:to>
      <xdr:col>3</xdr:col>
      <xdr:colOff>123825</xdr:colOff>
      <xdr:row>1801</xdr:row>
      <xdr:rowOff>0</xdr:rowOff>
    </xdr:to>
    <xdr:sp>
      <xdr:nvSpPr>
        <xdr:cNvPr id="2" name="AutoShape 43"/>
        <xdr:cNvSpPr>
          <a:spLocks/>
        </xdr:cNvSpPr>
      </xdr:nvSpPr>
      <xdr:spPr>
        <a:xfrm>
          <a:off x="1857375" y="426386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1075</xdr:row>
      <xdr:rowOff>0</xdr:rowOff>
    </xdr:from>
    <xdr:to>
      <xdr:col>3</xdr:col>
      <xdr:colOff>123825</xdr:colOff>
      <xdr:row>1075</xdr:row>
      <xdr:rowOff>0</xdr:rowOff>
    </xdr:to>
    <xdr:sp>
      <xdr:nvSpPr>
        <xdr:cNvPr id="3" name="AutoShape 74"/>
        <xdr:cNvSpPr>
          <a:spLocks/>
        </xdr:cNvSpPr>
      </xdr:nvSpPr>
      <xdr:spPr>
        <a:xfrm>
          <a:off x="1857375" y="252688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3</xdr:col>
      <xdr:colOff>123825</xdr:colOff>
      <xdr:row>376</xdr:row>
      <xdr:rowOff>0</xdr:rowOff>
    </xdr:to>
    <xdr:sp>
      <xdr:nvSpPr>
        <xdr:cNvPr id="4" name="AutoShape 78"/>
        <xdr:cNvSpPr>
          <a:spLocks/>
        </xdr:cNvSpPr>
      </xdr:nvSpPr>
      <xdr:spPr>
        <a:xfrm>
          <a:off x="1857375" y="88087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123825</xdr:colOff>
      <xdr:row>215</xdr:row>
      <xdr:rowOff>0</xdr:rowOff>
    </xdr:to>
    <xdr:sp>
      <xdr:nvSpPr>
        <xdr:cNvPr id="5" name="AutoShape 79"/>
        <xdr:cNvSpPr>
          <a:spLocks/>
        </xdr:cNvSpPr>
      </xdr:nvSpPr>
      <xdr:spPr>
        <a:xfrm>
          <a:off x="1857375" y="50053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1075</xdr:row>
      <xdr:rowOff>0</xdr:rowOff>
    </xdr:from>
    <xdr:to>
      <xdr:col>3</xdr:col>
      <xdr:colOff>123825</xdr:colOff>
      <xdr:row>1075</xdr:row>
      <xdr:rowOff>0</xdr:rowOff>
    </xdr:to>
    <xdr:sp>
      <xdr:nvSpPr>
        <xdr:cNvPr id="6" name="AutoShape 89"/>
        <xdr:cNvSpPr>
          <a:spLocks/>
        </xdr:cNvSpPr>
      </xdr:nvSpPr>
      <xdr:spPr>
        <a:xfrm>
          <a:off x="1857375" y="252688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1075</xdr:row>
      <xdr:rowOff>0</xdr:rowOff>
    </xdr:from>
    <xdr:to>
      <xdr:col>3</xdr:col>
      <xdr:colOff>123825</xdr:colOff>
      <xdr:row>1075</xdr:row>
      <xdr:rowOff>0</xdr:rowOff>
    </xdr:to>
    <xdr:sp>
      <xdr:nvSpPr>
        <xdr:cNvPr id="7" name="AutoShape 90"/>
        <xdr:cNvSpPr>
          <a:spLocks/>
        </xdr:cNvSpPr>
      </xdr:nvSpPr>
      <xdr:spPr>
        <a:xfrm>
          <a:off x="1857375" y="252688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123825</xdr:colOff>
      <xdr:row>215</xdr:row>
      <xdr:rowOff>0</xdr:rowOff>
    </xdr:to>
    <xdr:sp>
      <xdr:nvSpPr>
        <xdr:cNvPr id="8" name="AutoShape 93"/>
        <xdr:cNvSpPr>
          <a:spLocks/>
        </xdr:cNvSpPr>
      </xdr:nvSpPr>
      <xdr:spPr>
        <a:xfrm>
          <a:off x="1857375" y="50053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123825</xdr:colOff>
      <xdr:row>215</xdr:row>
      <xdr:rowOff>0</xdr:rowOff>
    </xdr:to>
    <xdr:sp>
      <xdr:nvSpPr>
        <xdr:cNvPr id="9" name="AutoShape 94"/>
        <xdr:cNvSpPr>
          <a:spLocks/>
        </xdr:cNvSpPr>
      </xdr:nvSpPr>
      <xdr:spPr>
        <a:xfrm>
          <a:off x="1857375" y="50053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123825</xdr:colOff>
      <xdr:row>215</xdr:row>
      <xdr:rowOff>0</xdr:rowOff>
    </xdr:to>
    <xdr:sp>
      <xdr:nvSpPr>
        <xdr:cNvPr id="10" name="AutoShape 95"/>
        <xdr:cNvSpPr>
          <a:spLocks/>
        </xdr:cNvSpPr>
      </xdr:nvSpPr>
      <xdr:spPr>
        <a:xfrm>
          <a:off x="1857375" y="50053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1566</xdr:row>
      <xdr:rowOff>0</xdr:rowOff>
    </xdr:from>
    <xdr:to>
      <xdr:col>3</xdr:col>
      <xdr:colOff>123825</xdr:colOff>
      <xdr:row>1566</xdr:row>
      <xdr:rowOff>0</xdr:rowOff>
    </xdr:to>
    <xdr:sp>
      <xdr:nvSpPr>
        <xdr:cNvPr id="11" name="AutoShape 109"/>
        <xdr:cNvSpPr>
          <a:spLocks/>
        </xdr:cNvSpPr>
      </xdr:nvSpPr>
      <xdr:spPr>
        <a:xfrm>
          <a:off x="1857375" y="370817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1566</xdr:row>
      <xdr:rowOff>0</xdr:rowOff>
    </xdr:from>
    <xdr:to>
      <xdr:col>3</xdr:col>
      <xdr:colOff>123825</xdr:colOff>
      <xdr:row>1566</xdr:row>
      <xdr:rowOff>0</xdr:rowOff>
    </xdr:to>
    <xdr:sp>
      <xdr:nvSpPr>
        <xdr:cNvPr id="12" name="AutoShape 110"/>
        <xdr:cNvSpPr>
          <a:spLocks/>
        </xdr:cNvSpPr>
      </xdr:nvSpPr>
      <xdr:spPr>
        <a:xfrm>
          <a:off x="1857375" y="370817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1566</xdr:row>
      <xdr:rowOff>0</xdr:rowOff>
    </xdr:from>
    <xdr:to>
      <xdr:col>3</xdr:col>
      <xdr:colOff>123825</xdr:colOff>
      <xdr:row>1566</xdr:row>
      <xdr:rowOff>0</xdr:rowOff>
    </xdr:to>
    <xdr:sp>
      <xdr:nvSpPr>
        <xdr:cNvPr id="13" name="AutoShape 111"/>
        <xdr:cNvSpPr>
          <a:spLocks/>
        </xdr:cNvSpPr>
      </xdr:nvSpPr>
      <xdr:spPr>
        <a:xfrm>
          <a:off x="1857375" y="370817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1566</xdr:row>
      <xdr:rowOff>0</xdr:rowOff>
    </xdr:from>
    <xdr:to>
      <xdr:col>3</xdr:col>
      <xdr:colOff>123825</xdr:colOff>
      <xdr:row>1566</xdr:row>
      <xdr:rowOff>0</xdr:rowOff>
    </xdr:to>
    <xdr:sp>
      <xdr:nvSpPr>
        <xdr:cNvPr id="14" name="AutoShape 112"/>
        <xdr:cNvSpPr>
          <a:spLocks/>
        </xdr:cNvSpPr>
      </xdr:nvSpPr>
      <xdr:spPr>
        <a:xfrm>
          <a:off x="1857375" y="370817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1566</xdr:row>
      <xdr:rowOff>0</xdr:rowOff>
    </xdr:from>
    <xdr:to>
      <xdr:col>3</xdr:col>
      <xdr:colOff>152400</xdr:colOff>
      <xdr:row>1566</xdr:row>
      <xdr:rowOff>0</xdr:rowOff>
    </xdr:to>
    <xdr:sp>
      <xdr:nvSpPr>
        <xdr:cNvPr id="15" name="AutoShape 113"/>
        <xdr:cNvSpPr>
          <a:spLocks/>
        </xdr:cNvSpPr>
      </xdr:nvSpPr>
      <xdr:spPr>
        <a:xfrm>
          <a:off x="1885950" y="370817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1566</xdr:row>
      <xdr:rowOff>0</xdr:rowOff>
    </xdr:from>
    <xdr:to>
      <xdr:col>3</xdr:col>
      <xdr:colOff>123825</xdr:colOff>
      <xdr:row>1566</xdr:row>
      <xdr:rowOff>0</xdr:rowOff>
    </xdr:to>
    <xdr:sp>
      <xdr:nvSpPr>
        <xdr:cNvPr id="16" name="AutoShape 114"/>
        <xdr:cNvSpPr>
          <a:spLocks/>
        </xdr:cNvSpPr>
      </xdr:nvSpPr>
      <xdr:spPr>
        <a:xfrm>
          <a:off x="1857375" y="370817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782</xdr:row>
      <xdr:rowOff>0</xdr:rowOff>
    </xdr:from>
    <xdr:to>
      <xdr:col>3</xdr:col>
      <xdr:colOff>123825</xdr:colOff>
      <xdr:row>782</xdr:row>
      <xdr:rowOff>0</xdr:rowOff>
    </xdr:to>
    <xdr:sp>
      <xdr:nvSpPr>
        <xdr:cNvPr id="17" name="AutoShape 146"/>
        <xdr:cNvSpPr>
          <a:spLocks/>
        </xdr:cNvSpPr>
      </xdr:nvSpPr>
      <xdr:spPr>
        <a:xfrm>
          <a:off x="1857375" y="183680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782</xdr:row>
      <xdr:rowOff>0</xdr:rowOff>
    </xdr:from>
    <xdr:to>
      <xdr:col>3</xdr:col>
      <xdr:colOff>123825</xdr:colOff>
      <xdr:row>782</xdr:row>
      <xdr:rowOff>0</xdr:rowOff>
    </xdr:to>
    <xdr:sp>
      <xdr:nvSpPr>
        <xdr:cNvPr id="18" name="AutoShape 147"/>
        <xdr:cNvSpPr>
          <a:spLocks/>
        </xdr:cNvSpPr>
      </xdr:nvSpPr>
      <xdr:spPr>
        <a:xfrm>
          <a:off x="1857375" y="183680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782</xdr:row>
      <xdr:rowOff>0</xdr:rowOff>
    </xdr:from>
    <xdr:to>
      <xdr:col>3</xdr:col>
      <xdr:colOff>123825</xdr:colOff>
      <xdr:row>782</xdr:row>
      <xdr:rowOff>0</xdr:rowOff>
    </xdr:to>
    <xdr:sp>
      <xdr:nvSpPr>
        <xdr:cNvPr id="19" name="AutoShape 148"/>
        <xdr:cNvSpPr>
          <a:spLocks/>
        </xdr:cNvSpPr>
      </xdr:nvSpPr>
      <xdr:spPr>
        <a:xfrm>
          <a:off x="1857375" y="183680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782</xdr:row>
      <xdr:rowOff>0</xdr:rowOff>
    </xdr:from>
    <xdr:to>
      <xdr:col>3</xdr:col>
      <xdr:colOff>123825</xdr:colOff>
      <xdr:row>782</xdr:row>
      <xdr:rowOff>0</xdr:rowOff>
    </xdr:to>
    <xdr:sp>
      <xdr:nvSpPr>
        <xdr:cNvPr id="20" name="AutoShape 149"/>
        <xdr:cNvSpPr>
          <a:spLocks/>
        </xdr:cNvSpPr>
      </xdr:nvSpPr>
      <xdr:spPr>
        <a:xfrm>
          <a:off x="1857375" y="183680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1801</xdr:row>
      <xdr:rowOff>0</xdr:rowOff>
    </xdr:from>
    <xdr:to>
      <xdr:col>3</xdr:col>
      <xdr:colOff>123825</xdr:colOff>
      <xdr:row>1801</xdr:row>
      <xdr:rowOff>0</xdr:rowOff>
    </xdr:to>
    <xdr:sp>
      <xdr:nvSpPr>
        <xdr:cNvPr id="21" name="AutoShape 157"/>
        <xdr:cNvSpPr>
          <a:spLocks/>
        </xdr:cNvSpPr>
      </xdr:nvSpPr>
      <xdr:spPr>
        <a:xfrm>
          <a:off x="1857375" y="426386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2002</xdr:row>
      <xdr:rowOff>0</xdr:rowOff>
    </xdr:from>
    <xdr:to>
      <xdr:col>3</xdr:col>
      <xdr:colOff>123825</xdr:colOff>
      <xdr:row>2002</xdr:row>
      <xdr:rowOff>0</xdr:rowOff>
    </xdr:to>
    <xdr:sp>
      <xdr:nvSpPr>
        <xdr:cNvPr id="22" name="AutoShape 166"/>
        <xdr:cNvSpPr>
          <a:spLocks/>
        </xdr:cNvSpPr>
      </xdr:nvSpPr>
      <xdr:spPr>
        <a:xfrm>
          <a:off x="1857375" y="475488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2085</xdr:row>
      <xdr:rowOff>0</xdr:rowOff>
    </xdr:from>
    <xdr:to>
      <xdr:col>3</xdr:col>
      <xdr:colOff>123825</xdr:colOff>
      <xdr:row>2085</xdr:row>
      <xdr:rowOff>0</xdr:rowOff>
    </xdr:to>
    <xdr:sp>
      <xdr:nvSpPr>
        <xdr:cNvPr id="23" name="AutoShape 167"/>
        <xdr:cNvSpPr>
          <a:spLocks/>
        </xdr:cNvSpPr>
      </xdr:nvSpPr>
      <xdr:spPr>
        <a:xfrm>
          <a:off x="1857375" y="496395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2122</xdr:row>
      <xdr:rowOff>0</xdr:rowOff>
    </xdr:from>
    <xdr:to>
      <xdr:col>3</xdr:col>
      <xdr:colOff>123825</xdr:colOff>
      <xdr:row>2122</xdr:row>
      <xdr:rowOff>0</xdr:rowOff>
    </xdr:to>
    <xdr:sp>
      <xdr:nvSpPr>
        <xdr:cNvPr id="24" name="AutoShape 168"/>
        <xdr:cNvSpPr>
          <a:spLocks/>
        </xdr:cNvSpPr>
      </xdr:nvSpPr>
      <xdr:spPr>
        <a:xfrm>
          <a:off x="1857375" y="505482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2161</xdr:row>
      <xdr:rowOff>0</xdr:rowOff>
    </xdr:from>
    <xdr:to>
      <xdr:col>3</xdr:col>
      <xdr:colOff>123825</xdr:colOff>
      <xdr:row>2161</xdr:row>
      <xdr:rowOff>0</xdr:rowOff>
    </xdr:to>
    <xdr:sp>
      <xdr:nvSpPr>
        <xdr:cNvPr id="25" name="AutoShape 169"/>
        <xdr:cNvSpPr>
          <a:spLocks/>
        </xdr:cNvSpPr>
      </xdr:nvSpPr>
      <xdr:spPr>
        <a:xfrm>
          <a:off x="1857375" y="515321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2161</xdr:row>
      <xdr:rowOff>0</xdr:rowOff>
    </xdr:from>
    <xdr:to>
      <xdr:col>3</xdr:col>
      <xdr:colOff>123825</xdr:colOff>
      <xdr:row>2161</xdr:row>
      <xdr:rowOff>0</xdr:rowOff>
    </xdr:to>
    <xdr:sp>
      <xdr:nvSpPr>
        <xdr:cNvPr id="26" name="AutoShape 170"/>
        <xdr:cNvSpPr>
          <a:spLocks/>
        </xdr:cNvSpPr>
      </xdr:nvSpPr>
      <xdr:spPr>
        <a:xfrm>
          <a:off x="1857375" y="515321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2161</xdr:row>
      <xdr:rowOff>0</xdr:rowOff>
    </xdr:from>
    <xdr:to>
      <xdr:col>3</xdr:col>
      <xdr:colOff>123825</xdr:colOff>
      <xdr:row>2161</xdr:row>
      <xdr:rowOff>0</xdr:rowOff>
    </xdr:to>
    <xdr:sp>
      <xdr:nvSpPr>
        <xdr:cNvPr id="27" name="AutoShape 171"/>
        <xdr:cNvSpPr>
          <a:spLocks/>
        </xdr:cNvSpPr>
      </xdr:nvSpPr>
      <xdr:spPr>
        <a:xfrm>
          <a:off x="1857375" y="515321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2161</xdr:row>
      <xdr:rowOff>0</xdr:rowOff>
    </xdr:from>
    <xdr:to>
      <xdr:col>3</xdr:col>
      <xdr:colOff>123825</xdr:colOff>
      <xdr:row>2161</xdr:row>
      <xdr:rowOff>0</xdr:rowOff>
    </xdr:to>
    <xdr:sp>
      <xdr:nvSpPr>
        <xdr:cNvPr id="28" name="AutoShape 172"/>
        <xdr:cNvSpPr>
          <a:spLocks/>
        </xdr:cNvSpPr>
      </xdr:nvSpPr>
      <xdr:spPr>
        <a:xfrm>
          <a:off x="1857375" y="515321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2161</xdr:row>
      <xdr:rowOff>0</xdr:rowOff>
    </xdr:from>
    <xdr:to>
      <xdr:col>3</xdr:col>
      <xdr:colOff>123825</xdr:colOff>
      <xdr:row>2161</xdr:row>
      <xdr:rowOff>0</xdr:rowOff>
    </xdr:to>
    <xdr:sp>
      <xdr:nvSpPr>
        <xdr:cNvPr id="29" name="AutoShape 173"/>
        <xdr:cNvSpPr>
          <a:spLocks/>
        </xdr:cNvSpPr>
      </xdr:nvSpPr>
      <xdr:spPr>
        <a:xfrm>
          <a:off x="1857375" y="515321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2275</xdr:row>
      <xdr:rowOff>0</xdr:rowOff>
    </xdr:from>
    <xdr:to>
      <xdr:col>3</xdr:col>
      <xdr:colOff>123825</xdr:colOff>
      <xdr:row>2275</xdr:row>
      <xdr:rowOff>0</xdr:rowOff>
    </xdr:to>
    <xdr:sp>
      <xdr:nvSpPr>
        <xdr:cNvPr id="30" name="AutoShape 174"/>
        <xdr:cNvSpPr>
          <a:spLocks/>
        </xdr:cNvSpPr>
      </xdr:nvSpPr>
      <xdr:spPr>
        <a:xfrm>
          <a:off x="1857375" y="542277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2275</xdr:row>
      <xdr:rowOff>0</xdr:rowOff>
    </xdr:from>
    <xdr:to>
      <xdr:col>3</xdr:col>
      <xdr:colOff>123825</xdr:colOff>
      <xdr:row>2275</xdr:row>
      <xdr:rowOff>0</xdr:rowOff>
    </xdr:to>
    <xdr:sp>
      <xdr:nvSpPr>
        <xdr:cNvPr id="31" name="AutoShape 175"/>
        <xdr:cNvSpPr>
          <a:spLocks/>
        </xdr:cNvSpPr>
      </xdr:nvSpPr>
      <xdr:spPr>
        <a:xfrm>
          <a:off x="1857375" y="542277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2275</xdr:row>
      <xdr:rowOff>0</xdr:rowOff>
    </xdr:from>
    <xdr:to>
      <xdr:col>3</xdr:col>
      <xdr:colOff>123825</xdr:colOff>
      <xdr:row>2275</xdr:row>
      <xdr:rowOff>0</xdr:rowOff>
    </xdr:to>
    <xdr:sp>
      <xdr:nvSpPr>
        <xdr:cNvPr id="32" name="AutoShape 176"/>
        <xdr:cNvSpPr>
          <a:spLocks/>
        </xdr:cNvSpPr>
      </xdr:nvSpPr>
      <xdr:spPr>
        <a:xfrm>
          <a:off x="1857375" y="542277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2275</xdr:row>
      <xdr:rowOff>0</xdr:rowOff>
    </xdr:from>
    <xdr:to>
      <xdr:col>3</xdr:col>
      <xdr:colOff>123825</xdr:colOff>
      <xdr:row>2275</xdr:row>
      <xdr:rowOff>0</xdr:rowOff>
    </xdr:to>
    <xdr:sp>
      <xdr:nvSpPr>
        <xdr:cNvPr id="33" name="AutoShape 177"/>
        <xdr:cNvSpPr>
          <a:spLocks/>
        </xdr:cNvSpPr>
      </xdr:nvSpPr>
      <xdr:spPr>
        <a:xfrm>
          <a:off x="1857375" y="542277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2275</xdr:row>
      <xdr:rowOff>0</xdr:rowOff>
    </xdr:from>
    <xdr:to>
      <xdr:col>3</xdr:col>
      <xdr:colOff>123825</xdr:colOff>
      <xdr:row>2275</xdr:row>
      <xdr:rowOff>0</xdr:rowOff>
    </xdr:to>
    <xdr:sp>
      <xdr:nvSpPr>
        <xdr:cNvPr id="34" name="AutoShape 178"/>
        <xdr:cNvSpPr>
          <a:spLocks/>
        </xdr:cNvSpPr>
      </xdr:nvSpPr>
      <xdr:spPr>
        <a:xfrm>
          <a:off x="1857375" y="542277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2275</xdr:row>
      <xdr:rowOff>0</xdr:rowOff>
    </xdr:from>
    <xdr:to>
      <xdr:col>3</xdr:col>
      <xdr:colOff>123825</xdr:colOff>
      <xdr:row>2275</xdr:row>
      <xdr:rowOff>0</xdr:rowOff>
    </xdr:to>
    <xdr:sp>
      <xdr:nvSpPr>
        <xdr:cNvPr id="35" name="AutoShape 179"/>
        <xdr:cNvSpPr>
          <a:spLocks/>
        </xdr:cNvSpPr>
      </xdr:nvSpPr>
      <xdr:spPr>
        <a:xfrm>
          <a:off x="1857375" y="542277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2313</xdr:row>
      <xdr:rowOff>0</xdr:rowOff>
    </xdr:from>
    <xdr:to>
      <xdr:col>3</xdr:col>
      <xdr:colOff>123825</xdr:colOff>
      <xdr:row>2313</xdr:row>
      <xdr:rowOff>0</xdr:rowOff>
    </xdr:to>
    <xdr:sp>
      <xdr:nvSpPr>
        <xdr:cNvPr id="36" name="AutoShape 180"/>
        <xdr:cNvSpPr>
          <a:spLocks/>
        </xdr:cNvSpPr>
      </xdr:nvSpPr>
      <xdr:spPr>
        <a:xfrm>
          <a:off x="1857375" y="551078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2313</xdr:row>
      <xdr:rowOff>0</xdr:rowOff>
    </xdr:from>
    <xdr:to>
      <xdr:col>3</xdr:col>
      <xdr:colOff>123825</xdr:colOff>
      <xdr:row>2313</xdr:row>
      <xdr:rowOff>0</xdr:rowOff>
    </xdr:to>
    <xdr:sp>
      <xdr:nvSpPr>
        <xdr:cNvPr id="37" name="AutoShape 181"/>
        <xdr:cNvSpPr>
          <a:spLocks/>
        </xdr:cNvSpPr>
      </xdr:nvSpPr>
      <xdr:spPr>
        <a:xfrm>
          <a:off x="1857375" y="551078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2313</xdr:row>
      <xdr:rowOff>0</xdr:rowOff>
    </xdr:from>
    <xdr:to>
      <xdr:col>3</xdr:col>
      <xdr:colOff>123825</xdr:colOff>
      <xdr:row>2313</xdr:row>
      <xdr:rowOff>0</xdr:rowOff>
    </xdr:to>
    <xdr:sp>
      <xdr:nvSpPr>
        <xdr:cNvPr id="38" name="AutoShape 182"/>
        <xdr:cNvSpPr>
          <a:spLocks/>
        </xdr:cNvSpPr>
      </xdr:nvSpPr>
      <xdr:spPr>
        <a:xfrm>
          <a:off x="1857375" y="551078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2313</xdr:row>
      <xdr:rowOff>0</xdr:rowOff>
    </xdr:from>
    <xdr:to>
      <xdr:col>3</xdr:col>
      <xdr:colOff>123825</xdr:colOff>
      <xdr:row>2313</xdr:row>
      <xdr:rowOff>0</xdr:rowOff>
    </xdr:to>
    <xdr:sp>
      <xdr:nvSpPr>
        <xdr:cNvPr id="39" name="AutoShape 183"/>
        <xdr:cNvSpPr>
          <a:spLocks/>
        </xdr:cNvSpPr>
      </xdr:nvSpPr>
      <xdr:spPr>
        <a:xfrm>
          <a:off x="1857375" y="551078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2313</xdr:row>
      <xdr:rowOff>0</xdr:rowOff>
    </xdr:from>
    <xdr:to>
      <xdr:col>3</xdr:col>
      <xdr:colOff>123825</xdr:colOff>
      <xdr:row>2313</xdr:row>
      <xdr:rowOff>0</xdr:rowOff>
    </xdr:to>
    <xdr:sp>
      <xdr:nvSpPr>
        <xdr:cNvPr id="40" name="AutoShape 184"/>
        <xdr:cNvSpPr>
          <a:spLocks/>
        </xdr:cNvSpPr>
      </xdr:nvSpPr>
      <xdr:spPr>
        <a:xfrm>
          <a:off x="1857375" y="551078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2313</xdr:row>
      <xdr:rowOff>0</xdr:rowOff>
    </xdr:from>
    <xdr:to>
      <xdr:col>3</xdr:col>
      <xdr:colOff>123825</xdr:colOff>
      <xdr:row>2313</xdr:row>
      <xdr:rowOff>0</xdr:rowOff>
    </xdr:to>
    <xdr:sp>
      <xdr:nvSpPr>
        <xdr:cNvPr id="41" name="AutoShape 185"/>
        <xdr:cNvSpPr>
          <a:spLocks/>
        </xdr:cNvSpPr>
      </xdr:nvSpPr>
      <xdr:spPr>
        <a:xfrm>
          <a:off x="1857375" y="551078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2313</xdr:row>
      <xdr:rowOff>0</xdr:rowOff>
    </xdr:from>
    <xdr:to>
      <xdr:col>3</xdr:col>
      <xdr:colOff>123825</xdr:colOff>
      <xdr:row>2313</xdr:row>
      <xdr:rowOff>0</xdr:rowOff>
    </xdr:to>
    <xdr:sp>
      <xdr:nvSpPr>
        <xdr:cNvPr id="42" name="AutoShape 186"/>
        <xdr:cNvSpPr>
          <a:spLocks/>
        </xdr:cNvSpPr>
      </xdr:nvSpPr>
      <xdr:spPr>
        <a:xfrm>
          <a:off x="1857375" y="551078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2313</xdr:row>
      <xdr:rowOff>0</xdr:rowOff>
    </xdr:from>
    <xdr:to>
      <xdr:col>3</xdr:col>
      <xdr:colOff>123825</xdr:colOff>
      <xdr:row>2313</xdr:row>
      <xdr:rowOff>0</xdr:rowOff>
    </xdr:to>
    <xdr:sp>
      <xdr:nvSpPr>
        <xdr:cNvPr id="43" name="AutoShape 187"/>
        <xdr:cNvSpPr>
          <a:spLocks/>
        </xdr:cNvSpPr>
      </xdr:nvSpPr>
      <xdr:spPr>
        <a:xfrm>
          <a:off x="1857375" y="551078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2313</xdr:row>
      <xdr:rowOff>0</xdr:rowOff>
    </xdr:from>
    <xdr:to>
      <xdr:col>3</xdr:col>
      <xdr:colOff>123825</xdr:colOff>
      <xdr:row>2313</xdr:row>
      <xdr:rowOff>0</xdr:rowOff>
    </xdr:to>
    <xdr:sp>
      <xdr:nvSpPr>
        <xdr:cNvPr id="44" name="AutoShape 188"/>
        <xdr:cNvSpPr>
          <a:spLocks/>
        </xdr:cNvSpPr>
      </xdr:nvSpPr>
      <xdr:spPr>
        <a:xfrm>
          <a:off x="1857375" y="551078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2353</xdr:row>
      <xdr:rowOff>0</xdr:rowOff>
    </xdr:from>
    <xdr:to>
      <xdr:col>3</xdr:col>
      <xdr:colOff>123825</xdr:colOff>
      <xdr:row>2353</xdr:row>
      <xdr:rowOff>0</xdr:rowOff>
    </xdr:to>
    <xdr:sp>
      <xdr:nvSpPr>
        <xdr:cNvPr id="45" name="AutoShape 189"/>
        <xdr:cNvSpPr>
          <a:spLocks/>
        </xdr:cNvSpPr>
      </xdr:nvSpPr>
      <xdr:spPr>
        <a:xfrm>
          <a:off x="1857375" y="560946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2440</xdr:row>
      <xdr:rowOff>0</xdr:rowOff>
    </xdr:from>
    <xdr:to>
      <xdr:col>3</xdr:col>
      <xdr:colOff>123825</xdr:colOff>
      <xdr:row>2440</xdr:row>
      <xdr:rowOff>0</xdr:rowOff>
    </xdr:to>
    <xdr:sp>
      <xdr:nvSpPr>
        <xdr:cNvPr id="46" name="AutoShape 190"/>
        <xdr:cNvSpPr>
          <a:spLocks/>
        </xdr:cNvSpPr>
      </xdr:nvSpPr>
      <xdr:spPr>
        <a:xfrm>
          <a:off x="1857375" y="580520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2486</xdr:row>
      <xdr:rowOff>0</xdr:rowOff>
    </xdr:from>
    <xdr:to>
      <xdr:col>3</xdr:col>
      <xdr:colOff>123825</xdr:colOff>
      <xdr:row>2486</xdr:row>
      <xdr:rowOff>0</xdr:rowOff>
    </xdr:to>
    <xdr:sp>
      <xdr:nvSpPr>
        <xdr:cNvPr id="47" name="AutoShape 191"/>
        <xdr:cNvSpPr>
          <a:spLocks/>
        </xdr:cNvSpPr>
      </xdr:nvSpPr>
      <xdr:spPr>
        <a:xfrm>
          <a:off x="1857375" y="591597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2486</xdr:row>
      <xdr:rowOff>0</xdr:rowOff>
    </xdr:from>
    <xdr:to>
      <xdr:col>3</xdr:col>
      <xdr:colOff>123825</xdr:colOff>
      <xdr:row>2486</xdr:row>
      <xdr:rowOff>0</xdr:rowOff>
    </xdr:to>
    <xdr:sp>
      <xdr:nvSpPr>
        <xdr:cNvPr id="48" name="AutoShape 192"/>
        <xdr:cNvSpPr>
          <a:spLocks/>
        </xdr:cNvSpPr>
      </xdr:nvSpPr>
      <xdr:spPr>
        <a:xfrm>
          <a:off x="1857375" y="591597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2486</xdr:row>
      <xdr:rowOff>0</xdr:rowOff>
    </xdr:from>
    <xdr:to>
      <xdr:col>3</xdr:col>
      <xdr:colOff>123825</xdr:colOff>
      <xdr:row>2486</xdr:row>
      <xdr:rowOff>0</xdr:rowOff>
    </xdr:to>
    <xdr:sp>
      <xdr:nvSpPr>
        <xdr:cNvPr id="49" name="AutoShape 193"/>
        <xdr:cNvSpPr>
          <a:spLocks/>
        </xdr:cNvSpPr>
      </xdr:nvSpPr>
      <xdr:spPr>
        <a:xfrm>
          <a:off x="1857375" y="591597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2528</xdr:row>
      <xdr:rowOff>0</xdr:rowOff>
    </xdr:from>
    <xdr:to>
      <xdr:col>3</xdr:col>
      <xdr:colOff>123825</xdr:colOff>
      <xdr:row>2528</xdr:row>
      <xdr:rowOff>0</xdr:rowOff>
    </xdr:to>
    <xdr:sp>
      <xdr:nvSpPr>
        <xdr:cNvPr id="50" name="AutoShape 194"/>
        <xdr:cNvSpPr>
          <a:spLocks/>
        </xdr:cNvSpPr>
      </xdr:nvSpPr>
      <xdr:spPr>
        <a:xfrm>
          <a:off x="1857375" y="601408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2570</xdr:row>
      <xdr:rowOff>0</xdr:rowOff>
    </xdr:from>
    <xdr:to>
      <xdr:col>3</xdr:col>
      <xdr:colOff>123825</xdr:colOff>
      <xdr:row>2570</xdr:row>
      <xdr:rowOff>0</xdr:rowOff>
    </xdr:to>
    <xdr:sp>
      <xdr:nvSpPr>
        <xdr:cNvPr id="51" name="AutoShape 195"/>
        <xdr:cNvSpPr>
          <a:spLocks/>
        </xdr:cNvSpPr>
      </xdr:nvSpPr>
      <xdr:spPr>
        <a:xfrm>
          <a:off x="1857375" y="611571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2611</xdr:row>
      <xdr:rowOff>0</xdr:rowOff>
    </xdr:from>
    <xdr:to>
      <xdr:col>3</xdr:col>
      <xdr:colOff>123825</xdr:colOff>
      <xdr:row>2611</xdr:row>
      <xdr:rowOff>0</xdr:rowOff>
    </xdr:to>
    <xdr:sp>
      <xdr:nvSpPr>
        <xdr:cNvPr id="52" name="AutoShape 196"/>
        <xdr:cNvSpPr>
          <a:spLocks/>
        </xdr:cNvSpPr>
      </xdr:nvSpPr>
      <xdr:spPr>
        <a:xfrm>
          <a:off x="1857375" y="618210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2647</xdr:row>
      <xdr:rowOff>0</xdr:rowOff>
    </xdr:from>
    <xdr:to>
      <xdr:col>3</xdr:col>
      <xdr:colOff>123825</xdr:colOff>
      <xdr:row>2647</xdr:row>
      <xdr:rowOff>0</xdr:rowOff>
    </xdr:to>
    <xdr:sp>
      <xdr:nvSpPr>
        <xdr:cNvPr id="53" name="AutoShape 197"/>
        <xdr:cNvSpPr>
          <a:spLocks/>
        </xdr:cNvSpPr>
      </xdr:nvSpPr>
      <xdr:spPr>
        <a:xfrm>
          <a:off x="1857375" y="624039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2647</xdr:row>
      <xdr:rowOff>0</xdr:rowOff>
    </xdr:from>
    <xdr:to>
      <xdr:col>3</xdr:col>
      <xdr:colOff>123825</xdr:colOff>
      <xdr:row>2647</xdr:row>
      <xdr:rowOff>0</xdr:rowOff>
    </xdr:to>
    <xdr:sp>
      <xdr:nvSpPr>
        <xdr:cNvPr id="54" name="AutoShape 198"/>
        <xdr:cNvSpPr>
          <a:spLocks/>
        </xdr:cNvSpPr>
      </xdr:nvSpPr>
      <xdr:spPr>
        <a:xfrm>
          <a:off x="1857375" y="624039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2313</xdr:row>
      <xdr:rowOff>0</xdr:rowOff>
    </xdr:from>
    <xdr:to>
      <xdr:col>3</xdr:col>
      <xdr:colOff>123825</xdr:colOff>
      <xdr:row>2313</xdr:row>
      <xdr:rowOff>0</xdr:rowOff>
    </xdr:to>
    <xdr:sp>
      <xdr:nvSpPr>
        <xdr:cNvPr id="55" name="AutoShape 226"/>
        <xdr:cNvSpPr>
          <a:spLocks/>
        </xdr:cNvSpPr>
      </xdr:nvSpPr>
      <xdr:spPr>
        <a:xfrm>
          <a:off x="1857375" y="551078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2403</xdr:row>
      <xdr:rowOff>0</xdr:rowOff>
    </xdr:from>
    <xdr:to>
      <xdr:col>3</xdr:col>
      <xdr:colOff>123825</xdr:colOff>
      <xdr:row>2403</xdr:row>
      <xdr:rowOff>0</xdr:rowOff>
    </xdr:to>
    <xdr:sp>
      <xdr:nvSpPr>
        <xdr:cNvPr id="56" name="AutoShape 227"/>
        <xdr:cNvSpPr>
          <a:spLocks/>
        </xdr:cNvSpPr>
      </xdr:nvSpPr>
      <xdr:spPr>
        <a:xfrm>
          <a:off x="1857375" y="572052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2197</xdr:row>
      <xdr:rowOff>0</xdr:rowOff>
    </xdr:from>
    <xdr:to>
      <xdr:col>3</xdr:col>
      <xdr:colOff>123825</xdr:colOff>
      <xdr:row>2197</xdr:row>
      <xdr:rowOff>0</xdr:rowOff>
    </xdr:to>
    <xdr:sp>
      <xdr:nvSpPr>
        <xdr:cNvPr id="57" name="AutoShape 228"/>
        <xdr:cNvSpPr>
          <a:spLocks/>
        </xdr:cNvSpPr>
      </xdr:nvSpPr>
      <xdr:spPr>
        <a:xfrm>
          <a:off x="1857375" y="523465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1904</xdr:row>
      <xdr:rowOff>0</xdr:rowOff>
    </xdr:from>
    <xdr:to>
      <xdr:col>3</xdr:col>
      <xdr:colOff>123825</xdr:colOff>
      <xdr:row>1904</xdr:row>
      <xdr:rowOff>0</xdr:rowOff>
    </xdr:to>
    <xdr:sp>
      <xdr:nvSpPr>
        <xdr:cNvPr id="58" name="AutoShape 376"/>
        <xdr:cNvSpPr>
          <a:spLocks/>
        </xdr:cNvSpPr>
      </xdr:nvSpPr>
      <xdr:spPr>
        <a:xfrm>
          <a:off x="1857375" y="451751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1945</xdr:row>
      <xdr:rowOff>0</xdr:rowOff>
    </xdr:from>
    <xdr:to>
      <xdr:col>3</xdr:col>
      <xdr:colOff>123825</xdr:colOff>
      <xdr:row>1945</xdr:row>
      <xdr:rowOff>0</xdr:rowOff>
    </xdr:to>
    <xdr:sp>
      <xdr:nvSpPr>
        <xdr:cNvPr id="59" name="AutoShape 377"/>
        <xdr:cNvSpPr>
          <a:spLocks/>
        </xdr:cNvSpPr>
      </xdr:nvSpPr>
      <xdr:spPr>
        <a:xfrm>
          <a:off x="1857375" y="461619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1985</xdr:row>
      <xdr:rowOff>0</xdr:rowOff>
    </xdr:from>
    <xdr:to>
      <xdr:col>3</xdr:col>
      <xdr:colOff>123825</xdr:colOff>
      <xdr:row>1985</xdr:row>
      <xdr:rowOff>0</xdr:rowOff>
    </xdr:to>
    <xdr:sp>
      <xdr:nvSpPr>
        <xdr:cNvPr id="60" name="AutoShape 378"/>
        <xdr:cNvSpPr>
          <a:spLocks/>
        </xdr:cNvSpPr>
      </xdr:nvSpPr>
      <xdr:spPr>
        <a:xfrm>
          <a:off x="1857375" y="471001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2065</xdr:row>
      <xdr:rowOff>0</xdr:rowOff>
    </xdr:from>
    <xdr:to>
      <xdr:col>3</xdr:col>
      <xdr:colOff>123825</xdr:colOff>
      <xdr:row>2065</xdr:row>
      <xdr:rowOff>0</xdr:rowOff>
    </xdr:to>
    <xdr:sp>
      <xdr:nvSpPr>
        <xdr:cNvPr id="61" name="AutoShape 379"/>
        <xdr:cNvSpPr>
          <a:spLocks/>
        </xdr:cNvSpPr>
      </xdr:nvSpPr>
      <xdr:spPr>
        <a:xfrm>
          <a:off x="1857375" y="490928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2104</xdr:row>
      <xdr:rowOff>0</xdr:rowOff>
    </xdr:from>
    <xdr:to>
      <xdr:col>3</xdr:col>
      <xdr:colOff>123825</xdr:colOff>
      <xdr:row>2104</xdr:row>
      <xdr:rowOff>0</xdr:rowOff>
    </xdr:to>
    <xdr:sp>
      <xdr:nvSpPr>
        <xdr:cNvPr id="62" name="AutoShape 380"/>
        <xdr:cNvSpPr>
          <a:spLocks/>
        </xdr:cNvSpPr>
      </xdr:nvSpPr>
      <xdr:spPr>
        <a:xfrm>
          <a:off x="1857375" y="500510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2144</xdr:row>
      <xdr:rowOff>0</xdr:rowOff>
    </xdr:from>
    <xdr:to>
      <xdr:col>3</xdr:col>
      <xdr:colOff>123825</xdr:colOff>
      <xdr:row>2144</xdr:row>
      <xdr:rowOff>0</xdr:rowOff>
    </xdr:to>
    <xdr:sp>
      <xdr:nvSpPr>
        <xdr:cNvPr id="63" name="AutoShape 381"/>
        <xdr:cNvSpPr>
          <a:spLocks/>
        </xdr:cNvSpPr>
      </xdr:nvSpPr>
      <xdr:spPr>
        <a:xfrm>
          <a:off x="1857375" y="51061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2256</xdr:row>
      <xdr:rowOff>0</xdr:rowOff>
    </xdr:from>
    <xdr:to>
      <xdr:col>3</xdr:col>
      <xdr:colOff>123825</xdr:colOff>
      <xdr:row>2256</xdr:row>
      <xdr:rowOff>0</xdr:rowOff>
    </xdr:to>
    <xdr:sp>
      <xdr:nvSpPr>
        <xdr:cNvPr id="64" name="AutoShape 384"/>
        <xdr:cNvSpPr>
          <a:spLocks/>
        </xdr:cNvSpPr>
      </xdr:nvSpPr>
      <xdr:spPr>
        <a:xfrm>
          <a:off x="1857375" y="536962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2296</xdr:row>
      <xdr:rowOff>0</xdr:rowOff>
    </xdr:from>
    <xdr:to>
      <xdr:col>3</xdr:col>
      <xdr:colOff>123825</xdr:colOff>
      <xdr:row>2296</xdr:row>
      <xdr:rowOff>0</xdr:rowOff>
    </xdr:to>
    <xdr:sp>
      <xdr:nvSpPr>
        <xdr:cNvPr id="65" name="AutoShape 385"/>
        <xdr:cNvSpPr>
          <a:spLocks/>
        </xdr:cNvSpPr>
      </xdr:nvSpPr>
      <xdr:spPr>
        <a:xfrm>
          <a:off x="1857375" y="546296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2335</xdr:row>
      <xdr:rowOff>0</xdr:rowOff>
    </xdr:from>
    <xdr:to>
      <xdr:col>3</xdr:col>
      <xdr:colOff>123825</xdr:colOff>
      <xdr:row>2335</xdr:row>
      <xdr:rowOff>0</xdr:rowOff>
    </xdr:to>
    <xdr:sp>
      <xdr:nvSpPr>
        <xdr:cNvPr id="66" name="AutoShape 386"/>
        <xdr:cNvSpPr>
          <a:spLocks/>
        </xdr:cNvSpPr>
      </xdr:nvSpPr>
      <xdr:spPr>
        <a:xfrm>
          <a:off x="1857375" y="555774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2418</xdr:row>
      <xdr:rowOff>0</xdr:rowOff>
    </xdr:from>
    <xdr:to>
      <xdr:col>3</xdr:col>
      <xdr:colOff>123825</xdr:colOff>
      <xdr:row>2418</xdr:row>
      <xdr:rowOff>0</xdr:rowOff>
    </xdr:to>
    <xdr:sp>
      <xdr:nvSpPr>
        <xdr:cNvPr id="67" name="AutoShape 388"/>
        <xdr:cNvSpPr>
          <a:spLocks/>
        </xdr:cNvSpPr>
      </xdr:nvSpPr>
      <xdr:spPr>
        <a:xfrm>
          <a:off x="1857375" y="574814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2546</xdr:row>
      <xdr:rowOff>0</xdr:rowOff>
    </xdr:from>
    <xdr:to>
      <xdr:col>3</xdr:col>
      <xdr:colOff>123825</xdr:colOff>
      <xdr:row>2546</xdr:row>
      <xdr:rowOff>0</xdr:rowOff>
    </xdr:to>
    <xdr:sp>
      <xdr:nvSpPr>
        <xdr:cNvPr id="68" name="AutoShape 391"/>
        <xdr:cNvSpPr>
          <a:spLocks/>
        </xdr:cNvSpPr>
      </xdr:nvSpPr>
      <xdr:spPr>
        <a:xfrm>
          <a:off x="1857375" y="606590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2625</xdr:row>
      <xdr:rowOff>0</xdr:rowOff>
    </xdr:from>
    <xdr:to>
      <xdr:col>3</xdr:col>
      <xdr:colOff>123825</xdr:colOff>
      <xdr:row>2625</xdr:row>
      <xdr:rowOff>0</xdr:rowOff>
    </xdr:to>
    <xdr:sp>
      <xdr:nvSpPr>
        <xdr:cNvPr id="69" name="AutoShape 393"/>
        <xdr:cNvSpPr>
          <a:spLocks/>
        </xdr:cNvSpPr>
      </xdr:nvSpPr>
      <xdr:spPr>
        <a:xfrm>
          <a:off x="1857375" y="620477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2666</xdr:row>
      <xdr:rowOff>0</xdr:rowOff>
    </xdr:from>
    <xdr:to>
      <xdr:col>3</xdr:col>
      <xdr:colOff>123825</xdr:colOff>
      <xdr:row>2666</xdr:row>
      <xdr:rowOff>0</xdr:rowOff>
    </xdr:to>
    <xdr:sp>
      <xdr:nvSpPr>
        <xdr:cNvPr id="70" name="AutoShape 394"/>
        <xdr:cNvSpPr>
          <a:spLocks/>
        </xdr:cNvSpPr>
      </xdr:nvSpPr>
      <xdr:spPr>
        <a:xfrm>
          <a:off x="1857375" y="627116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2023</xdr:row>
      <xdr:rowOff>0</xdr:rowOff>
    </xdr:from>
    <xdr:to>
      <xdr:col>3</xdr:col>
      <xdr:colOff>123825</xdr:colOff>
      <xdr:row>2023</xdr:row>
      <xdr:rowOff>0</xdr:rowOff>
    </xdr:to>
    <xdr:sp>
      <xdr:nvSpPr>
        <xdr:cNvPr id="71" name="AutoShape 408"/>
        <xdr:cNvSpPr>
          <a:spLocks/>
        </xdr:cNvSpPr>
      </xdr:nvSpPr>
      <xdr:spPr>
        <a:xfrm>
          <a:off x="1857375" y="480536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491</xdr:row>
      <xdr:rowOff>0</xdr:rowOff>
    </xdr:from>
    <xdr:to>
      <xdr:col>3</xdr:col>
      <xdr:colOff>123825</xdr:colOff>
      <xdr:row>491</xdr:row>
      <xdr:rowOff>0</xdr:rowOff>
    </xdr:to>
    <xdr:sp>
      <xdr:nvSpPr>
        <xdr:cNvPr id="72" name="AutoShape 412"/>
        <xdr:cNvSpPr>
          <a:spLocks/>
        </xdr:cNvSpPr>
      </xdr:nvSpPr>
      <xdr:spPr>
        <a:xfrm>
          <a:off x="1857375" y="115100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600</xdr:row>
      <xdr:rowOff>0</xdr:rowOff>
    </xdr:from>
    <xdr:to>
      <xdr:col>3</xdr:col>
      <xdr:colOff>123825</xdr:colOff>
      <xdr:row>600</xdr:row>
      <xdr:rowOff>0</xdr:rowOff>
    </xdr:to>
    <xdr:sp>
      <xdr:nvSpPr>
        <xdr:cNvPr id="73" name="AutoShape 413"/>
        <xdr:cNvSpPr>
          <a:spLocks/>
        </xdr:cNvSpPr>
      </xdr:nvSpPr>
      <xdr:spPr>
        <a:xfrm>
          <a:off x="1857375" y="140255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600</xdr:row>
      <xdr:rowOff>0</xdr:rowOff>
    </xdr:from>
    <xdr:to>
      <xdr:col>3</xdr:col>
      <xdr:colOff>123825</xdr:colOff>
      <xdr:row>600</xdr:row>
      <xdr:rowOff>0</xdr:rowOff>
    </xdr:to>
    <xdr:sp>
      <xdr:nvSpPr>
        <xdr:cNvPr id="74" name="AutoShape 414"/>
        <xdr:cNvSpPr>
          <a:spLocks/>
        </xdr:cNvSpPr>
      </xdr:nvSpPr>
      <xdr:spPr>
        <a:xfrm>
          <a:off x="1857375" y="140255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599</xdr:row>
      <xdr:rowOff>295275</xdr:rowOff>
    </xdr:from>
    <xdr:to>
      <xdr:col>3</xdr:col>
      <xdr:colOff>0</xdr:colOff>
      <xdr:row>600</xdr:row>
      <xdr:rowOff>47625</xdr:rowOff>
    </xdr:to>
    <xdr:sp>
      <xdr:nvSpPr>
        <xdr:cNvPr id="75" name="AutoShape 415"/>
        <xdr:cNvSpPr>
          <a:spLocks/>
        </xdr:cNvSpPr>
      </xdr:nvSpPr>
      <xdr:spPr>
        <a:xfrm flipH="1">
          <a:off x="1762125" y="140255625"/>
          <a:ext cx="95250" cy="47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579</xdr:row>
      <xdr:rowOff>0</xdr:rowOff>
    </xdr:from>
    <xdr:to>
      <xdr:col>3</xdr:col>
      <xdr:colOff>123825</xdr:colOff>
      <xdr:row>579</xdr:row>
      <xdr:rowOff>0</xdr:rowOff>
    </xdr:to>
    <xdr:sp>
      <xdr:nvSpPr>
        <xdr:cNvPr id="76" name="AutoShape 418"/>
        <xdr:cNvSpPr>
          <a:spLocks/>
        </xdr:cNvSpPr>
      </xdr:nvSpPr>
      <xdr:spPr>
        <a:xfrm>
          <a:off x="1857375" y="135988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456</xdr:row>
      <xdr:rowOff>0</xdr:rowOff>
    </xdr:from>
    <xdr:to>
      <xdr:col>3</xdr:col>
      <xdr:colOff>123825</xdr:colOff>
      <xdr:row>456</xdr:row>
      <xdr:rowOff>0</xdr:rowOff>
    </xdr:to>
    <xdr:sp>
      <xdr:nvSpPr>
        <xdr:cNvPr id="77" name="AutoShape 420"/>
        <xdr:cNvSpPr>
          <a:spLocks/>
        </xdr:cNvSpPr>
      </xdr:nvSpPr>
      <xdr:spPr>
        <a:xfrm>
          <a:off x="1857375" y="106870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493</xdr:row>
      <xdr:rowOff>0</xdr:rowOff>
    </xdr:from>
    <xdr:to>
      <xdr:col>3</xdr:col>
      <xdr:colOff>123825</xdr:colOff>
      <xdr:row>493</xdr:row>
      <xdr:rowOff>0</xdr:rowOff>
    </xdr:to>
    <xdr:sp>
      <xdr:nvSpPr>
        <xdr:cNvPr id="78" name="AutoShape 421"/>
        <xdr:cNvSpPr>
          <a:spLocks/>
        </xdr:cNvSpPr>
      </xdr:nvSpPr>
      <xdr:spPr>
        <a:xfrm>
          <a:off x="1857375" y="115519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538</xdr:row>
      <xdr:rowOff>0</xdr:rowOff>
    </xdr:from>
    <xdr:to>
      <xdr:col>3</xdr:col>
      <xdr:colOff>123825</xdr:colOff>
      <xdr:row>538</xdr:row>
      <xdr:rowOff>0</xdr:rowOff>
    </xdr:to>
    <xdr:sp>
      <xdr:nvSpPr>
        <xdr:cNvPr id="79" name="AutoShape 422"/>
        <xdr:cNvSpPr>
          <a:spLocks/>
        </xdr:cNvSpPr>
      </xdr:nvSpPr>
      <xdr:spPr>
        <a:xfrm>
          <a:off x="1857375" y="125796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576</xdr:row>
      <xdr:rowOff>0</xdr:rowOff>
    </xdr:from>
    <xdr:to>
      <xdr:col>3</xdr:col>
      <xdr:colOff>123825</xdr:colOff>
      <xdr:row>576</xdr:row>
      <xdr:rowOff>0</xdr:rowOff>
    </xdr:to>
    <xdr:sp>
      <xdr:nvSpPr>
        <xdr:cNvPr id="80" name="AutoShape 423"/>
        <xdr:cNvSpPr>
          <a:spLocks/>
        </xdr:cNvSpPr>
      </xdr:nvSpPr>
      <xdr:spPr>
        <a:xfrm>
          <a:off x="1857375" y="135340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619</xdr:row>
      <xdr:rowOff>0</xdr:rowOff>
    </xdr:from>
    <xdr:to>
      <xdr:col>3</xdr:col>
      <xdr:colOff>123825</xdr:colOff>
      <xdr:row>619</xdr:row>
      <xdr:rowOff>0</xdr:rowOff>
    </xdr:to>
    <xdr:sp>
      <xdr:nvSpPr>
        <xdr:cNvPr id="81" name="AutoShape 425"/>
        <xdr:cNvSpPr>
          <a:spLocks/>
        </xdr:cNvSpPr>
      </xdr:nvSpPr>
      <xdr:spPr>
        <a:xfrm>
          <a:off x="1857375" y="144894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663</xdr:row>
      <xdr:rowOff>0</xdr:rowOff>
    </xdr:from>
    <xdr:to>
      <xdr:col>3</xdr:col>
      <xdr:colOff>123825</xdr:colOff>
      <xdr:row>663</xdr:row>
      <xdr:rowOff>0</xdr:rowOff>
    </xdr:to>
    <xdr:sp>
      <xdr:nvSpPr>
        <xdr:cNvPr id="82" name="AutoShape 426"/>
        <xdr:cNvSpPr>
          <a:spLocks/>
        </xdr:cNvSpPr>
      </xdr:nvSpPr>
      <xdr:spPr>
        <a:xfrm>
          <a:off x="1857375" y="155324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659</xdr:row>
      <xdr:rowOff>0</xdr:rowOff>
    </xdr:from>
    <xdr:to>
      <xdr:col>3</xdr:col>
      <xdr:colOff>123825</xdr:colOff>
      <xdr:row>659</xdr:row>
      <xdr:rowOff>0</xdr:rowOff>
    </xdr:to>
    <xdr:sp>
      <xdr:nvSpPr>
        <xdr:cNvPr id="83" name="AutoShape 427"/>
        <xdr:cNvSpPr>
          <a:spLocks/>
        </xdr:cNvSpPr>
      </xdr:nvSpPr>
      <xdr:spPr>
        <a:xfrm>
          <a:off x="1857375" y="154476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702</xdr:row>
      <xdr:rowOff>0</xdr:rowOff>
    </xdr:from>
    <xdr:to>
      <xdr:col>3</xdr:col>
      <xdr:colOff>123825</xdr:colOff>
      <xdr:row>702</xdr:row>
      <xdr:rowOff>0</xdr:rowOff>
    </xdr:to>
    <xdr:sp>
      <xdr:nvSpPr>
        <xdr:cNvPr id="84" name="AutoShape 428"/>
        <xdr:cNvSpPr>
          <a:spLocks/>
        </xdr:cNvSpPr>
      </xdr:nvSpPr>
      <xdr:spPr>
        <a:xfrm>
          <a:off x="1857375" y="164391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698</xdr:row>
      <xdr:rowOff>0</xdr:rowOff>
    </xdr:from>
    <xdr:to>
      <xdr:col>3</xdr:col>
      <xdr:colOff>123825</xdr:colOff>
      <xdr:row>698</xdr:row>
      <xdr:rowOff>0</xdr:rowOff>
    </xdr:to>
    <xdr:sp>
      <xdr:nvSpPr>
        <xdr:cNvPr id="85" name="AutoShape 429"/>
        <xdr:cNvSpPr>
          <a:spLocks/>
        </xdr:cNvSpPr>
      </xdr:nvSpPr>
      <xdr:spPr>
        <a:xfrm>
          <a:off x="1857375" y="163620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740</xdr:row>
      <xdr:rowOff>0</xdr:rowOff>
    </xdr:from>
    <xdr:to>
      <xdr:col>3</xdr:col>
      <xdr:colOff>123825</xdr:colOff>
      <xdr:row>740</xdr:row>
      <xdr:rowOff>0</xdr:rowOff>
    </xdr:to>
    <xdr:sp>
      <xdr:nvSpPr>
        <xdr:cNvPr id="86" name="AutoShape 430"/>
        <xdr:cNvSpPr>
          <a:spLocks/>
        </xdr:cNvSpPr>
      </xdr:nvSpPr>
      <xdr:spPr>
        <a:xfrm>
          <a:off x="1857375" y="173535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736</xdr:row>
      <xdr:rowOff>0</xdr:rowOff>
    </xdr:from>
    <xdr:to>
      <xdr:col>3</xdr:col>
      <xdr:colOff>123825</xdr:colOff>
      <xdr:row>736</xdr:row>
      <xdr:rowOff>0</xdr:rowOff>
    </xdr:to>
    <xdr:sp>
      <xdr:nvSpPr>
        <xdr:cNvPr id="87" name="AutoShape 431"/>
        <xdr:cNvSpPr>
          <a:spLocks/>
        </xdr:cNvSpPr>
      </xdr:nvSpPr>
      <xdr:spPr>
        <a:xfrm>
          <a:off x="1857375" y="172697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780</xdr:row>
      <xdr:rowOff>0</xdr:rowOff>
    </xdr:from>
    <xdr:to>
      <xdr:col>3</xdr:col>
      <xdr:colOff>123825</xdr:colOff>
      <xdr:row>780</xdr:row>
      <xdr:rowOff>0</xdr:rowOff>
    </xdr:to>
    <xdr:sp>
      <xdr:nvSpPr>
        <xdr:cNvPr id="88" name="AutoShape 432"/>
        <xdr:cNvSpPr>
          <a:spLocks/>
        </xdr:cNvSpPr>
      </xdr:nvSpPr>
      <xdr:spPr>
        <a:xfrm>
          <a:off x="1857375" y="183299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776</xdr:row>
      <xdr:rowOff>0</xdr:rowOff>
    </xdr:from>
    <xdr:to>
      <xdr:col>3</xdr:col>
      <xdr:colOff>123825</xdr:colOff>
      <xdr:row>776</xdr:row>
      <xdr:rowOff>0</xdr:rowOff>
    </xdr:to>
    <xdr:sp>
      <xdr:nvSpPr>
        <xdr:cNvPr id="89" name="AutoShape 433"/>
        <xdr:cNvSpPr>
          <a:spLocks/>
        </xdr:cNvSpPr>
      </xdr:nvSpPr>
      <xdr:spPr>
        <a:xfrm>
          <a:off x="1857375" y="182460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817</xdr:row>
      <xdr:rowOff>0</xdr:rowOff>
    </xdr:from>
    <xdr:to>
      <xdr:col>3</xdr:col>
      <xdr:colOff>123825</xdr:colOff>
      <xdr:row>817</xdr:row>
      <xdr:rowOff>0</xdr:rowOff>
    </xdr:to>
    <xdr:sp>
      <xdr:nvSpPr>
        <xdr:cNvPr id="90" name="AutoShape 434"/>
        <xdr:cNvSpPr>
          <a:spLocks/>
        </xdr:cNvSpPr>
      </xdr:nvSpPr>
      <xdr:spPr>
        <a:xfrm>
          <a:off x="1857375" y="192185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813</xdr:row>
      <xdr:rowOff>0</xdr:rowOff>
    </xdr:from>
    <xdr:to>
      <xdr:col>3</xdr:col>
      <xdr:colOff>123825</xdr:colOff>
      <xdr:row>813</xdr:row>
      <xdr:rowOff>0</xdr:rowOff>
    </xdr:to>
    <xdr:sp>
      <xdr:nvSpPr>
        <xdr:cNvPr id="91" name="AutoShape 435"/>
        <xdr:cNvSpPr>
          <a:spLocks/>
        </xdr:cNvSpPr>
      </xdr:nvSpPr>
      <xdr:spPr>
        <a:xfrm>
          <a:off x="1857375" y="191347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859</xdr:row>
      <xdr:rowOff>0</xdr:rowOff>
    </xdr:from>
    <xdr:to>
      <xdr:col>3</xdr:col>
      <xdr:colOff>123825</xdr:colOff>
      <xdr:row>859</xdr:row>
      <xdr:rowOff>0</xdr:rowOff>
    </xdr:to>
    <xdr:sp>
      <xdr:nvSpPr>
        <xdr:cNvPr id="92" name="AutoShape 436"/>
        <xdr:cNvSpPr>
          <a:spLocks/>
        </xdr:cNvSpPr>
      </xdr:nvSpPr>
      <xdr:spPr>
        <a:xfrm>
          <a:off x="1857375" y="201720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855</xdr:row>
      <xdr:rowOff>0</xdr:rowOff>
    </xdr:from>
    <xdr:to>
      <xdr:col>3</xdr:col>
      <xdr:colOff>123825</xdr:colOff>
      <xdr:row>855</xdr:row>
      <xdr:rowOff>0</xdr:rowOff>
    </xdr:to>
    <xdr:sp>
      <xdr:nvSpPr>
        <xdr:cNvPr id="93" name="AutoShape 437"/>
        <xdr:cNvSpPr>
          <a:spLocks/>
        </xdr:cNvSpPr>
      </xdr:nvSpPr>
      <xdr:spPr>
        <a:xfrm>
          <a:off x="1857375" y="200882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894</xdr:row>
      <xdr:rowOff>0</xdr:rowOff>
    </xdr:from>
    <xdr:to>
      <xdr:col>3</xdr:col>
      <xdr:colOff>123825</xdr:colOff>
      <xdr:row>894</xdr:row>
      <xdr:rowOff>0</xdr:rowOff>
    </xdr:to>
    <xdr:sp>
      <xdr:nvSpPr>
        <xdr:cNvPr id="94" name="AutoShape 439"/>
        <xdr:cNvSpPr>
          <a:spLocks/>
        </xdr:cNvSpPr>
      </xdr:nvSpPr>
      <xdr:spPr>
        <a:xfrm>
          <a:off x="1857375" y="209807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939</xdr:row>
      <xdr:rowOff>0</xdr:rowOff>
    </xdr:from>
    <xdr:to>
      <xdr:col>3</xdr:col>
      <xdr:colOff>123825</xdr:colOff>
      <xdr:row>939</xdr:row>
      <xdr:rowOff>0</xdr:rowOff>
    </xdr:to>
    <xdr:sp>
      <xdr:nvSpPr>
        <xdr:cNvPr id="95" name="AutoShape 440"/>
        <xdr:cNvSpPr>
          <a:spLocks/>
        </xdr:cNvSpPr>
      </xdr:nvSpPr>
      <xdr:spPr>
        <a:xfrm>
          <a:off x="1857375" y="220370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979</xdr:row>
      <xdr:rowOff>0</xdr:rowOff>
    </xdr:from>
    <xdr:to>
      <xdr:col>3</xdr:col>
      <xdr:colOff>123825</xdr:colOff>
      <xdr:row>979</xdr:row>
      <xdr:rowOff>0</xdr:rowOff>
    </xdr:to>
    <xdr:sp>
      <xdr:nvSpPr>
        <xdr:cNvPr id="96" name="AutoShape 442"/>
        <xdr:cNvSpPr>
          <a:spLocks/>
        </xdr:cNvSpPr>
      </xdr:nvSpPr>
      <xdr:spPr>
        <a:xfrm>
          <a:off x="1857375" y="229666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975</xdr:row>
      <xdr:rowOff>0</xdr:rowOff>
    </xdr:from>
    <xdr:to>
      <xdr:col>3</xdr:col>
      <xdr:colOff>123825</xdr:colOff>
      <xdr:row>975</xdr:row>
      <xdr:rowOff>0</xdr:rowOff>
    </xdr:to>
    <xdr:sp>
      <xdr:nvSpPr>
        <xdr:cNvPr id="97" name="AutoShape 443"/>
        <xdr:cNvSpPr>
          <a:spLocks/>
        </xdr:cNvSpPr>
      </xdr:nvSpPr>
      <xdr:spPr>
        <a:xfrm>
          <a:off x="1857375" y="228800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1016</xdr:row>
      <xdr:rowOff>0</xdr:rowOff>
    </xdr:from>
    <xdr:to>
      <xdr:col>3</xdr:col>
      <xdr:colOff>123825</xdr:colOff>
      <xdr:row>1016</xdr:row>
      <xdr:rowOff>0</xdr:rowOff>
    </xdr:to>
    <xdr:sp>
      <xdr:nvSpPr>
        <xdr:cNvPr id="98" name="AutoShape 445"/>
        <xdr:cNvSpPr>
          <a:spLocks/>
        </xdr:cNvSpPr>
      </xdr:nvSpPr>
      <xdr:spPr>
        <a:xfrm>
          <a:off x="1857375" y="238496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1057</xdr:row>
      <xdr:rowOff>0</xdr:rowOff>
    </xdr:from>
    <xdr:to>
      <xdr:col>3</xdr:col>
      <xdr:colOff>123825</xdr:colOff>
      <xdr:row>1057</xdr:row>
      <xdr:rowOff>0</xdr:rowOff>
    </xdr:to>
    <xdr:sp>
      <xdr:nvSpPr>
        <xdr:cNvPr id="99" name="AutoShape 447"/>
        <xdr:cNvSpPr>
          <a:spLocks/>
        </xdr:cNvSpPr>
      </xdr:nvSpPr>
      <xdr:spPr>
        <a:xfrm>
          <a:off x="1857375" y="24824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1054</xdr:row>
      <xdr:rowOff>0</xdr:rowOff>
    </xdr:from>
    <xdr:to>
      <xdr:col>3</xdr:col>
      <xdr:colOff>123825</xdr:colOff>
      <xdr:row>1054</xdr:row>
      <xdr:rowOff>0</xdr:rowOff>
    </xdr:to>
    <xdr:sp>
      <xdr:nvSpPr>
        <xdr:cNvPr id="100" name="AutoShape 448"/>
        <xdr:cNvSpPr>
          <a:spLocks/>
        </xdr:cNvSpPr>
      </xdr:nvSpPr>
      <xdr:spPr>
        <a:xfrm>
          <a:off x="1857375" y="247583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1096</xdr:row>
      <xdr:rowOff>0</xdr:rowOff>
    </xdr:from>
    <xdr:to>
      <xdr:col>3</xdr:col>
      <xdr:colOff>123825</xdr:colOff>
      <xdr:row>1096</xdr:row>
      <xdr:rowOff>0</xdr:rowOff>
    </xdr:to>
    <xdr:sp>
      <xdr:nvSpPr>
        <xdr:cNvPr id="101" name="AutoShape 450"/>
        <xdr:cNvSpPr>
          <a:spLocks/>
        </xdr:cNvSpPr>
      </xdr:nvSpPr>
      <xdr:spPr>
        <a:xfrm>
          <a:off x="1857375" y="25748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1092</xdr:row>
      <xdr:rowOff>0</xdr:rowOff>
    </xdr:from>
    <xdr:to>
      <xdr:col>3</xdr:col>
      <xdr:colOff>123825</xdr:colOff>
      <xdr:row>1092</xdr:row>
      <xdr:rowOff>0</xdr:rowOff>
    </xdr:to>
    <xdr:sp>
      <xdr:nvSpPr>
        <xdr:cNvPr id="102" name="AutoShape 451"/>
        <xdr:cNvSpPr>
          <a:spLocks/>
        </xdr:cNvSpPr>
      </xdr:nvSpPr>
      <xdr:spPr>
        <a:xfrm>
          <a:off x="1857375" y="256613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1136</xdr:row>
      <xdr:rowOff>0</xdr:rowOff>
    </xdr:from>
    <xdr:to>
      <xdr:col>3</xdr:col>
      <xdr:colOff>123825</xdr:colOff>
      <xdr:row>1136</xdr:row>
      <xdr:rowOff>0</xdr:rowOff>
    </xdr:to>
    <xdr:sp>
      <xdr:nvSpPr>
        <xdr:cNvPr id="103" name="AutoShape 453"/>
        <xdr:cNvSpPr>
          <a:spLocks/>
        </xdr:cNvSpPr>
      </xdr:nvSpPr>
      <xdr:spPr>
        <a:xfrm>
          <a:off x="1857375" y="267214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1132</xdr:row>
      <xdr:rowOff>0</xdr:rowOff>
    </xdr:from>
    <xdr:to>
      <xdr:col>3</xdr:col>
      <xdr:colOff>123825</xdr:colOff>
      <xdr:row>1132</xdr:row>
      <xdr:rowOff>0</xdr:rowOff>
    </xdr:to>
    <xdr:sp>
      <xdr:nvSpPr>
        <xdr:cNvPr id="104" name="AutoShape 454"/>
        <xdr:cNvSpPr>
          <a:spLocks/>
        </xdr:cNvSpPr>
      </xdr:nvSpPr>
      <xdr:spPr>
        <a:xfrm>
          <a:off x="1857375" y="266338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1174</xdr:row>
      <xdr:rowOff>0</xdr:rowOff>
    </xdr:from>
    <xdr:to>
      <xdr:col>3</xdr:col>
      <xdr:colOff>123825</xdr:colOff>
      <xdr:row>1174</xdr:row>
      <xdr:rowOff>0</xdr:rowOff>
    </xdr:to>
    <xdr:sp>
      <xdr:nvSpPr>
        <xdr:cNvPr id="105" name="AutoShape 455"/>
        <xdr:cNvSpPr>
          <a:spLocks/>
        </xdr:cNvSpPr>
      </xdr:nvSpPr>
      <xdr:spPr>
        <a:xfrm>
          <a:off x="1857375" y="276548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1171</xdr:row>
      <xdr:rowOff>0</xdr:rowOff>
    </xdr:from>
    <xdr:to>
      <xdr:col>3</xdr:col>
      <xdr:colOff>123825</xdr:colOff>
      <xdr:row>1171</xdr:row>
      <xdr:rowOff>0</xdr:rowOff>
    </xdr:to>
    <xdr:sp>
      <xdr:nvSpPr>
        <xdr:cNvPr id="106" name="AutoShape 456"/>
        <xdr:cNvSpPr>
          <a:spLocks/>
        </xdr:cNvSpPr>
      </xdr:nvSpPr>
      <xdr:spPr>
        <a:xfrm>
          <a:off x="1857375" y="275891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1212</xdr:row>
      <xdr:rowOff>0</xdr:rowOff>
    </xdr:from>
    <xdr:to>
      <xdr:col>3</xdr:col>
      <xdr:colOff>123825</xdr:colOff>
      <xdr:row>1212</xdr:row>
      <xdr:rowOff>0</xdr:rowOff>
    </xdr:to>
    <xdr:sp>
      <xdr:nvSpPr>
        <xdr:cNvPr id="107" name="AutoShape 457"/>
        <xdr:cNvSpPr>
          <a:spLocks/>
        </xdr:cNvSpPr>
      </xdr:nvSpPr>
      <xdr:spPr>
        <a:xfrm>
          <a:off x="1857375" y="285769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1208</xdr:row>
      <xdr:rowOff>0</xdr:rowOff>
    </xdr:from>
    <xdr:to>
      <xdr:col>3</xdr:col>
      <xdr:colOff>123825</xdr:colOff>
      <xdr:row>1208</xdr:row>
      <xdr:rowOff>0</xdr:rowOff>
    </xdr:to>
    <xdr:sp>
      <xdr:nvSpPr>
        <xdr:cNvPr id="108" name="AutoShape 458"/>
        <xdr:cNvSpPr>
          <a:spLocks/>
        </xdr:cNvSpPr>
      </xdr:nvSpPr>
      <xdr:spPr>
        <a:xfrm>
          <a:off x="1857375" y="285121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1250</xdr:row>
      <xdr:rowOff>0</xdr:rowOff>
    </xdr:from>
    <xdr:to>
      <xdr:col>3</xdr:col>
      <xdr:colOff>123825</xdr:colOff>
      <xdr:row>1250</xdr:row>
      <xdr:rowOff>0</xdr:rowOff>
    </xdr:to>
    <xdr:sp>
      <xdr:nvSpPr>
        <xdr:cNvPr id="109" name="AutoShape 459"/>
        <xdr:cNvSpPr>
          <a:spLocks/>
        </xdr:cNvSpPr>
      </xdr:nvSpPr>
      <xdr:spPr>
        <a:xfrm>
          <a:off x="1857375" y="295122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1247</xdr:row>
      <xdr:rowOff>0</xdr:rowOff>
    </xdr:from>
    <xdr:to>
      <xdr:col>3</xdr:col>
      <xdr:colOff>123825</xdr:colOff>
      <xdr:row>1247</xdr:row>
      <xdr:rowOff>0</xdr:rowOff>
    </xdr:to>
    <xdr:sp>
      <xdr:nvSpPr>
        <xdr:cNvPr id="110" name="AutoShape 460"/>
        <xdr:cNvSpPr>
          <a:spLocks/>
        </xdr:cNvSpPr>
      </xdr:nvSpPr>
      <xdr:spPr>
        <a:xfrm>
          <a:off x="1857375" y="294351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1288</xdr:row>
      <xdr:rowOff>0</xdr:rowOff>
    </xdr:from>
    <xdr:to>
      <xdr:col>3</xdr:col>
      <xdr:colOff>123825</xdr:colOff>
      <xdr:row>1288</xdr:row>
      <xdr:rowOff>0</xdr:rowOff>
    </xdr:to>
    <xdr:sp>
      <xdr:nvSpPr>
        <xdr:cNvPr id="111" name="AutoShape 461"/>
        <xdr:cNvSpPr>
          <a:spLocks/>
        </xdr:cNvSpPr>
      </xdr:nvSpPr>
      <xdr:spPr>
        <a:xfrm>
          <a:off x="1857375" y="304199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1284</xdr:row>
      <xdr:rowOff>0</xdr:rowOff>
    </xdr:from>
    <xdr:to>
      <xdr:col>3</xdr:col>
      <xdr:colOff>123825</xdr:colOff>
      <xdr:row>1284</xdr:row>
      <xdr:rowOff>0</xdr:rowOff>
    </xdr:to>
    <xdr:sp>
      <xdr:nvSpPr>
        <xdr:cNvPr id="112" name="AutoShape 462"/>
        <xdr:cNvSpPr>
          <a:spLocks/>
        </xdr:cNvSpPr>
      </xdr:nvSpPr>
      <xdr:spPr>
        <a:xfrm>
          <a:off x="1857375" y="303323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1327</xdr:row>
      <xdr:rowOff>0</xdr:rowOff>
    </xdr:from>
    <xdr:to>
      <xdr:col>3</xdr:col>
      <xdr:colOff>123825</xdr:colOff>
      <xdr:row>1327</xdr:row>
      <xdr:rowOff>0</xdr:rowOff>
    </xdr:to>
    <xdr:sp>
      <xdr:nvSpPr>
        <xdr:cNvPr id="113" name="AutoShape 463"/>
        <xdr:cNvSpPr>
          <a:spLocks/>
        </xdr:cNvSpPr>
      </xdr:nvSpPr>
      <xdr:spPr>
        <a:xfrm>
          <a:off x="1857375" y="313343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1323</xdr:row>
      <xdr:rowOff>0</xdr:rowOff>
    </xdr:from>
    <xdr:to>
      <xdr:col>3</xdr:col>
      <xdr:colOff>123825</xdr:colOff>
      <xdr:row>1323</xdr:row>
      <xdr:rowOff>0</xdr:rowOff>
    </xdr:to>
    <xdr:sp>
      <xdr:nvSpPr>
        <xdr:cNvPr id="114" name="AutoShape 464"/>
        <xdr:cNvSpPr>
          <a:spLocks/>
        </xdr:cNvSpPr>
      </xdr:nvSpPr>
      <xdr:spPr>
        <a:xfrm>
          <a:off x="1857375" y="312467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1367</xdr:row>
      <xdr:rowOff>0</xdr:rowOff>
    </xdr:from>
    <xdr:to>
      <xdr:col>3</xdr:col>
      <xdr:colOff>123825</xdr:colOff>
      <xdr:row>1367</xdr:row>
      <xdr:rowOff>0</xdr:rowOff>
    </xdr:to>
    <xdr:sp>
      <xdr:nvSpPr>
        <xdr:cNvPr id="115" name="AutoShape 465"/>
        <xdr:cNvSpPr>
          <a:spLocks/>
        </xdr:cNvSpPr>
      </xdr:nvSpPr>
      <xdr:spPr>
        <a:xfrm>
          <a:off x="1857375" y="323021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1363</xdr:row>
      <xdr:rowOff>0</xdr:rowOff>
    </xdr:from>
    <xdr:to>
      <xdr:col>3</xdr:col>
      <xdr:colOff>123825</xdr:colOff>
      <xdr:row>1363</xdr:row>
      <xdr:rowOff>0</xdr:rowOff>
    </xdr:to>
    <xdr:sp>
      <xdr:nvSpPr>
        <xdr:cNvPr id="116" name="AutoShape 466"/>
        <xdr:cNvSpPr>
          <a:spLocks/>
        </xdr:cNvSpPr>
      </xdr:nvSpPr>
      <xdr:spPr>
        <a:xfrm>
          <a:off x="1857375" y="322145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1403</xdr:row>
      <xdr:rowOff>0</xdr:rowOff>
    </xdr:from>
    <xdr:to>
      <xdr:col>3</xdr:col>
      <xdr:colOff>123825</xdr:colOff>
      <xdr:row>1403</xdr:row>
      <xdr:rowOff>0</xdr:rowOff>
    </xdr:to>
    <xdr:sp>
      <xdr:nvSpPr>
        <xdr:cNvPr id="117" name="AutoShape 467"/>
        <xdr:cNvSpPr>
          <a:spLocks/>
        </xdr:cNvSpPr>
      </xdr:nvSpPr>
      <xdr:spPr>
        <a:xfrm>
          <a:off x="1857375" y="331898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1400</xdr:row>
      <xdr:rowOff>0</xdr:rowOff>
    </xdr:from>
    <xdr:to>
      <xdr:col>3</xdr:col>
      <xdr:colOff>123825</xdr:colOff>
      <xdr:row>1400</xdr:row>
      <xdr:rowOff>0</xdr:rowOff>
    </xdr:to>
    <xdr:sp>
      <xdr:nvSpPr>
        <xdr:cNvPr id="118" name="AutoShape 468"/>
        <xdr:cNvSpPr>
          <a:spLocks/>
        </xdr:cNvSpPr>
      </xdr:nvSpPr>
      <xdr:spPr>
        <a:xfrm>
          <a:off x="1857375" y="331412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1445</xdr:row>
      <xdr:rowOff>0</xdr:rowOff>
    </xdr:from>
    <xdr:to>
      <xdr:col>3</xdr:col>
      <xdr:colOff>123825</xdr:colOff>
      <xdr:row>1445</xdr:row>
      <xdr:rowOff>0</xdr:rowOff>
    </xdr:to>
    <xdr:sp>
      <xdr:nvSpPr>
        <xdr:cNvPr id="119" name="AutoShape 470"/>
        <xdr:cNvSpPr>
          <a:spLocks/>
        </xdr:cNvSpPr>
      </xdr:nvSpPr>
      <xdr:spPr>
        <a:xfrm>
          <a:off x="1857375" y="341718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1527</xdr:row>
      <xdr:rowOff>0</xdr:rowOff>
    </xdr:from>
    <xdr:to>
      <xdr:col>3</xdr:col>
      <xdr:colOff>123825</xdr:colOff>
      <xdr:row>1527</xdr:row>
      <xdr:rowOff>0</xdr:rowOff>
    </xdr:to>
    <xdr:sp>
      <xdr:nvSpPr>
        <xdr:cNvPr id="120" name="AutoShape 471"/>
        <xdr:cNvSpPr>
          <a:spLocks/>
        </xdr:cNvSpPr>
      </xdr:nvSpPr>
      <xdr:spPr>
        <a:xfrm>
          <a:off x="1857375" y="361521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1520</xdr:row>
      <xdr:rowOff>0</xdr:rowOff>
    </xdr:from>
    <xdr:to>
      <xdr:col>3</xdr:col>
      <xdr:colOff>123825</xdr:colOff>
      <xdr:row>1520</xdr:row>
      <xdr:rowOff>0</xdr:rowOff>
    </xdr:to>
    <xdr:sp>
      <xdr:nvSpPr>
        <xdr:cNvPr id="121" name="AutoShape 472"/>
        <xdr:cNvSpPr>
          <a:spLocks/>
        </xdr:cNvSpPr>
      </xdr:nvSpPr>
      <xdr:spPr>
        <a:xfrm>
          <a:off x="1857375" y="359949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1566</xdr:row>
      <xdr:rowOff>0</xdr:rowOff>
    </xdr:from>
    <xdr:to>
      <xdr:col>3</xdr:col>
      <xdr:colOff>123825</xdr:colOff>
      <xdr:row>1566</xdr:row>
      <xdr:rowOff>0</xdr:rowOff>
    </xdr:to>
    <xdr:sp>
      <xdr:nvSpPr>
        <xdr:cNvPr id="122" name="AutoShape 473"/>
        <xdr:cNvSpPr>
          <a:spLocks/>
        </xdr:cNvSpPr>
      </xdr:nvSpPr>
      <xdr:spPr>
        <a:xfrm>
          <a:off x="1857375" y="370817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1560</xdr:row>
      <xdr:rowOff>0</xdr:rowOff>
    </xdr:from>
    <xdr:to>
      <xdr:col>3</xdr:col>
      <xdr:colOff>123825</xdr:colOff>
      <xdr:row>1560</xdr:row>
      <xdr:rowOff>0</xdr:rowOff>
    </xdr:to>
    <xdr:sp>
      <xdr:nvSpPr>
        <xdr:cNvPr id="123" name="AutoShape 474"/>
        <xdr:cNvSpPr>
          <a:spLocks/>
        </xdr:cNvSpPr>
      </xdr:nvSpPr>
      <xdr:spPr>
        <a:xfrm>
          <a:off x="1857375" y="369427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1602</xdr:row>
      <xdr:rowOff>0</xdr:rowOff>
    </xdr:from>
    <xdr:to>
      <xdr:col>3</xdr:col>
      <xdr:colOff>123825</xdr:colOff>
      <xdr:row>1602</xdr:row>
      <xdr:rowOff>0</xdr:rowOff>
    </xdr:to>
    <xdr:sp>
      <xdr:nvSpPr>
        <xdr:cNvPr id="124" name="AutoShape 475"/>
        <xdr:cNvSpPr>
          <a:spLocks/>
        </xdr:cNvSpPr>
      </xdr:nvSpPr>
      <xdr:spPr>
        <a:xfrm>
          <a:off x="1857375" y="379161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1602</xdr:row>
      <xdr:rowOff>0</xdr:rowOff>
    </xdr:from>
    <xdr:to>
      <xdr:col>3</xdr:col>
      <xdr:colOff>123825</xdr:colOff>
      <xdr:row>1602</xdr:row>
      <xdr:rowOff>0</xdr:rowOff>
    </xdr:to>
    <xdr:sp>
      <xdr:nvSpPr>
        <xdr:cNvPr id="125" name="AutoShape 476"/>
        <xdr:cNvSpPr>
          <a:spLocks/>
        </xdr:cNvSpPr>
      </xdr:nvSpPr>
      <xdr:spPr>
        <a:xfrm>
          <a:off x="1857375" y="379161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1602</xdr:row>
      <xdr:rowOff>0</xdr:rowOff>
    </xdr:from>
    <xdr:to>
      <xdr:col>3</xdr:col>
      <xdr:colOff>123825</xdr:colOff>
      <xdr:row>1602</xdr:row>
      <xdr:rowOff>0</xdr:rowOff>
    </xdr:to>
    <xdr:sp>
      <xdr:nvSpPr>
        <xdr:cNvPr id="126" name="AutoShape 477"/>
        <xdr:cNvSpPr>
          <a:spLocks/>
        </xdr:cNvSpPr>
      </xdr:nvSpPr>
      <xdr:spPr>
        <a:xfrm>
          <a:off x="1857375" y="379161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1602</xdr:row>
      <xdr:rowOff>0</xdr:rowOff>
    </xdr:from>
    <xdr:to>
      <xdr:col>3</xdr:col>
      <xdr:colOff>123825</xdr:colOff>
      <xdr:row>1602</xdr:row>
      <xdr:rowOff>0</xdr:rowOff>
    </xdr:to>
    <xdr:sp>
      <xdr:nvSpPr>
        <xdr:cNvPr id="127" name="AutoShape 478"/>
        <xdr:cNvSpPr>
          <a:spLocks/>
        </xdr:cNvSpPr>
      </xdr:nvSpPr>
      <xdr:spPr>
        <a:xfrm>
          <a:off x="1857375" y="379161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1602</xdr:row>
      <xdr:rowOff>0</xdr:rowOff>
    </xdr:from>
    <xdr:to>
      <xdr:col>3</xdr:col>
      <xdr:colOff>152400</xdr:colOff>
      <xdr:row>1602</xdr:row>
      <xdr:rowOff>0</xdr:rowOff>
    </xdr:to>
    <xdr:sp>
      <xdr:nvSpPr>
        <xdr:cNvPr id="128" name="AutoShape 479"/>
        <xdr:cNvSpPr>
          <a:spLocks/>
        </xdr:cNvSpPr>
      </xdr:nvSpPr>
      <xdr:spPr>
        <a:xfrm>
          <a:off x="1885950" y="379161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1602</xdr:row>
      <xdr:rowOff>0</xdr:rowOff>
    </xdr:from>
    <xdr:to>
      <xdr:col>3</xdr:col>
      <xdr:colOff>123825</xdr:colOff>
      <xdr:row>1602</xdr:row>
      <xdr:rowOff>0</xdr:rowOff>
    </xdr:to>
    <xdr:sp>
      <xdr:nvSpPr>
        <xdr:cNvPr id="129" name="AutoShape 480"/>
        <xdr:cNvSpPr>
          <a:spLocks/>
        </xdr:cNvSpPr>
      </xdr:nvSpPr>
      <xdr:spPr>
        <a:xfrm>
          <a:off x="1857375" y="379161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1602</xdr:row>
      <xdr:rowOff>0</xdr:rowOff>
    </xdr:from>
    <xdr:to>
      <xdr:col>3</xdr:col>
      <xdr:colOff>123825</xdr:colOff>
      <xdr:row>1602</xdr:row>
      <xdr:rowOff>0</xdr:rowOff>
    </xdr:to>
    <xdr:sp>
      <xdr:nvSpPr>
        <xdr:cNvPr id="130" name="AutoShape 481"/>
        <xdr:cNvSpPr>
          <a:spLocks/>
        </xdr:cNvSpPr>
      </xdr:nvSpPr>
      <xdr:spPr>
        <a:xfrm>
          <a:off x="1857375" y="379161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1598</xdr:row>
      <xdr:rowOff>0</xdr:rowOff>
    </xdr:from>
    <xdr:to>
      <xdr:col>3</xdr:col>
      <xdr:colOff>123825</xdr:colOff>
      <xdr:row>1598</xdr:row>
      <xdr:rowOff>0</xdr:rowOff>
    </xdr:to>
    <xdr:sp>
      <xdr:nvSpPr>
        <xdr:cNvPr id="131" name="AutoShape 482"/>
        <xdr:cNvSpPr>
          <a:spLocks/>
        </xdr:cNvSpPr>
      </xdr:nvSpPr>
      <xdr:spPr>
        <a:xfrm>
          <a:off x="1857375" y="378513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1643</xdr:row>
      <xdr:rowOff>0</xdr:rowOff>
    </xdr:from>
    <xdr:to>
      <xdr:col>3</xdr:col>
      <xdr:colOff>123825</xdr:colOff>
      <xdr:row>1643</xdr:row>
      <xdr:rowOff>0</xdr:rowOff>
    </xdr:to>
    <xdr:sp>
      <xdr:nvSpPr>
        <xdr:cNvPr id="132" name="AutoShape 483"/>
        <xdr:cNvSpPr>
          <a:spLocks/>
        </xdr:cNvSpPr>
      </xdr:nvSpPr>
      <xdr:spPr>
        <a:xfrm>
          <a:off x="1857375" y="38832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1643</xdr:row>
      <xdr:rowOff>0</xdr:rowOff>
    </xdr:from>
    <xdr:to>
      <xdr:col>3</xdr:col>
      <xdr:colOff>123825</xdr:colOff>
      <xdr:row>1643</xdr:row>
      <xdr:rowOff>0</xdr:rowOff>
    </xdr:to>
    <xdr:sp>
      <xdr:nvSpPr>
        <xdr:cNvPr id="133" name="AutoShape 484"/>
        <xdr:cNvSpPr>
          <a:spLocks/>
        </xdr:cNvSpPr>
      </xdr:nvSpPr>
      <xdr:spPr>
        <a:xfrm>
          <a:off x="1857375" y="38832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1643</xdr:row>
      <xdr:rowOff>0</xdr:rowOff>
    </xdr:from>
    <xdr:to>
      <xdr:col>3</xdr:col>
      <xdr:colOff>123825</xdr:colOff>
      <xdr:row>1643</xdr:row>
      <xdr:rowOff>0</xdr:rowOff>
    </xdr:to>
    <xdr:sp>
      <xdr:nvSpPr>
        <xdr:cNvPr id="134" name="AutoShape 485"/>
        <xdr:cNvSpPr>
          <a:spLocks/>
        </xdr:cNvSpPr>
      </xdr:nvSpPr>
      <xdr:spPr>
        <a:xfrm>
          <a:off x="1857375" y="38832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1643</xdr:row>
      <xdr:rowOff>0</xdr:rowOff>
    </xdr:from>
    <xdr:to>
      <xdr:col>3</xdr:col>
      <xdr:colOff>123825</xdr:colOff>
      <xdr:row>1643</xdr:row>
      <xdr:rowOff>0</xdr:rowOff>
    </xdr:to>
    <xdr:sp>
      <xdr:nvSpPr>
        <xdr:cNvPr id="135" name="AutoShape 486"/>
        <xdr:cNvSpPr>
          <a:spLocks/>
        </xdr:cNvSpPr>
      </xdr:nvSpPr>
      <xdr:spPr>
        <a:xfrm>
          <a:off x="1857375" y="38832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1643</xdr:row>
      <xdr:rowOff>0</xdr:rowOff>
    </xdr:from>
    <xdr:to>
      <xdr:col>3</xdr:col>
      <xdr:colOff>152400</xdr:colOff>
      <xdr:row>1643</xdr:row>
      <xdr:rowOff>0</xdr:rowOff>
    </xdr:to>
    <xdr:sp>
      <xdr:nvSpPr>
        <xdr:cNvPr id="136" name="AutoShape 487"/>
        <xdr:cNvSpPr>
          <a:spLocks/>
        </xdr:cNvSpPr>
      </xdr:nvSpPr>
      <xdr:spPr>
        <a:xfrm>
          <a:off x="1885950" y="38832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1643</xdr:row>
      <xdr:rowOff>0</xdr:rowOff>
    </xdr:from>
    <xdr:to>
      <xdr:col>3</xdr:col>
      <xdr:colOff>123825</xdr:colOff>
      <xdr:row>1643</xdr:row>
      <xdr:rowOff>0</xdr:rowOff>
    </xdr:to>
    <xdr:sp>
      <xdr:nvSpPr>
        <xdr:cNvPr id="137" name="AutoShape 488"/>
        <xdr:cNvSpPr>
          <a:spLocks/>
        </xdr:cNvSpPr>
      </xdr:nvSpPr>
      <xdr:spPr>
        <a:xfrm>
          <a:off x="1857375" y="38832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1643</xdr:row>
      <xdr:rowOff>0</xdr:rowOff>
    </xdr:from>
    <xdr:to>
      <xdr:col>3</xdr:col>
      <xdr:colOff>123825</xdr:colOff>
      <xdr:row>1643</xdr:row>
      <xdr:rowOff>0</xdr:rowOff>
    </xdr:to>
    <xdr:sp>
      <xdr:nvSpPr>
        <xdr:cNvPr id="138" name="AutoShape 489"/>
        <xdr:cNvSpPr>
          <a:spLocks/>
        </xdr:cNvSpPr>
      </xdr:nvSpPr>
      <xdr:spPr>
        <a:xfrm>
          <a:off x="1857375" y="38832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1639</xdr:row>
      <xdr:rowOff>0</xdr:rowOff>
    </xdr:from>
    <xdr:to>
      <xdr:col>3</xdr:col>
      <xdr:colOff>123825</xdr:colOff>
      <xdr:row>1639</xdr:row>
      <xdr:rowOff>0</xdr:rowOff>
    </xdr:to>
    <xdr:sp>
      <xdr:nvSpPr>
        <xdr:cNvPr id="139" name="AutoShape 490"/>
        <xdr:cNvSpPr>
          <a:spLocks/>
        </xdr:cNvSpPr>
      </xdr:nvSpPr>
      <xdr:spPr>
        <a:xfrm>
          <a:off x="1857375" y="387677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1690</xdr:row>
      <xdr:rowOff>0</xdr:rowOff>
    </xdr:from>
    <xdr:to>
      <xdr:col>3</xdr:col>
      <xdr:colOff>123825</xdr:colOff>
      <xdr:row>1690</xdr:row>
      <xdr:rowOff>0</xdr:rowOff>
    </xdr:to>
    <xdr:sp>
      <xdr:nvSpPr>
        <xdr:cNvPr id="140" name="AutoShape 491"/>
        <xdr:cNvSpPr>
          <a:spLocks/>
        </xdr:cNvSpPr>
      </xdr:nvSpPr>
      <xdr:spPr>
        <a:xfrm>
          <a:off x="1857375" y="399611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1690</xdr:row>
      <xdr:rowOff>0</xdr:rowOff>
    </xdr:from>
    <xdr:to>
      <xdr:col>3</xdr:col>
      <xdr:colOff>123825</xdr:colOff>
      <xdr:row>1690</xdr:row>
      <xdr:rowOff>0</xdr:rowOff>
    </xdr:to>
    <xdr:sp>
      <xdr:nvSpPr>
        <xdr:cNvPr id="141" name="AutoShape 492"/>
        <xdr:cNvSpPr>
          <a:spLocks/>
        </xdr:cNvSpPr>
      </xdr:nvSpPr>
      <xdr:spPr>
        <a:xfrm>
          <a:off x="1857375" y="399611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1690</xdr:row>
      <xdr:rowOff>0</xdr:rowOff>
    </xdr:from>
    <xdr:to>
      <xdr:col>3</xdr:col>
      <xdr:colOff>123825</xdr:colOff>
      <xdr:row>1690</xdr:row>
      <xdr:rowOff>0</xdr:rowOff>
    </xdr:to>
    <xdr:sp>
      <xdr:nvSpPr>
        <xdr:cNvPr id="142" name="AutoShape 493"/>
        <xdr:cNvSpPr>
          <a:spLocks/>
        </xdr:cNvSpPr>
      </xdr:nvSpPr>
      <xdr:spPr>
        <a:xfrm>
          <a:off x="1857375" y="399611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1690</xdr:row>
      <xdr:rowOff>0</xdr:rowOff>
    </xdr:from>
    <xdr:to>
      <xdr:col>3</xdr:col>
      <xdr:colOff>123825</xdr:colOff>
      <xdr:row>1690</xdr:row>
      <xdr:rowOff>0</xdr:rowOff>
    </xdr:to>
    <xdr:sp>
      <xdr:nvSpPr>
        <xdr:cNvPr id="143" name="AutoShape 494"/>
        <xdr:cNvSpPr>
          <a:spLocks/>
        </xdr:cNvSpPr>
      </xdr:nvSpPr>
      <xdr:spPr>
        <a:xfrm>
          <a:off x="1857375" y="399611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1690</xdr:row>
      <xdr:rowOff>0</xdr:rowOff>
    </xdr:from>
    <xdr:to>
      <xdr:col>3</xdr:col>
      <xdr:colOff>152400</xdr:colOff>
      <xdr:row>1690</xdr:row>
      <xdr:rowOff>0</xdr:rowOff>
    </xdr:to>
    <xdr:sp>
      <xdr:nvSpPr>
        <xdr:cNvPr id="144" name="AutoShape 495"/>
        <xdr:cNvSpPr>
          <a:spLocks/>
        </xdr:cNvSpPr>
      </xdr:nvSpPr>
      <xdr:spPr>
        <a:xfrm>
          <a:off x="1885950" y="399611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1690</xdr:row>
      <xdr:rowOff>0</xdr:rowOff>
    </xdr:from>
    <xdr:to>
      <xdr:col>3</xdr:col>
      <xdr:colOff>123825</xdr:colOff>
      <xdr:row>1690</xdr:row>
      <xdr:rowOff>0</xdr:rowOff>
    </xdr:to>
    <xdr:sp>
      <xdr:nvSpPr>
        <xdr:cNvPr id="145" name="AutoShape 496"/>
        <xdr:cNvSpPr>
          <a:spLocks/>
        </xdr:cNvSpPr>
      </xdr:nvSpPr>
      <xdr:spPr>
        <a:xfrm>
          <a:off x="1857375" y="399611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1690</xdr:row>
      <xdr:rowOff>0</xdr:rowOff>
    </xdr:from>
    <xdr:to>
      <xdr:col>3</xdr:col>
      <xdr:colOff>123825</xdr:colOff>
      <xdr:row>1690</xdr:row>
      <xdr:rowOff>0</xdr:rowOff>
    </xdr:to>
    <xdr:sp>
      <xdr:nvSpPr>
        <xdr:cNvPr id="146" name="AutoShape 497"/>
        <xdr:cNvSpPr>
          <a:spLocks/>
        </xdr:cNvSpPr>
      </xdr:nvSpPr>
      <xdr:spPr>
        <a:xfrm>
          <a:off x="1857375" y="399611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1728</xdr:row>
      <xdr:rowOff>0</xdr:rowOff>
    </xdr:from>
    <xdr:to>
      <xdr:col>3</xdr:col>
      <xdr:colOff>123825</xdr:colOff>
      <xdr:row>1728</xdr:row>
      <xdr:rowOff>0</xdr:rowOff>
    </xdr:to>
    <xdr:sp>
      <xdr:nvSpPr>
        <xdr:cNvPr id="147" name="AutoShape 499"/>
        <xdr:cNvSpPr>
          <a:spLocks/>
        </xdr:cNvSpPr>
      </xdr:nvSpPr>
      <xdr:spPr>
        <a:xfrm>
          <a:off x="1857375" y="409289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1728</xdr:row>
      <xdr:rowOff>0</xdr:rowOff>
    </xdr:from>
    <xdr:to>
      <xdr:col>3</xdr:col>
      <xdr:colOff>123825</xdr:colOff>
      <xdr:row>1728</xdr:row>
      <xdr:rowOff>0</xdr:rowOff>
    </xdr:to>
    <xdr:sp>
      <xdr:nvSpPr>
        <xdr:cNvPr id="148" name="AutoShape 500"/>
        <xdr:cNvSpPr>
          <a:spLocks/>
        </xdr:cNvSpPr>
      </xdr:nvSpPr>
      <xdr:spPr>
        <a:xfrm>
          <a:off x="1857375" y="409289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1728</xdr:row>
      <xdr:rowOff>0</xdr:rowOff>
    </xdr:from>
    <xdr:to>
      <xdr:col>3</xdr:col>
      <xdr:colOff>123825</xdr:colOff>
      <xdr:row>1728</xdr:row>
      <xdr:rowOff>0</xdr:rowOff>
    </xdr:to>
    <xdr:sp>
      <xdr:nvSpPr>
        <xdr:cNvPr id="149" name="AutoShape 501"/>
        <xdr:cNvSpPr>
          <a:spLocks/>
        </xdr:cNvSpPr>
      </xdr:nvSpPr>
      <xdr:spPr>
        <a:xfrm>
          <a:off x="1857375" y="409289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1728</xdr:row>
      <xdr:rowOff>0</xdr:rowOff>
    </xdr:from>
    <xdr:to>
      <xdr:col>3</xdr:col>
      <xdr:colOff>123825</xdr:colOff>
      <xdr:row>1728</xdr:row>
      <xdr:rowOff>0</xdr:rowOff>
    </xdr:to>
    <xdr:sp>
      <xdr:nvSpPr>
        <xdr:cNvPr id="150" name="AutoShape 502"/>
        <xdr:cNvSpPr>
          <a:spLocks/>
        </xdr:cNvSpPr>
      </xdr:nvSpPr>
      <xdr:spPr>
        <a:xfrm>
          <a:off x="1857375" y="409289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1728</xdr:row>
      <xdr:rowOff>0</xdr:rowOff>
    </xdr:from>
    <xdr:to>
      <xdr:col>3</xdr:col>
      <xdr:colOff>152400</xdr:colOff>
      <xdr:row>1728</xdr:row>
      <xdr:rowOff>0</xdr:rowOff>
    </xdr:to>
    <xdr:sp>
      <xdr:nvSpPr>
        <xdr:cNvPr id="151" name="AutoShape 503"/>
        <xdr:cNvSpPr>
          <a:spLocks/>
        </xdr:cNvSpPr>
      </xdr:nvSpPr>
      <xdr:spPr>
        <a:xfrm>
          <a:off x="1885950" y="409289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1728</xdr:row>
      <xdr:rowOff>0</xdr:rowOff>
    </xdr:from>
    <xdr:to>
      <xdr:col>3</xdr:col>
      <xdr:colOff>123825</xdr:colOff>
      <xdr:row>1728</xdr:row>
      <xdr:rowOff>0</xdr:rowOff>
    </xdr:to>
    <xdr:sp>
      <xdr:nvSpPr>
        <xdr:cNvPr id="152" name="AutoShape 504"/>
        <xdr:cNvSpPr>
          <a:spLocks/>
        </xdr:cNvSpPr>
      </xdr:nvSpPr>
      <xdr:spPr>
        <a:xfrm>
          <a:off x="1857375" y="409289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1728</xdr:row>
      <xdr:rowOff>0</xdr:rowOff>
    </xdr:from>
    <xdr:to>
      <xdr:col>3</xdr:col>
      <xdr:colOff>123825</xdr:colOff>
      <xdr:row>1728</xdr:row>
      <xdr:rowOff>0</xdr:rowOff>
    </xdr:to>
    <xdr:sp>
      <xdr:nvSpPr>
        <xdr:cNvPr id="153" name="AutoShape 505"/>
        <xdr:cNvSpPr>
          <a:spLocks/>
        </xdr:cNvSpPr>
      </xdr:nvSpPr>
      <xdr:spPr>
        <a:xfrm>
          <a:off x="1857375" y="409289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1768</xdr:row>
      <xdr:rowOff>0</xdr:rowOff>
    </xdr:from>
    <xdr:to>
      <xdr:col>3</xdr:col>
      <xdr:colOff>123825</xdr:colOff>
      <xdr:row>1768</xdr:row>
      <xdr:rowOff>0</xdr:rowOff>
    </xdr:to>
    <xdr:sp>
      <xdr:nvSpPr>
        <xdr:cNvPr id="154" name="AutoShape 507"/>
        <xdr:cNvSpPr>
          <a:spLocks/>
        </xdr:cNvSpPr>
      </xdr:nvSpPr>
      <xdr:spPr>
        <a:xfrm>
          <a:off x="1857375" y="418633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1768</xdr:row>
      <xdr:rowOff>0</xdr:rowOff>
    </xdr:from>
    <xdr:to>
      <xdr:col>3</xdr:col>
      <xdr:colOff>123825</xdr:colOff>
      <xdr:row>1768</xdr:row>
      <xdr:rowOff>0</xdr:rowOff>
    </xdr:to>
    <xdr:sp>
      <xdr:nvSpPr>
        <xdr:cNvPr id="155" name="AutoShape 508"/>
        <xdr:cNvSpPr>
          <a:spLocks/>
        </xdr:cNvSpPr>
      </xdr:nvSpPr>
      <xdr:spPr>
        <a:xfrm>
          <a:off x="1857375" y="418633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1768</xdr:row>
      <xdr:rowOff>0</xdr:rowOff>
    </xdr:from>
    <xdr:to>
      <xdr:col>3</xdr:col>
      <xdr:colOff>123825</xdr:colOff>
      <xdr:row>1768</xdr:row>
      <xdr:rowOff>0</xdr:rowOff>
    </xdr:to>
    <xdr:sp>
      <xdr:nvSpPr>
        <xdr:cNvPr id="156" name="AutoShape 509"/>
        <xdr:cNvSpPr>
          <a:spLocks/>
        </xdr:cNvSpPr>
      </xdr:nvSpPr>
      <xdr:spPr>
        <a:xfrm>
          <a:off x="1857375" y="418633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1768</xdr:row>
      <xdr:rowOff>0</xdr:rowOff>
    </xdr:from>
    <xdr:to>
      <xdr:col>3</xdr:col>
      <xdr:colOff>123825</xdr:colOff>
      <xdr:row>1768</xdr:row>
      <xdr:rowOff>0</xdr:rowOff>
    </xdr:to>
    <xdr:sp>
      <xdr:nvSpPr>
        <xdr:cNvPr id="157" name="AutoShape 510"/>
        <xdr:cNvSpPr>
          <a:spLocks/>
        </xdr:cNvSpPr>
      </xdr:nvSpPr>
      <xdr:spPr>
        <a:xfrm>
          <a:off x="1857375" y="418633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1768</xdr:row>
      <xdr:rowOff>0</xdr:rowOff>
    </xdr:from>
    <xdr:to>
      <xdr:col>3</xdr:col>
      <xdr:colOff>152400</xdr:colOff>
      <xdr:row>1768</xdr:row>
      <xdr:rowOff>0</xdr:rowOff>
    </xdr:to>
    <xdr:sp>
      <xdr:nvSpPr>
        <xdr:cNvPr id="158" name="AutoShape 511"/>
        <xdr:cNvSpPr>
          <a:spLocks/>
        </xdr:cNvSpPr>
      </xdr:nvSpPr>
      <xdr:spPr>
        <a:xfrm>
          <a:off x="1885950" y="418633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1768</xdr:row>
      <xdr:rowOff>0</xdr:rowOff>
    </xdr:from>
    <xdr:to>
      <xdr:col>3</xdr:col>
      <xdr:colOff>123825</xdr:colOff>
      <xdr:row>1768</xdr:row>
      <xdr:rowOff>0</xdr:rowOff>
    </xdr:to>
    <xdr:sp>
      <xdr:nvSpPr>
        <xdr:cNvPr id="159" name="AutoShape 512"/>
        <xdr:cNvSpPr>
          <a:spLocks/>
        </xdr:cNvSpPr>
      </xdr:nvSpPr>
      <xdr:spPr>
        <a:xfrm>
          <a:off x="1857375" y="418633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1768</xdr:row>
      <xdr:rowOff>0</xdr:rowOff>
    </xdr:from>
    <xdr:to>
      <xdr:col>3</xdr:col>
      <xdr:colOff>123825</xdr:colOff>
      <xdr:row>1768</xdr:row>
      <xdr:rowOff>0</xdr:rowOff>
    </xdr:to>
    <xdr:sp>
      <xdr:nvSpPr>
        <xdr:cNvPr id="160" name="AutoShape 513"/>
        <xdr:cNvSpPr>
          <a:spLocks/>
        </xdr:cNvSpPr>
      </xdr:nvSpPr>
      <xdr:spPr>
        <a:xfrm>
          <a:off x="1857375" y="418633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1764</xdr:row>
      <xdr:rowOff>0</xdr:rowOff>
    </xdr:from>
    <xdr:to>
      <xdr:col>3</xdr:col>
      <xdr:colOff>123825</xdr:colOff>
      <xdr:row>1764</xdr:row>
      <xdr:rowOff>0</xdr:rowOff>
    </xdr:to>
    <xdr:sp>
      <xdr:nvSpPr>
        <xdr:cNvPr id="161" name="AutoShape 514"/>
        <xdr:cNvSpPr>
          <a:spLocks/>
        </xdr:cNvSpPr>
      </xdr:nvSpPr>
      <xdr:spPr>
        <a:xfrm>
          <a:off x="1857375" y="417490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1911</xdr:row>
      <xdr:rowOff>0</xdr:rowOff>
    </xdr:from>
    <xdr:to>
      <xdr:col>3</xdr:col>
      <xdr:colOff>123825</xdr:colOff>
      <xdr:row>1911</xdr:row>
      <xdr:rowOff>0</xdr:rowOff>
    </xdr:to>
    <xdr:sp>
      <xdr:nvSpPr>
        <xdr:cNvPr id="162" name="AutoShape 531"/>
        <xdr:cNvSpPr>
          <a:spLocks/>
        </xdr:cNvSpPr>
      </xdr:nvSpPr>
      <xdr:spPr>
        <a:xfrm>
          <a:off x="1857375" y="453266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1911</xdr:row>
      <xdr:rowOff>0</xdr:rowOff>
    </xdr:from>
    <xdr:to>
      <xdr:col>3</xdr:col>
      <xdr:colOff>123825</xdr:colOff>
      <xdr:row>1911</xdr:row>
      <xdr:rowOff>0</xdr:rowOff>
    </xdr:to>
    <xdr:sp>
      <xdr:nvSpPr>
        <xdr:cNvPr id="163" name="AutoShape 532"/>
        <xdr:cNvSpPr>
          <a:spLocks/>
        </xdr:cNvSpPr>
      </xdr:nvSpPr>
      <xdr:spPr>
        <a:xfrm>
          <a:off x="1857375" y="453266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1911</xdr:row>
      <xdr:rowOff>0</xdr:rowOff>
    </xdr:from>
    <xdr:to>
      <xdr:col>3</xdr:col>
      <xdr:colOff>123825</xdr:colOff>
      <xdr:row>1911</xdr:row>
      <xdr:rowOff>0</xdr:rowOff>
    </xdr:to>
    <xdr:sp>
      <xdr:nvSpPr>
        <xdr:cNvPr id="164" name="AutoShape 533"/>
        <xdr:cNvSpPr>
          <a:spLocks/>
        </xdr:cNvSpPr>
      </xdr:nvSpPr>
      <xdr:spPr>
        <a:xfrm>
          <a:off x="1857375" y="453266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1911</xdr:row>
      <xdr:rowOff>0</xdr:rowOff>
    </xdr:from>
    <xdr:to>
      <xdr:col>3</xdr:col>
      <xdr:colOff>123825</xdr:colOff>
      <xdr:row>1911</xdr:row>
      <xdr:rowOff>0</xdr:rowOff>
    </xdr:to>
    <xdr:sp>
      <xdr:nvSpPr>
        <xdr:cNvPr id="165" name="AutoShape 534"/>
        <xdr:cNvSpPr>
          <a:spLocks/>
        </xdr:cNvSpPr>
      </xdr:nvSpPr>
      <xdr:spPr>
        <a:xfrm>
          <a:off x="1857375" y="453266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1911</xdr:row>
      <xdr:rowOff>0</xdr:rowOff>
    </xdr:from>
    <xdr:to>
      <xdr:col>3</xdr:col>
      <xdr:colOff>152400</xdr:colOff>
      <xdr:row>1911</xdr:row>
      <xdr:rowOff>0</xdr:rowOff>
    </xdr:to>
    <xdr:sp>
      <xdr:nvSpPr>
        <xdr:cNvPr id="166" name="AutoShape 535"/>
        <xdr:cNvSpPr>
          <a:spLocks/>
        </xdr:cNvSpPr>
      </xdr:nvSpPr>
      <xdr:spPr>
        <a:xfrm>
          <a:off x="1885950" y="453266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1911</xdr:row>
      <xdr:rowOff>0</xdr:rowOff>
    </xdr:from>
    <xdr:to>
      <xdr:col>3</xdr:col>
      <xdr:colOff>123825</xdr:colOff>
      <xdr:row>1911</xdr:row>
      <xdr:rowOff>0</xdr:rowOff>
    </xdr:to>
    <xdr:sp>
      <xdr:nvSpPr>
        <xdr:cNvPr id="167" name="AutoShape 536"/>
        <xdr:cNvSpPr>
          <a:spLocks/>
        </xdr:cNvSpPr>
      </xdr:nvSpPr>
      <xdr:spPr>
        <a:xfrm>
          <a:off x="1857375" y="453266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1911</xdr:row>
      <xdr:rowOff>0</xdr:rowOff>
    </xdr:from>
    <xdr:to>
      <xdr:col>3</xdr:col>
      <xdr:colOff>123825</xdr:colOff>
      <xdr:row>1911</xdr:row>
      <xdr:rowOff>0</xdr:rowOff>
    </xdr:to>
    <xdr:sp>
      <xdr:nvSpPr>
        <xdr:cNvPr id="168" name="AutoShape 537"/>
        <xdr:cNvSpPr>
          <a:spLocks/>
        </xdr:cNvSpPr>
      </xdr:nvSpPr>
      <xdr:spPr>
        <a:xfrm>
          <a:off x="1857375" y="453266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1907</xdr:row>
      <xdr:rowOff>0</xdr:rowOff>
    </xdr:from>
    <xdr:to>
      <xdr:col>3</xdr:col>
      <xdr:colOff>123825</xdr:colOff>
      <xdr:row>1907</xdr:row>
      <xdr:rowOff>0</xdr:rowOff>
    </xdr:to>
    <xdr:sp>
      <xdr:nvSpPr>
        <xdr:cNvPr id="169" name="AutoShape 538"/>
        <xdr:cNvSpPr>
          <a:spLocks/>
        </xdr:cNvSpPr>
      </xdr:nvSpPr>
      <xdr:spPr>
        <a:xfrm>
          <a:off x="1857375" y="452389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1950</xdr:row>
      <xdr:rowOff>0</xdr:rowOff>
    </xdr:from>
    <xdr:to>
      <xdr:col>3</xdr:col>
      <xdr:colOff>123825</xdr:colOff>
      <xdr:row>1950</xdr:row>
      <xdr:rowOff>0</xdr:rowOff>
    </xdr:to>
    <xdr:sp>
      <xdr:nvSpPr>
        <xdr:cNvPr id="170" name="AutoShape 539"/>
        <xdr:cNvSpPr>
          <a:spLocks/>
        </xdr:cNvSpPr>
      </xdr:nvSpPr>
      <xdr:spPr>
        <a:xfrm>
          <a:off x="1857375" y="462429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1950</xdr:row>
      <xdr:rowOff>0</xdr:rowOff>
    </xdr:from>
    <xdr:to>
      <xdr:col>3</xdr:col>
      <xdr:colOff>123825</xdr:colOff>
      <xdr:row>1950</xdr:row>
      <xdr:rowOff>0</xdr:rowOff>
    </xdr:to>
    <xdr:sp>
      <xdr:nvSpPr>
        <xdr:cNvPr id="171" name="AutoShape 540"/>
        <xdr:cNvSpPr>
          <a:spLocks/>
        </xdr:cNvSpPr>
      </xdr:nvSpPr>
      <xdr:spPr>
        <a:xfrm>
          <a:off x="1857375" y="462429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1950</xdr:row>
      <xdr:rowOff>0</xdr:rowOff>
    </xdr:from>
    <xdr:to>
      <xdr:col>3</xdr:col>
      <xdr:colOff>123825</xdr:colOff>
      <xdr:row>1950</xdr:row>
      <xdr:rowOff>0</xdr:rowOff>
    </xdr:to>
    <xdr:sp>
      <xdr:nvSpPr>
        <xdr:cNvPr id="172" name="AutoShape 541"/>
        <xdr:cNvSpPr>
          <a:spLocks/>
        </xdr:cNvSpPr>
      </xdr:nvSpPr>
      <xdr:spPr>
        <a:xfrm>
          <a:off x="1857375" y="462429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1950</xdr:row>
      <xdr:rowOff>0</xdr:rowOff>
    </xdr:from>
    <xdr:to>
      <xdr:col>3</xdr:col>
      <xdr:colOff>123825</xdr:colOff>
      <xdr:row>1950</xdr:row>
      <xdr:rowOff>0</xdr:rowOff>
    </xdr:to>
    <xdr:sp>
      <xdr:nvSpPr>
        <xdr:cNvPr id="173" name="AutoShape 542"/>
        <xdr:cNvSpPr>
          <a:spLocks/>
        </xdr:cNvSpPr>
      </xdr:nvSpPr>
      <xdr:spPr>
        <a:xfrm>
          <a:off x="1857375" y="462429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1950</xdr:row>
      <xdr:rowOff>0</xdr:rowOff>
    </xdr:from>
    <xdr:to>
      <xdr:col>3</xdr:col>
      <xdr:colOff>152400</xdr:colOff>
      <xdr:row>1950</xdr:row>
      <xdr:rowOff>0</xdr:rowOff>
    </xdr:to>
    <xdr:sp>
      <xdr:nvSpPr>
        <xdr:cNvPr id="174" name="AutoShape 543"/>
        <xdr:cNvSpPr>
          <a:spLocks/>
        </xdr:cNvSpPr>
      </xdr:nvSpPr>
      <xdr:spPr>
        <a:xfrm>
          <a:off x="1885950" y="462429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1950</xdr:row>
      <xdr:rowOff>0</xdr:rowOff>
    </xdr:from>
    <xdr:to>
      <xdr:col>3</xdr:col>
      <xdr:colOff>123825</xdr:colOff>
      <xdr:row>1950</xdr:row>
      <xdr:rowOff>0</xdr:rowOff>
    </xdr:to>
    <xdr:sp>
      <xdr:nvSpPr>
        <xdr:cNvPr id="175" name="AutoShape 544"/>
        <xdr:cNvSpPr>
          <a:spLocks/>
        </xdr:cNvSpPr>
      </xdr:nvSpPr>
      <xdr:spPr>
        <a:xfrm>
          <a:off x="1857375" y="462429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1950</xdr:row>
      <xdr:rowOff>0</xdr:rowOff>
    </xdr:from>
    <xdr:to>
      <xdr:col>3</xdr:col>
      <xdr:colOff>123825</xdr:colOff>
      <xdr:row>1950</xdr:row>
      <xdr:rowOff>0</xdr:rowOff>
    </xdr:to>
    <xdr:sp>
      <xdr:nvSpPr>
        <xdr:cNvPr id="176" name="AutoShape 545"/>
        <xdr:cNvSpPr>
          <a:spLocks/>
        </xdr:cNvSpPr>
      </xdr:nvSpPr>
      <xdr:spPr>
        <a:xfrm>
          <a:off x="1857375" y="462429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1948</xdr:row>
      <xdr:rowOff>0</xdr:rowOff>
    </xdr:from>
    <xdr:to>
      <xdr:col>3</xdr:col>
      <xdr:colOff>123825</xdr:colOff>
      <xdr:row>1948</xdr:row>
      <xdr:rowOff>0</xdr:rowOff>
    </xdr:to>
    <xdr:sp>
      <xdr:nvSpPr>
        <xdr:cNvPr id="177" name="AutoShape 546"/>
        <xdr:cNvSpPr>
          <a:spLocks/>
        </xdr:cNvSpPr>
      </xdr:nvSpPr>
      <xdr:spPr>
        <a:xfrm>
          <a:off x="1857375" y="462105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1986</xdr:row>
      <xdr:rowOff>0</xdr:rowOff>
    </xdr:from>
    <xdr:to>
      <xdr:col>3</xdr:col>
      <xdr:colOff>123825</xdr:colOff>
      <xdr:row>1986</xdr:row>
      <xdr:rowOff>0</xdr:rowOff>
    </xdr:to>
    <xdr:sp>
      <xdr:nvSpPr>
        <xdr:cNvPr id="178" name="AutoShape 554"/>
        <xdr:cNvSpPr>
          <a:spLocks/>
        </xdr:cNvSpPr>
      </xdr:nvSpPr>
      <xdr:spPr>
        <a:xfrm>
          <a:off x="1857375" y="471220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2026</xdr:row>
      <xdr:rowOff>0</xdr:rowOff>
    </xdr:from>
    <xdr:to>
      <xdr:col>3</xdr:col>
      <xdr:colOff>123825</xdr:colOff>
      <xdr:row>2026</xdr:row>
      <xdr:rowOff>0</xdr:rowOff>
    </xdr:to>
    <xdr:sp>
      <xdr:nvSpPr>
        <xdr:cNvPr id="179" name="AutoShape 562"/>
        <xdr:cNvSpPr>
          <a:spLocks/>
        </xdr:cNvSpPr>
      </xdr:nvSpPr>
      <xdr:spPr>
        <a:xfrm>
          <a:off x="1857375" y="481203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1986</xdr:row>
      <xdr:rowOff>0</xdr:rowOff>
    </xdr:from>
    <xdr:to>
      <xdr:col>3</xdr:col>
      <xdr:colOff>123825</xdr:colOff>
      <xdr:row>1986</xdr:row>
      <xdr:rowOff>0</xdr:rowOff>
    </xdr:to>
    <xdr:sp>
      <xdr:nvSpPr>
        <xdr:cNvPr id="180" name="AutoShape 570"/>
        <xdr:cNvSpPr>
          <a:spLocks/>
        </xdr:cNvSpPr>
      </xdr:nvSpPr>
      <xdr:spPr>
        <a:xfrm>
          <a:off x="1857375" y="471220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2026</xdr:row>
      <xdr:rowOff>0</xdr:rowOff>
    </xdr:from>
    <xdr:to>
      <xdr:col>3</xdr:col>
      <xdr:colOff>123825</xdr:colOff>
      <xdr:row>2026</xdr:row>
      <xdr:rowOff>0</xdr:rowOff>
    </xdr:to>
    <xdr:sp>
      <xdr:nvSpPr>
        <xdr:cNvPr id="181" name="AutoShape 578"/>
        <xdr:cNvSpPr>
          <a:spLocks/>
        </xdr:cNvSpPr>
      </xdr:nvSpPr>
      <xdr:spPr>
        <a:xfrm>
          <a:off x="1857375" y="481203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2068</xdr:row>
      <xdr:rowOff>0</xdr:rowOff>
    </xdr:from>
    <xdr:to>
      <xdr:col>3</xdr:col>
      <xdr:colOff>123825</xdr:colOff>
      <xdr:row>2068</xdr:row>
      <xdr:rowOff>0</xdr:rowOff>
    </xdr:to>
    <xdr:sp>
      <xdr:nvSpPr>
        <xdr:cNvPr id="182" name="AutoShape 586"/>
        <xdr:cNvSpPr>
          <a:spLocks/>
        </xdr:cNvSpPr>
      </xdr:nvSpPr>
      <xdr:spPr>
        <a:xfrm>
          <a:off x="1857375" y="491661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2110</xdr:row>
      <xdr:rowOff>0</xdr:rowOff>
    </xdr:from>
    <xdr:to>
      <xdr:col>3</xdr:col>
      <xdr:colOff>123825</xdr:colOff>
      <xdr:row>2110</xdr:row>
      <xdr:rowOff>0</xdr:rowOff>
    </xdr:to>
    <xdr:sp>
      <xdr:nvSpPr>
        <xdr:cNvPr id="183" name="AutoShape 587"/>
        <xdr:cNvSpPr>
          <a:spLocks/>
        </xdr:cNvSpPr>
      </xdr:nvSpPr>
      <xdr:spPr>
        <a:xfrm>
          <a:off x="1857375" y="50223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2110</xdr:row>
      <xdr:rowOff>0</xdr:rowOff>
    </xdr:from>
    <xdr:to>
      <xdr:col>3</xdr:col>
      <xdr:colOff>123825</xdr:colOff>
      <xdr:row>2110</xdr:row>
      <xdr:rowOff>0</xdr:rowOff>
    </xdr:to>
    <xdr:sp>
      <xdr:nvSpPr>
        <xdr:cNvPr id="184" name="AutoShape 588"/>
        <xdr:cNvSpPr>
          <a:spLocks/>
        </xdr:cNvSpPr>
      </xdr:nvSpPr>
      <xdr:spPr>
        <a:xfrm>
          <a:off x="1857375" y="50223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2110</xdr:row>
      <xdr:rowOff>0</xdr:rowOff>
    </xdr:from>
    <xdr:to>
      <xdr:col>3</xdr:col>
      <xdr:colOff>123825</xdr:colOff>
      <xdr:row>2110</xdr:row>
      <xdr:rowOff>0</xdr:rowOff>
    </xdr:to>
    <xdr:sp>
      <xdr:nvSpPr>
        <xdr:cNvPr id="185" name="AutoShape 589"/>
        <xdr:cNvSpPr>
          <a:spLocks/>
        </xdr:cNvSpPr>
      </xdr:nvSpPr>
      <xdr:spPr>
        <a:xfrm>
          <a:off x="1857375" y="50223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2110</xdr:row>
      <xdr:rowOff>0</xdr:rowOff>
    </xdr:from>
    <xdr:to>
      <xdr:col>3</xdr:col>
      <xdr:colOff>123825</xdr:colOff>
      <xdr:row>2110</xdr:row>
      <xdr:rowOff>0</xdr:rowOff>
    </xdr:to>
    <xdr:sp>
      <xdr:nvSpPr>
        <xdr:cNvPr id="186" name="AutoShape 590"/>
        <xdr:cNvSpPr>
          <a:spLocks/>
        </xdr:cNvSpPr>
      </xdr:nvSpPr>
      <xdr:spPr>
        <a:xfrm>
          <a:off x="1857375" y="50223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2110</xdr:row>
      <xdr:rowOff>0</xdr:rowOff>
    </xdr:from>
    <xdr:to>
      <xdr:col>3</xdr:col>
      <xdr:colOff>152400</xdr:colOff>
      <xdr:row>2110</xdr:row>
      <xdr:rowOff>0</xdr:rowOff>
    </xdr:to>
    <xdr:sp>
      <xdr:nvSpPr>
        <xdr:cNvPr id="187" name="AutoShape 591"/>
        <xdr:cNvSpPr>
          <a:spLocks/>
        </xdr:cNvSpPr>
      </xdr:nvSpPr>
      <xdr:spPr>
        <a:xfrm>
          <a:off x="1885950" y="50223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2110</xdr:row>
      <xdr:rowOff>0</xdr:rowOff>
    </xdr:from>
    <xdr:to>
      <xdr:col>3</xdr:col>
      <xdr:colOff>123825</xdr:colOff>
      <xdr:row>2110</xdr:row>
      <xdr:rowOff>0</xdr:rowOff>
    </xdr:to>
    <xdr:sp>
      <xdr:nvSpPr>
        <xdr:cNvPr id="188" name="AutoShape 592"/>
        <xdr:cNvSpPr>
          <a:spLocks/>
        </xdr:cNvSpPr>
      </xdr:nvSpPr>
      <xdr:spPr>
        <a:xfrm>
          <a:off x="1857375" y="50223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2110</xdr:row>
      <xdr:rowOff>0</xdr:rowOff>
    </xdr:from>
    <xdr:to>
      <xdr:col>3</xdr:col>
      <xdr:colOff>123825</xdr:colOff>
      <xdr:row>2110</xdr:row>
      <xdr:rowOff>0</xdr:rowOff>
    </xdr:to>
    <xdr:sp>
      <xdr:nvSpPr>
        <xdr:cNvPr id="189" name="AutoShape 593"/>
        <xdr:cNvSpPr>
          <a:spLocks/>
        </xdr:cNvSpPr>
      </xdr:nvSpPr>
      <xdr:spPr>
        <a:xfrm>
          <a:off x="1857375" y="50223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2149</xdr:row>
      <xdr:rowOff>0</xdr:rowOff>
    </xdr:from>
    <xdr:to>
      <xdr:col>3</xdr:col>
      <xdr:colOff>123825</xdr:colOff>
      <xdr:row>2149</xdr:row>
      <xdr:rowOff>0</xdr:rowOff>
    </xdr:to>
    <xdr:sp>
      <xdr:nvSpPr>
        <xdr:cNvPr id="190" name="AutoShape 595"/>
        <xdr:cNvSpPr>
          <a:spLocks/>
        </xdr:cNvSpPr>
      </xdr:nvSpPr>
      <xdr:spPr>
        <a:xfrm>
          <a:off x="1857375" y="512102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2149</xdr:row>
      <xdr:rowOff>0</xdr:rowOff>
    </xdr:from>
    <xdr:to>
      <xdr:col>3</xdr:col>
      <xdr:colOff>123825</xdr:colOff>
      <xdr:row>2149</xdr:row>
      <xdr:rowOff>0</xdr:rowOff>
    </xdr:to>
    <xdr:sp>
      <xdr:nvSpPr>
        <xdr:cNvPr id="191" name="AutoShape 596"/>
        <xdr:cNvSpPr>
          <a:spLocks/>
        </xdr:cNvSpPr>
      </xdr:nvSpPr>
      <xdr:spPr>
        <a:xfrm>
          <a:off x="1857375" y="512102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2149</xdr:row>
      <xdr:rowOff>0</xdr:rowOff>
    </xdr:from>
    <xdr:to>
      <xdr:col>3</xdr:col>
      <xdr:colOff>123825</xdr:colOff>
      <xdr:row>2149</xdr:row>
      <xdr:rowOff>0</xdr:rowOff>
    </xdr:to>
    <xdr:sp>
      <xdr:nvSpPr>
        <xdr:cNvPr id="192" name="AutoShape 597"/>
        <xdr:cNvSpPr>
          <a:spLocks/>
        </xdr:cNvSpPr>
      </xdr:nvSpPr>
      <xdr:spPr>
        <a:xfrm>
          <a:off x="1857375" y="512102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2149</xdr:row>
      <xdr:rowOff>0</xdr:rowOff>
    </xdr:from>
    <xdr:to>
      <xdr:col>3</xdr:col>
      <xdr:colOff>123825</xdr:colOff>
      <xdr:row>2149</xdr:row>
      <xdr:rowOff>0</xdr:rowOff>
    </xdr:to>
    <xdr:sp>
      <xdr:nvSpPr>
        <xdr:cNvPr id="193" name="AutoShape 598"/>
        <xdr:cNvSpPr>
          <a:spLocks/>
        </xdr:cNvSpPr>
      </xdr:nvSpPr>
      <xdr:spPr>
        <a:xfrm>
          <a:off x="1857375" y="512102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2149</xdr:row>
      <xdr:rowOff>0</xdr:rowOff>
    </xdr:from>
    <xdr:to>
      <xdr:col>3</xdr:col>
      <xdr:colOff>152400</xdr:colOff>
      <xdr:row>2149</xdr:row>
      <xdr:rowOff>0</xdr:rowOff>
    </xdr:to>
    <xdr:sp>
      <xdr:nvSpPr>
        <xdr:cNvPr id="194" name="AutoShape 599"/>
        <xdr:cNvSpPr>
          <a:spLocks/>
        </xdr:cNvSpPr>
      </xdr:nvSpPr>
      <xdr:spPr>
        <a:xfrm>
          <a:off x="1885950" y="512102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2149</xdr:row>
      <xdr:rowOff>0</xdr:rowOff>
    </xdr:from>
    <xdr:to>
      <xdr:col>3</xdr:col>
      <xdr:colOff>123825</xdr:colOff>
      <xdr:row>2149</xdr:row>
      <xdr:rowOff>0</xdr:rowOff>
    </xdr:to>
    <xdr:sp>
      <xdr:nvSpPr>
        <xdr:cNvPr id="195" name="AutoShape 600"/>
        <xdr:cNvSpPr>
          <a:spLocks/>
        </xdr:cNvSpPr>
      </xdr:nvSpPr>
      <xdr:spPr>
        <a:xfrm>
          <a:off x="1857375" y="512102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2149</xdr:row>
      <xdr:rowOff>0</xdr:rowOff>
    </xdr:from>
    <xdr:to>
      <xdr:col>3</xdr:col>
      <xdr:colOff>123825</xdr:colOff>
      <xdr:row>2149</xdr:row>
      <xdr:rowOff>0</xdr:rowOff>
    </xdr:to>
    <xdr:sp>
      <xdr:nvSpPr>
        <xdr:cNvPr id="196" name="AutoShape 601"/>
        <xdr:cNvSpPr>
          <a:spLocks/>
        </xdr:cNvSpPr>
      </xdr:nvSpPr>
      <xdr:spPr>
        <a:xfrm>
          <a:off x="1857375" y="512102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2186</xdr:row>
      <xdr:rowOff>0</xdr:rowOff>
    </xdr:from>
    <xdr:to>
      <xdr:col>3</xdr:col>
      <xdr:colOff>123825</xdr:colOff>
      <xdr:row>2186</xdr:row>
      <xdr:rowOff>0</xdr:rowOff>
    </xdr:to>
    <xdr:sp>
      <xdr:nvSpPr>
        <xdr:cNvPr id="197" name="AutoShape 603"/>
        <xdr:cNvSpPr>
          <a:spLocks/>
        </xdr:cNvSpPr>
      </xdr:nvSpPr>
      <xdr:spPr>
        <a:xfrm>
          <a:off x="1857375" y="52037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2186</xdr:row>
      <xdr:rowOff>0</xdr:rowOff>
    </xdr:from>
    <xdr:to>
      <xdr:col>3</xdr:col>
      <xdr:colOff>123825</xdr:colOff>
      <xdr:row>2186</xdr:row>
      <xdr:rowOff>0</xdr:rowOff>
    </xdr:to>
    <xdr:sp>
      <xdr:nvSpPr>
        <xdr:cNvPr id="198" name="AutoShape 604"/>
        <xdr:cNvSpPr>
          <a:spLocks/>
        </xdr:cNvSpPr>
      </xdr:nvSpPr>
      <xdr:spPr>
        <a:xfrm>
          <a:off x="1857375" y="52037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2186</xdr:row>
      <xdr:rowOff>0</xdr:rowOff>
    </xdr:from>
    <xdr:to>
      <xdr:col>3</xdr:col>
      <xdr:colOff>123825</xdr:colOff>
      <xdr:row>2186</xdr:row>
      <xdr:rowOff>0</xdr:rowOff>
    </xdr:to>
    <xdr:sp>
      <xdr:nvSpPr>
        <xdr:cNvPr id="199" name="AutoShape 605"/>
        <xdr:cNvSpPr>
          <a:spLocks/>
        </xdr:cNvSpPr>
      </xdr:nvSpPr>
      <xdr:spPr>
        <a:xfrm>
          <a:off x="1857375" y="52037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2186</xdr:row>
      <xdr:rowOff>0</xdr:rowOff>
    </xdr:from>
    <xdr:to>
      <xdr:col>3</xdr:col>
      <xdr:colOff>123825</xdr:colOff>
      <xdr:row>2186</xdr:row>
      <xdr:rowOff>0</xdr:rowOff>
    </xdr:to>
    <xdr:sp>
      <xdr:nvSpPr>
        <xdr:cNvPr id="200" name="AutoShape 606"/>
        <xdr:cNvSpPr>
          <a:spLocks/>
        </xdr:cNvSpPr>
      </xdr:nvSpPr>
      <xdr:spPr>
        <a:xfrm>
          <a:off x="1857375" y="52037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2186</xdr:row>
      <xdr:rowOff>0</xdr:rowOff>
    </xdr:from>
    <xdr:to>
      <xdr:col>3</xdr:col>
      <xdr:colOff>152400</xdr:colOff>
      <xdr:row>2186</xdr:row>
      <xdr:rowOff>0</xdr:rowOff>
    </xdr:to>
    <xdr:sp>
      <xdr:nvSpPr>
        <xdr:cNvPr id="201" name="AutoShape 607"/>
        <xdr:cNvSpPr>
          <a:spLocks/>
        </xdr:cNvSpPr>
      </xdr:nvSpPr>
      <xdr:spPr>
        <a:xfrm>
          <a:off x="1885950" y="52037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2186</xdr:row>
      <xdr:rowOff>0</xdr:rowOff>
    </xdr:from>
    <xdr:to>
      <xdr:col>3</xdr:col>
      <xdr:colOff>123825</xdr:colOff>
      <xdr:row>2186</xdr:row>
      <xdr:rowOff>0</xdr:rowOff>
    </xdr:to>
    <xdr:sp>
      <xdr:nvSpPr>
        <xdr:cNvPr id="202" name="AutoShape 608"/>
        <xdr:cNvSpPr>
          <a:spLocks/>
        </xdr:cNvSpPr>
      </xdr:nvSpPr>
      <xdr:spPr>
        <a:xfrm>
          <a:off x="1857375" y="52037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2186</xdr:row>
      <xdr:rowOff>0</xdr:rowOff>
    </xdr:from>
    <xdr:to>
      <xdr:col>3</xdr:col>
      <xdr:colOff>123825</xdr:colOff>
      <xdr:row>2186</xdr:row>
      <xdr:rowOff>0</xdr:rowOff>
    </xdr:to>
    <xdr:sp>
      <xdr:nvSpPr>
        <xdr:cNvPr id="203" name="AutoShape 609"/>
        <xdr:cNvSpPr>
          <a:spLocks/>
        </xdr:cNvSpPr>
      </xdr:nvSpPr>
      <xdr:spPr>
        <a:xfrm>
          <a:off x="1857375" y="520379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2183</xdr:row>
      <xdr:rowOff>0</xdr:rowOff>
    </xdr:from>
    <xdr:to>
      <xdr:col>3</xdr:col>
      <xdr:colOff>123825</xdr:colOff>
      <xdr:row>2183</xdr:row>
      <xdr:rowOff>0</xdr:rowOff>
    </xdr:to>
    <xdr:sp>
      <xdr:nvSpPr>
        <xdr:cNvPr id="204" name="AutoShape 610"/>
        <xdr:cNvSpPr>
          <a:spLocks/>
        </xdr:cNvSpPr>
      </xdr:nvSpPr>
      <xdr:spPr>
        <a:xfrm>
          <a:off x="1857375" y="519522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2223</xdr:row>
      <xdr:rowOff>0</xdr:rowOff>
    </xdr:from>
    <xdr:to>
      <xdr:col>3</xdr:col>
      <xdr:colOff>123825</xdr:colOff>
      <xdr:row>2223</xdr:row>
      <xdr:rowOff>0</xdr:rowOff>
    </xdr:to>
    <xdr:sp>
      <xdr:nvSpPr>
        <xdr:cNvPr id="205" name="AutoShape 611"/>
        <xdr:cNvSpPr>
          <a:spLocks/>
        </xdr:cNvSpPr>
      </xdr:nvSpPr>
      <xdr:spPr>
        <a:xfrm>
          <a:off x="1857375" y="529418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2223</xdr:row>
      <xdr:rowOff>0</xdr:rowOff>
    </xdr:from>
    <xdr:to>
      <xdr:col>3</xdr:col>
      <xdr:colOff>123825</xdr:colOff>
      <xdr:row>2223</xdr:row>
      <xdr:rowOff>0</xdr:rowOff>
    </xdr:to>
    <xdr:sp>
      <xdr:nvSpPr>
        <xdr:cNvPr id="206" name="AutoShape 612"/>
        <xdr:cNvSpPr>
          <a:spLocks/>
        </xdr:cNvSpPr>
      </xdr:nvSpPr>
      <xdr:spPr>
        <a:xfrm>
          <a:off x="1857375" y="529418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2223</xdr:row>
      <xdr:rowOff>0</xdr:rowOff>
    </xdr:from>
    <xdr:to>
      <xdr:col>3</xdr:col>
      <xdr:colOff>123825</xdr:colOff>
      <xdr:row>2223</xdr:row>
      <xdr:rowOff>0</xdr:rowOff>
    </xdr:to>
    <xdr:sp>
      <xdr:nvSpPr>
        <xdr:cNvPr id="207" name="AutoShape 613"/>
        <xdr:cNvSpPr>
          <a:spLocks/>
        </xdr:cNvSpPr>
      </xdr:nvSpPr>
      <xdr:spPr>
        <a:xfrm>
          <a:off x="1857375" y="529418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2223</xdr:row>
      <xdr:rowOff>0</xdr:rowOff>
    </xdr:from>
    <xdr:to>
      <xdr:col>3</xdr:col>
      <xdr:colOff>123825</xdr:colOff>
      <xdr:row>2223</xdr:row>
      <xdr:rowOff>0</xdr:rowOff>
    </xdr:to>
    <xdr:sp>
      <xdr:nvSpPr>
        <xdr:cNvPr id="208" name="AutoShape 614"/>
        <xdr:cNvSpPr>
          <a:spLocks/>
        </xdr:cNvSpPr>
      </xdr:nvSpPr>
      <xdr:spPr>
        <a:xfrm>
          <a:off x="1857375" y="529418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2223</xdr:row>
      <xdr:rowOff>0</xdr:rowOff>
    </xdr:from>
    <xdr:to>
      <xdr:col>3</xdr:col>
      <xdr:colOff>152400</xdr:colOff>
      <xdr:row>2223</xdr:row>
      <xdr:rowOff>0</xdr:rowOff>
    </xdr:to>
    <xdr:sp>
      <xdr:nvSpPr>
        <xdr:cNvPr id="209" name="AutoShape 615"/>
        <xdr:cNvSpPr>
          <a:spLocks/>
        </xdr:cNvSpPr>
      </xdr:nvSpPr>
      <xdr:spPr>
        <a:xfrm>
          <a:off x="1885950" y="529418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2223</xdr:row>
      <xdr:rowOff>0</xdr:rowOff>
    </xdr:from>
    <xdr:to>
      <xdr:col>3</xdr:col>
      <xdr:colOff>123825</xdr:colOff>
      <xdr:row>2223</xdr:row>
      <xdr:rowOff>0</xdr:rowOff>
    </xdr:to>
    <xdr:sp>
      <xdr:nvSpPr>
        <xdr:cNvPr id="210" name="AutoShape 616"/>
        <xdr:cNvSpPr>
          <a:spLocks/>
        </xdr:cNvSpPr>
      </xdr:nvSpPr>
      <xdr:spPr>
        <a:xfrm>
          <a:off x="1857375" y="529418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2223</xdr:row>
      <xdr:rowOff>0</xdr:rowOff>
    </xdr:from>
    <xdr:to>
      <xdr:col>3</xdr:col>
      <xdr:colOff>123825</xdr:colOff>
      <xdr:row>2223</xdr:row>
      <xdr:rowOff>0</xdr:rowOff>
    </xdr:to>
    <xdr:sp>
      <xdr:nvSpPr>
        <xdr:cNvPr id="211" name="AutoShape 617"/>
        <xdr:cNvSpPr>
          <a:spLocks/>
        </xdr:cNvSpPr>
      </xdr:nvSpPr>
      <xdr:spPr>
        <a:xfrm>
          <a:off x="1857375" y="529418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2220</xdr:row>
      <xdr:rowOff>0</xdr:rowOff>
    </xdr:from>
    <xdr:to>
      <xdr:col>3</xdr:col>
      <xdr:colOff>123825</xdr:colOff>
      <xdr:row>2220</xdr:row>
      <xdr:rowOff>0</xdr:rowOff>
    </xdr:to>
    <xdr:sp>
      <xdr:nvSpPr>
        <xdr:cNvPr id="212" name="AutoShape 618"/>
        <xdr:cNvSpPr>
          <a:spLocks/>
        </xdr:cNvSpPr>
      </xdr:nvSpPr>
      <xdr:spPr>
        <a:xfrm>
          <a:off x="1857375" y="528504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2261</xdr:row>
      <xdr:rowOff>0</xdr:rowOff>
    </xdr:from>
    <xdr:to>
      <xdr:col>3</xdr:col>
      <xdr:colOff>123825</xdr:colOff>
      <xdr:row>2261</xdr:row>
      <xdr:rowOff>0</xdr:rowOff>
    </xdr:to>
    <xdr:sp>
      <xdr:nvSpPr>
        <xdr:cNvPr id="213" name="AutoShape 619"/>
        <xdr:cNvSpPr>
          <a:spLocks/>
        </xdr:cNvSpPr>
      </xdr:nvSpPr>
      <xdr:spPr>
        <a:xfrm>
          <a:off x="1857375" y="538381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2261</xdr:row>
      <xdr:rowOff>0</xdr:rowOff>
    </xdr:from>
    <xdr:to>
      <xdr:col>3</xdr:col>
      <xdr:colOff>123825</xdr:colOff>
      <xdr:row>2261</xdr:row>
      <xdr:rowOff>0</xdr:rowOff>
    </xdr:to>
    <xdr:sp>
      <xdr:nvSpPr>
        <xdr:cNvPr id="214" name="AutoShape 620"/>
        <xdr:cNvSpPr>
          <a:spLocks/>
        </xdr:cNvSpPr>
      </xdr:nvSpPr>
      <xdr:spPr>
        <a:xfrm>
          <a:off x="1857375" y="538381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2261</xdr:row>
      <xdr:rowOff>0</xdr:rowOff>
    </xdr:from>
    <xdr:to>
      <xdr:col>3</xdr:col>
      <xdr:colOff>123825</xdr:colOff>
      <xdr:row>2261</xdr:row>
      <xdr:rowOff>0</xdr:rowOff>
    </xdr:to>
    <xdr:sp>
      <xdr:nvSpPr>
        <xdr:cNvPr id="215" name="AutoShape 621"/>
        <xdr:cNvSpPr>
          <a:spLocks/>
        </xdr:cNvSpPr>
      </xdr:nvSpPr>
      <xdr:spPr>
        <a:xfrm>
          <a:off x="1857375" y="538381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2261</xdr:row>
      <xdr:rowOff>0</xdr:rowOff>
    </xdr:from>
    <xdr:to>
      <xdr:col>3</xdr:col>
      <xdr:colOff>123825</xdr:colOff>
      <xdr:row>2261</xdr:row>
      <xdr:rowOff>0</xdr:rowOff>
    </xdr:to>
    <xdr:sp>
      <xdr:nvSpPr>
        <xdr:cNvPr id="216" name="AutoShape 622"/>
        <xdr:cNvSpPr>
          <a:spLocks/>
        </xdr:cNvSpPr>
      </xdr:nvSpPr>
      <xdr:spPr>
        <a:xfrm>
          <a:off x="1857375" y="538381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2261</xdr:row>
      <xdr:rowOff>0</xdr:rowOff>
    </xdr:from>
    <xdr:to>
      <xdr:col>3</xdr:col>
      <xdr:colOff>152400</xdr:colOff>
      <xdr:row>2261</xdr:row>
      <xdr:rowOff>0</xdr:rowOff>
    </xdr:to>
    <xdr:sp>
      <xdr:nvSpPr>
        <xdr:cNvPr id="217" name="AutoShape 623"/>
        <xdr:cNvSpPr>
          <a:spLocks/>
        </xdr:cNvSpPr>
      </xdr:nvSpPr>
      <xdr:spPr>
        <a:xfrm>
          <a:off x="1885950" y="538381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2261</xdr:row>
      <xdr:rowOff>0</xdr:rowOff>
    </xdr:from>
    <xdr:to>
      <xdr:col>3</xdr:col>
      <xdr:colOff>123825</xdr:colOff>
      <xdr:row>2261</xdr:row>
      <xdr:rowOff>0</xdr:rowOff>
    </xdr:to>
    <xdr:sp>
      <xdr:nvSpPr>
        <xdr:cNvPr id="218" name="AutoShape 624"/>
        <xdr:cNvSpPr>
          <a:spLocks/>
        </xdr:cNvSpPr>
      </xdr:nvSpPr>
      <xdr:spPr>
        <a:xfrm>
          <a:off x="1857375" y="538381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2261</xdr:row>
      <xdr:rowOff>0</xdr:rowOff>
    </xdr:from>
    <xdr:to>
      <xdr:col>3</xdr:col>
      <xdr:colOff>123825</xdr:colOff>
      <xdr:row>2261</xdr:row>
      <xdr:rowOff>0</xdr:rowOff>
    </xdr:to>
    <xdr:sp>
      <xdr:nvSpPr>
        <xdr:cNvPr id="219" name="AutoShape 625"/>
        <xdr:cNvSpPr>
          <a:spLocks/>
        </xdr:cNvSpPr>
      </xdr:nvSpPr>
      <xdr:spPr>
        <a:xfrm>
          <a:off x="1857375" y="538381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2302</xdr:row>
      <xdr:rowOff>0</xdr:rowOff>
    </xdr:from>
    <xdr:to>
      <xdr:col>3</xdr:col>
      <xdr:colOff>123825</xdr:colOff>
      <xdr:row>2302</xdr:row>
      <xdr:rowOff>0</xdr:rowOff>
    </xdr:to>
    <xdr:sp>
      <xdr:nvSpPr>
        <xdr:cNvPr id="220" name="AutoShape 627"/>
        <xdr:cNvSpPr>
          <a:spLocks/>
        </xdr:cNvSpPr>
      </xdr:nvSpPr>
      <xdr:spPr>
        <a:xfrm>
          <a:off x="1857375" y="54795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2302</xdr:row>
      <xdr:rowOff>0</xdr:rowOff>
    </xdr:from>
    <xdr:to>
      <xdr:col>3</xdr:col>
      <xdr:colOff>123825</xdr:colOff>
      <xdr:row>2302</xdr:row>
      <xdr:rowOff>0</xdr:rowOff>
    </xdr:to>
    <xdr:sp>
      <xdr:nvSpPr>
        <xdr:cNvPr id="221" name="AutoShape 628"/>
        <xdr:cNvSpPr>
          <a:spLocks/>
        </xdr:cNvSpPr>
      </xdr:nvSpPr>
      <xdr:spPr>
        <a:xfrm>
          <a:off x="1857375" y="54795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2302</xdr:row>
      <xdr:rowOff>0</xdr:rowOff>
    </xdr:from>
    <xdr:to>
      <xdr:col>3</xdr:col>
      <xdr:colOff>123825</xdr:colOff>
      <xdr:row>2302</xdr:row>
      <xdr:rowOff>0</xdr:rowOff>
    </xdr:to>
    <xdr:sp>
      <xdr:nvSpPr>
        <xdr:cNvPr id="222" name="AutoShape 629"/>
        <xdr:cNvSpPr>
          <a:spLocks/>
        </xdr:cNvSpPr>
      </xdr:nvSpPr>
      <xdr:spPr>
        <a:xfrm>
          <a:off x="1857375" y="54795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2302</xdr:row>
      <xdr:rowOff>0</xdr:rowOff>
    </xdr:from>
    <xdr:to>
      <xdr:col>3</xdr:col>
      <xdr:colOff>123825</xdr:colOff>
      <xdr:row>2302</xdr:row>
      <xdr:rowOff>0</xdr:rowOff>
    </xdr:to>
    <xdr:sp>
      <xdr:nvSpPr>
        <xdr:cNvPr id="223" name="AutoShape 630"/>
        <xdr:cNvSpPr>
          <a:spLocks/>
        </xdr:cNvSpPr>
      </xdr:nvSpPr>
      <xdr:spPr>
        <a:xfrm>
          <a:off x="1857375" y="54795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2302</xdr:row>
      <xdr:rowOff>0</xdr:rowOff>
    </xdr:from>
    <xdr:to>
      <xdr:col>3</xdr:col>
      <xdr:colOff>152400</xdr:colOff>
      <xdr:row>2302</xdr:row>
      <xdr:rowOff>0</xdr:rowOff>
    </xdr:to>
    <xdr:sp>
      <xdr:nvSpPr>
        <xdr:cNvPr id="224" name="AutoShape 631"/>
        <xdr:cNvSpPr>
          <a:spLocks/>
        </xdr:cNvSpPr>
      </xdr:nvSpPr>
      <xdr:spPr>
        <a:xfrm>
          <a:off x="1885950" y="54795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2302</xdr:row>
      <xdr:rowOff>0</xdr:rowOff>
    </xdr:from>
    <xdr:to>
      <xdr:col>3</xdr:col>
      <xdr:colOff>123825</xdr:colOff>
      <xdr:row>2302</xdr:row>
      <xdr:rowOff>0</xdr:rowOff>
    </xdr:to>
    <xdr:sp>
      <xdr:nvSpPr>
        <xdr:cNvPr id="225" name="AutoShape 632"/>
        <xdr:cNvSpPr>
          <a:spLocks/>
        </xdr:cNvSpPr>
      </xdr:nvSpPr>
      <xdr:spPr>
        <a:xfrm>
          <a:off x="1857375" y="54795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2302</xdr:row>
      <xdr:rowOff>0</xdr:rowOff>
    </xdr:from>
    <xdr:to>
      <xdr:col>3</xdr:col>
      <xdr:colOff>123825</xdr:colOff>
      <xdr:row>2302</xdr:row>
      <xdr:rowOff>0</xdr:rowOff>
    </xdr:to>
    <xdr:sp>
      <xdr:nvSpPr>
        <xdr:cNvPr id="226" name="AutoShape 633"/>
        <xdr:cNvSpPr>
          <a:spLocks/>
        </xdr:cNvSpPr>
      </xdr:nvSpPr>
      <xdr:spPr>
        <a:xfrm>
          <a:off x="1857375" y="54795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2298</xdr:row>
      <xdr:rowOff>0</xdr:rowOff>
    </xdr:from>
    <xdr:to>
      <xdr:col>3</xdr:col>
      <xdr:colOff>123825</xdr:colOff>
      <xdr:row>2298</xdr:row>
      <xdr:rowOff>0</xdr:rowOff>
    </xdr:to>
    <xdr:sp>
      <xdr:nvSpPr>
        <xdr:cNvPr id="227" name="AutoShape 634"/>
        <xdr:cNvSpPr>
          <a:spLocks/>
        </xdr:cNvSpPr>
      </xdr:nvSpPr>
      <xdr:spPr>
        <a:xfrm>
          <a:off x="1857375" y="546801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2340</xdr:row>
      <xdr:rowOff>0</xdr:rowOff>
    </xdr:from>
    <xdr:to>
      <xdr:col>3</xdr:col>
      <xdr:colOff>123825</xdr:colOff>
      <xdr:row>2340</xdr:row>
      <xdr:rowOff>0</xdr:rowOff>
    </xdr:to>
    <xdr:sp>
      <xdr:nvSpPr>
        <xdr:cNvPr id="228" name="AutoShape 635"/>
        <xdr:cNvSpPr>
          <a:spLocks/>
        </xdr:cNvSpPr>
      </xdr:nvSpPr>
      <xdr:spPr>
        <a:xfrm>
          <a:off x="1857375" y="557183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2340</xdr:row>
      <xdr:rowOff>0</xdr:rowOff>
    </xdr:from>
    <xdr:to>
      <xdr:col>3</xdr:col>
      <xdr:colOff>123825</xdr:colOff>
      <xdr:row>2340</xdr:row>
      <xdr:rowOff>0</xdr:rowOff>
    </xdr:to>
    <xdr:sp>
      <xdr:nvSpPr>
        <xdr:cNvPr id="229" name="AutoShape 636"/>
        <xdr:cNvSpPr>
          <a:spLocks/>
        </xdr:cNvSpPr>
      </xdr:nvSpPr>
      <xdr:spPr>
        <a:xfrm>
          <a:off x="1857375" y="557183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2340</xdr:row>
      <xdr:rowOff>0</xdr:rowOff>
    </xdr:from>
    <xdr:to>
      <xdr:col>3</xdr:col>
      <xdr:colOff>123825</xdr:colOff>
      <xdr:row>2340</xdr:row>
      <xdr:rowOff>0</xdr:rowOff>
    </xdr:to>
    <xdr:sp>
      <xdr:nvSpPr>
        <xdr:cNvPr id="230" name="AutoShape 637"/>
        <xdr:cNvSpPr>
          <a:spLocks/>
        </xdr:cNvSpPr>
      </xdr:nvSpPr>
      <xdr:spPr>
        <a:xfrm>
          <a:off x="1857375" y="557183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2340</xdr:row>
      <xdr:rowOff>0</xdr:rowOff>
    </xdr:from>
    <xdr:to>
      <xdr:col>3</xdr:col>
      <xdr:colOff>123825</xdr:colOff>
      <xdr:row>2340</xdr:row>
      <xdr:rowOff>0</xdr:rowOff>
    </xdr:to>
    <xdr:sp>
      <xdr:nvSpPr>
        <xdr:cNvPr id="231" name="AutoShape 638"/>
        <xdr:cNvSpPr>
          <a:spLocks/>
        </xdr:cNvSpPr>
      </xdr:nvSpPr>
      <xdr:spPr>
        <a:xfrm>
          <a:off x="1857375" y="557183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2340</xdr:row>
      <xdr:rowOff>0</xdr:rowOff>
    </xdr:from>
    <xdr:to>
      <xdr:col>3</xdr:col>
      <xdr:colOff>152400</xdr:colOff>
      <xdr:row>2340</xdr:row>
      <xdr:rowOff>0</xdr:rowOff>
    </xdr:to>
    <xdr:sp>
      <xdr:nvSpPr>
        <xdr:cNvPr id="232" name="AutoShape 639"/>
        <xdr:cNvSpPr>
          <a:spLocks/>
        </xdr:cNvSpPr>
      </xdr:nvSpPr>
      <xdr:spPr>
        <a:xfrm>
          <a:off x="1885950" y="557183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2340</xdr:row>
      <xdr:rowOff>0</xdr:rowOff>
    </xdr:from>
    <xdr:to>
      <xdr:col>3</xdr:col>
      <xdr:colOff>123825</xdr:colOff>
      <xdr:row>2340</xdr:row>
      <xdr:rowOff>0</xdr:rowOff>
    </xdr:to>
    <xdr:sp>
      <xdr:nvSpPr>
        <xdr:cNvPr id="233" name="AutoShape 640"/>
        <xdr:cNvSpPr>
          <a:spLocks/>
        </xdr:cNvSpPr>
      </xdr:nvSpPr>
      <xdr:spPr>
        <a:xfrm>
          <a:off x="1857375" y="557183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2340</xdr:row>
      <xdr:rowOff>0</xdr:rowOff>
    </xdr:from>
    <xdr:to>
      <xdr:col>3</xdr:col>
      <xdr:colOff>123825</xdr:colOff>
      <xdr:row>2340</xdr:row>
      <xdr:rowOff>0</xdr:rowOff>
    </xdr:to>
    <xdr:sp>
      <xdr:nvSpPr>
        <xdr:cNvPr id="234" name="AutoShape 641"/>
        <xdr:cNvSpPr>
          <a:spLocks/>
        </xdr:cNvSpPr>
      </xdr:nvSpPr>
      <xdr:spPr>
        <a:xfrm>
          <a:off x="1857375" y="557183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2336</xdr:row>
      <xdr:rowOff>0</xdr:rowOff>
    </xdr:from>
    <xdr:to>
      <xdr:col>3</xdr:col>
      <xdr:colOff>123825</xdr:colOff>
      <xdr:row>2336</xdr:row>
      <xdr:rowOff>0</xdr:rowOff>
    </xdr:to>
    <xdr:sp>
      <xdr:nvSpPr>
        <xdr:cNvPr id="235" name="AutoShape 642"/>
        <xdr:cNvSpPr>
          <a:spLocks/>
        </xdr:cNvSpPr>
      </xdr:nvSpPr>
      <xdr:spPr>
        <a:xfrm>
          <a:off x="1857375" y="556069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2382</xdr:row>
      <xdr:rowOff>0</xdr:rowOff>
    </xdr:from>
    <xdr:to>
      <xdr:col>3</xdr:col>
      <xdr:colOff>123825</xdr:colOff>
      <xdr:row>2382</xdr:row>
      <xdr:rowOff>0</xdr:rowOff>
    </xdr:to>
    <xdr:sp>
      <xdr:nvSpPr>
        <xdr:cNvPr id="236" name="AutoShape 643"/>
        <xdr:cNvSpPr>
          <a:spLocks/>
        </xdr:cNvSpPr>
      </xdr:nvSpPr>
      <xdr:spPr>
        <a:xfrm>
          <a:off x="1857375" y="566975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2382</xdr:row>
      <xdr:rowOff>0</xdr:rowOff>
    </xdr:from>
    <xdr:to>
      <xdr:col>3</xdr:col>
      <xdr:colOff>123825</xdr:colOff>
      <xdr:row>2382</xdr:row>
      <xdr:rowOff>0</xdr:rowOff>
    </xdr:to>
    <xdr:sp>
      <xdr:nvSpPr>
        <xdr:cNvPr id="237" name="AutoShape 644"/>
        <xdr:cNvSpPr>
          <a:spLocks/>
        </xdr:cNvSpPr>
      </xdr:nvSpPr>
      <xdr:spPr>
        <a:xfrm>
          <a:off x="1857375" y="566975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2382</xdr:row>
      <xdr:rowOff>0</xdr:rowOff>
    </xdr:from>
    <xdr:to>
      <xdr:col>3</xdr:col>
      <xdr:colOff>123825</xdr:colOff>
      <xdr:row>2382</xdr:row>
      <xdr:rowOff>0</xdr:rowOff>
    </xdr:to>
    <xdr:sp>
      <xdr:nvSpPr>
        <xdr:cNvPr id="238" name="AutoShape 645"/>
        <xdr:cNvSpPr>
          <a:spLocks/>
        </xdr:cNvSpPr>
      </xdr:nvSpPr>
      <xdr:spPr>
        <a:xfrm>
          <a:off x="1857375" y="566975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2382</xdr:row>
      <xdr:rowOff>0</xdr:rowOff>
    </xdr:from>
    <xdr:to>
      <xdr:col>3</xdr:col>
      <xdr:colOff>123825</xdr:colOff>
      <xdr:row>2382</xdr:row>
      <xdr:rowOff>0</xdr:rowOff>
    </xdr:to>
    <xdr:sp>
      <xdr:nvSpPr>
        <xdr:cNvPr id="239" name="AutoShape 646"/>
        <xdr:cNvSpPr>
          <a:spLocks/>
        </xdr:cNvSpPr>
      </xdr:nvSpPr>
      <xdr:spPr>
        <a:xfrm>
          <a:off x="1857375" y="566975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2382</xdr:row>
      <xdr:rowOff>0</xdr:rowOff>
    </xdr:from>
    <xdr:to>
      <xdr:col>3</xdr:col>
      <xdr:colOff>152400</xdr:colOff>
      <xdr:row>2382</xdr:row>
      <xdr:rowOff>0</xdr:rowOff>
    </xdr:to>
    <xdr:sp>
      <xdr:nvSpPr>
        <xdr:cNvPr id="240" name="AutoShape 647"/>
        <xdr:cNvSpPr>
          <a:spLocks/>
        </xdr:cNvSpPr>
      </xdr:nvSpPr>
      <xdr:spPr>
        <a:xfrm>
          <a:off x="1885950" y="566975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2382</xdr:row>
      <xdr:rowOff>0</xdr:rowOff>
    </xdr:from>
    <xdr:to>
      <xdr:col>3</xdr:col>
      <xdr:colOff>123825</xdr:colOff>
      <xdr:row>2382</xdr:row>
      <xdr:rowOff>0</xdr:rowOff>
    </xdr:to>
    <xdr:sp>
      <xdr:nvSpPr>
        <xdr:cNvPr id="241" name="AutoShape 648"/>
        <xdr:cNvSpPr>
          <a:spLocks/>
        </xdr:cNvSpPr>
      </xdr:nvSpPr>
      <xdr:spPr>
        <a:xfrm>
          <a:off x="1857375" y="566975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2382</xdr:row>
      <xdr:rowOff>0</xdr:rowOff>
    </xdr:from>
    <xdr:to>
      <xdr:col>3</xdr:col>
      <xdr:colOff>123825</xdr:colOff>
      <xdr:row>2382</xdr:row>
      <xdr:rowOff>0</xdr:rowOff>
    </xdr:to>
    <xdr:sp>
      <xdr:nvSpPr>
        <xdr:cNvPr id="242" name="AutoShape 649"/>
        <xdr:cNvSpPr>
          <a:spLocks/>
        </xdr:cNvSpPr>
      </xdr:nvSpPr>
      <xdr:spPr>
        <a:xfrm>
          <a:off x="1857375" y="566975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2422</xdr:row>
      <xdr:rowOff>0</xdr:rowOff>
    </xdr:from>
    <xdr:to>
      <xdr:col>3</xdr:col>
      <xdr:colOff>123825</xdr:colOff>
      <xdr:row>2422</xdr:row>
      <xdr:rowOff>0</xdr:rowOff>
    </xdr:to>
    <xdr:sp>
      <xdr:nvSpPr>
        <xdr:cNvPr id="243" name="AutoShape 651"/>
        <xdr:cNvSpPr>
          <a:spLocks/>
        </xdr:cNvSpPr>
      </xdr:nvSpPr>
      <xdr:spPr>
        <a:xfrm>
          <a:off x="1857375" y="575957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2422</xdr:row>
      <xdr:rowOff>0</xdr:rowOff>
    </xdr:from>
    <xdr:to>
      <xdr:col>3</xdr:col>
      <xdr:colOff>123825</xdr:colOff>
      <xdr:row>2422</xdr:row>
      <xdr:rowOff>0</xdr:rowOff>
    </xdr:to>
    <xdr:sp>
      <xdr:nvSpPr>
        <xdr:cNvPr id="244" name="AutoShape 652"/>
        <xdr:cNvSpPr>
          <a:spLocks/>
        </xdr:cNvSpPr>
      </xdr:nvSpPr>
      <xdr:spPr>
        <a:xfrm>
          <a:off x="1857375" y="575957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2422</xdr:row>
      <xdr:rowOff>0</xdr:rowOff>
    </xdr:from>
    <xdr:to>
      <xdr:col>3</xdr:col>
      <xdr:colOff>123825</xdr:colOff>
      <xdr:row>2422</xdr:row>
      <xdr:rowOff>0</xdr:rowOff>
    </xdr:to>
    <xdr:sp>
      <xdr:nvSpPr>
        <xdr:cNvPr id="245" name="AutoShape 653"/>
        <xdr:cNvSpPr>
          <a:spLocks/>
        </xdr:cNvSpPr>
      </xdr:nvSpPr>
      <xdr:spPr>
        <a:xfrm>
          <a:off x="1857375" y="575957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2422</xdr:row>
      <xdr:rowOff>0</xdr:rowOff>
    </xdr:from>
    <xdr:to>
      <xdr:col>3</xdr:col>
      <xdr:colOff>123825</xdr:colOff>
      <xdr:row>2422</xdr:row>
      <xdr:rowOff>0</xdr:rowOff>
    </xdr:to>
    <xdr:sp>
      <xdr:nvSpPr>
        <xdr:cNvPr id="246" name="AutoShape 654"/>
        <xdr:cNvSpPr>
          <a:spLocks/>
        </xdr:cNvSpPr>
      </xdr:nvSpPr>
      <xdr:spPr>
        <a:xfrm>
          <a:off x="1857375" y="575957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2422</xdr:row>
      <xdr:rowOff>0</xdr:rowOff>
    </xdr:from>
    <xdr:to>
      <xdr:col>3</xdr:col>
      <xdr:colOff>152400</xdr:colOff>
      <xdr:row>2422</xdr:row>
      <xdr:rowOff>0</xdr:rowOff>
    </xdr:to>
    <xdr:sp>
      <xdr:nvSpPr>
        <xdr:cNvPr id="247" name="AutoShape 655"/>
        <xdr:cNvSpPr>
          <a:spLocks/>
        </xdr:cNvSpPr>
      </xdr:nvSpPr>
      <xdr:spPr>
        <a:xfrm>
          <a:off x="1885950" y="575957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2422</xdr:row>
      <xdr:rowOff>0</xdr:rowOff>
    </xdr:from>
    <xdr:to>
      <xdr:col>3</xdr:col>
      <xdr:colOff>123825</xdr:colOff>
      <xdr:row>2422</xdr:row>
      <xdr:rowOff>0</xdr:rowOff>
    </xdr:to>
    <xdr:sp>
      <xdr:nvSpPr>
        <xdr:cNvPr id="248" name="AutoShape 656"/>
        <xdr:cNvSpPr>
          <a:spLocks/>
        </xdr:cNvSpPr>
      </xdr:nvSpPr>
      <xdr:spPr>
        <a:xfrm>
          <a:off x="1857375" y="575957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2422</xdr:row>
      <xdr:rowOff>0</xdr:rowOff>
    </xdr:from>
    <xdr:to>
      <xdr:col>3</xdr:col>
      <xdr:colOff>123825</xdr:colOff>
      <xdr:row>2422</xdr:row>
      <xdr:rowOff>0</xdr:rowOff>
    </xdr:to>
    <xdr:sp>
      <xdr:nvSpPr>
        <xdr:cNvPr id="249" name="AutoShape 657"/>
        <xdr:cNvSpPr>
          <a:spLocks/>
        </xdr:cNvSpPr>
      </xdr:nvSpPr>
      <xdr:spPr>
        <a:xfrm>
          <a:off x="1857375" y="575957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2419</xdr:row>
      <xdr:rowOff>0</xdr:rowOff>
    </xdr:from>
    <xdr:to>
      <xdr:col>3</xdr:col>
      <xdr:colOff>123825</xdr:colOff>
      <xdr:row>2419</xdr:row>
      <xdr:rowOff>0</xdr:rowOff>
    </xdr:to>
    <xdr:sp>
      <xdr:nvSpPr>
        <xdr:cNvPr id="250" name="AutoShape 658"/>
        <xdr:cNvSpPr>
          <a:spLocks/>
        </xdr:cNvSpPr>
      </xdr:nvSpPr>
      <xdr:spPr>
        <a:xfrm>
          <a:off x="1857375" y="575100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2466</xdr:row>
      <xdr:rowOff>0</xdr:rowOff>
    </xdr:from>
    <xdr:to>
      <xdr:col>3</xdr:col>
      <xdr:colOff>123825</xdr:colOff>
      <xdr:row>2466</xdr:row>
      <xdr:rowOff>0</xdr:rowOff>
    </xdr:to>
    <xdr:sp>
      <xdr:nvSpPr>
        <xdr:cNvPr id="251" name="AutoShape 659"/>
        <xdr:cNvSpPr>
          <a:spLocks/>
        </xdr:cNvSpPr>
      </xdr:nvSpPr>
      <xdr:spPr>
        <a:xfrm>
          <a:off x="1857375" y="587159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2466</xdr:row>
      <xdr:rowOff>0</xdr:rowOff>
    </xdr:from>
    <xdr:to>
      <xdr:col>3</xdr:col>
      <xdr:colOff>123825</xdr:colOff>
      <xdr:row>2466</xdr:row>
      <xdr:rowOff>0</xdr:rowOff>
    </xdr:to>
    <xdr:sp>
      <xdr:nvSpPr>
        <xdr:cNvPr id="252" name="AutoShape 660"/>
        <xdr:cNvSpPr>
          <a:spLocks/>
        </xdr:cNvSpPr>
      </xdr:nvSpPr>
      <xdr:spPr>
        <a:xfrm>
          <a:off x="1857375" y="587159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2466</xdr:row>
      <xdr:rowOff>0</xdr:rowOff>
    </xdr:from>
    <xdr:to>
      <xdr:col>3</xdr:col>
      <xdr:colOff>123825</xdr:colOff>
      <xdr:row>2466</xdr:row>
      <xdr:rowOff>0</xdr:rowOff>
    </xdr:to>
    <xdr:sp>
      <xdr:nvSpPr>
        <xdr:cNvPr id="253" name="AutoShape 661"/>
        <xdr:cNvSpPr>
          <a:spLocks/>
        </xdr:cNvSpPr>
      </xdr:nvSpPr>
      <xdr:spPr>
        <a:xfrm>
          <a:off x="1857375" y="587159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2466</xdr:row>
      <xdr:rowOff>0</xdr:rowOff>
    </xdr:from>
    <xdr:to>
      <xdr:col>3</xdr:col>
      <xdr:colOff>123825</xdr:colOff>
      <xdr:row>2466</xdr:row>
      <xdr:rowOff>0</xdr:rowOff>
    </xdr:to>
    <xdr:sp>
      <xdr:nvSpPr>
        <xdr:cNvPr id="254" name="AutoShape 662"/>
        <xdr:cNvSpPr>
          <a:spLocks/>
        </xdr:cNvSpPr>
      </xdr:nvSpPr>
      <xdr:spPr>
        <a:xfrm>
          <a:off x="1857375" y="587159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2466</xdr:row>
      <xdr:rowOff>0</xdr:rowOff>
    </xdr:from>
    <xdr:to>
      <xdr:col>3</xdr:col>
      <xdr:colOff>152400</xdr:colOff>
      <xdr:row>2466</xdr:row>
      <xdr:rowOff>0</xdr:rowOff>
    </xdr:to>
    <xdr:sp>
      <xdr:nvSpPr>
        <xdr:cNvPr id="255" name="AutoShape 663"/>
        <xdr:cNvSpPr>
          <a:spLocks/>
        </xdr:cNvSpPr>
      </xdr:nvSpPr>
      <xdr:spPr>
        <a:xfrm>
          <a:off x="1885950" y="587159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2466</xdr:row>
      <xdr:rowOff>0</xdr:rowOff>
    </xdr:from>
    <xdr:to>
      <xdr:col>3</xdr:col>
      <xdr:colOff>123825</xdr:colOff>
      <xdr:row>2466</xdr:row>
      <xdr:rowOff>0</xdr:rowOff>
    </xdr:to>
    <xdr:sp>
      <xdr:nvSpPr>
        <xdr:cNvPr id="256" name="AutoShape 664"/>
        <xdr:cNvSpPr>
          <a:spLocks/>
        </xdr:cNvSpPr>
      </xdr:nvSpPr>
      <xdr:spPr>
        <a:xfrm>
          <a:off x="1857375" y="587159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2466</xdr:row>
      <xdr:rowOff>0</xdr:rowOff>
    </xdr:from>
    <xdr:to>
      <xdr:col>3</xdr:col>
      <xdr:colOff>123825</xdr:colOff>
      <xdr:row>2466</xdr:row>
      <xdr:rowOff>0</xdr:rowOff>
    </xdr:to>
    <xdr:sp>
      <xdr:nvSpPr>
        <xdr:cNvPr id="257" name="AutoShape 665"/>
        <xdr:cNvSpPr>
          <a:spLocks/>
        </xdr:cNvSpPr>
      </xdr:nvSpPr>
      <xdr:spPr>
        <a:xfrm>
          <a:off x="1857375" y="587159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2462</xdr:row>
      <xdr:rowOff>0</xdr:rowOff>
    </xdr:from>
    <xdr:to>
      <xdr:col>3</xdr:col>
      <xdr:colOff>123825</xdr:colOff>
      <xdr:row>2462</xdr:row>
      <xdr:rowOff>0</xdr:rowOff>
    </xdr:to>
    <xdr:sp>
      <xdr:nvSpPr>
        <xdr:cNvPr id="258" name="AutoShape 666"/>
        <xdr:cNvSpPr>
          <a:spLocks/>
        </xdr:cNvSpPr>
      </xdr:nvSpPr>
      <xdr:spPr>
        <a:xfrm>
          <a:off x="1857375" y="586006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2511</xdr:row>
      <xdr:rowOff>0</xdr:rowOff>
    </xdr:from>
    <xdr:to>
      <xdr:col>3</xdr:col>
      <xdr:colOff>123825</xdr:colOff>
      <xdr:row>2511</xdr:row>
      <xdr:rowOff>0</xdr:rowOff>
    </xdr:to>
    <xdr:sp>
      <xdr:nvSpPr>
        <xdr:cNvPr id="259" name="AutoShape 667"/>
        <xdr:cNvSpPr>
          <a:spLocks/>
        </xdr:cNvSpPr>
      </xdr:nvSpPr>
      <xdr:spPr>
        <a:xfrm>
          <a:off x="1857375" y="598122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2511</xdr:row>
      <xdr:rowOff>0</xdr:rowOff>
    </xdr:from>
    <xdr:to>
      <xdr:col>3</xdr:col>
      <xdr:colOff>123825</xdr:colOff>
      <xdr:row>2511</xdr:row>
      <xdr:rowOff>0</xdr:rowOff>
    </xdr:to>
    <xdr:sp>
      <xdr:nvSpPr>
        <xdr:cNvPr id="260" name="AutoShape 668"/>
        <xdr:cNvSpPr>
          <a:spLocks/>
        </xdr:cNvSpPr>
      </xdr:nvSpPr>
      <xdr:spPr>
        <a:xfrm>
          <a:off x="1857375" y="598122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2511</xdr:row>
      <xdr:rowOff>0</xdr:rowOff>
    </xdr:from>
    <xdr:to>
      <xdr:col>3</xdr:col>
      <xdr:colOff>123825</xdr:colOff>
      <xdr:row>2511</xdr:row>
      <xdr:rowOff>0</xdr:rowOff>
    </xdr:to>
    <xdr:sp>
      <xdr:nvSpPr>
        <xdr:cNvPr id="261" name="AutoShape 669"/>
        <xdr:cNvSpPr>
          <a:spLocks/>
        </xdr:cNvSpPr>
      </xdr:nvSpPr>
      <xdr:spPr>
        <a:xfrm>
          <a:off x="1857375" y="598122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2511</xdr:row>
      <xdr:rowOff>0</xdr:rowOff>
    </xdr:from>
    <xdr:to>
      <xdr:col>3</xdr:col>
      <xdr:colOff>123825</xdr:colOff>
      <xdr:row>2511</xdr:row>
      <xdr:rowOff>0</xdr:rowOff>
    </xdr:to>
    <xdr:sp>
      <xdr:nvSpPr>
        <xdr:cNvPr id="262" name="AutoShape 670"/>
        <xdr:cNvSpPr>
          <a:spLocks/>
        </xdr:cNvSpPr>
      </xdr:nvSpPr>
      <xdr:spPr>
        <a:xfrm>
          <a:off x="1857375" y="598122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2511</xdr:row>
      <xdr:rowOff>0</xdr:rowOff>
    </xdr:from>
    <xdr:to>
      <xdr:col>3</xdr:col>
      <xdr:colOff>152400</xdr:colOff>
      <xdr:row>2511</xdr:row>
      <xdr:rowOff>0</xdr:rowOff>
    </xdr:to>
    <xdr:sp>
      <xdr:nvSpPr>
        <xdr:cNvPr id="263" name="AutoShape 671"/>
        <xdr:cNvSpPr>
          <a:spLocks/>
        </xdr:cNvSpPr>
      </xdr:nvSpPr>
      <xdr:spPr>
        <a:xfrm>
          <a:off x="1885950" y="598122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2511</xdr:row>
      <xdr:rowOff>0</xdr:rowOff>
    </xdr:from>
    <xdr:to>
      <xdr:col>3</xdr:col>
      <xdr:colOff>123825</xdr:colOff>
      <xdr:row>2511</xdr:row>
      <xdr:rowOff>0</xdr:rowOff>
    </xdr:to>
    <xdr:sp>
      <xdr:nvSpPr>
        <xdr:cNvPr id="264" name="AutoShape 672"/>
        <xdr:cNvSpPr>
          <a:spLocks/>
        </xdr:cNvSpPr>
      </xdr:nvSpPr>
      <xdr:spPr>
        <a:xfrm>
          <a:off x="1857375" y="598122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2511</xdr:row>
      <xdr:rowOff>0</xdr:rowOff>
    </xdr:from>
    <xdr:to>
      <xdr:col>3</xdr:col>
      <xdr:colOff>123825</xdr:colOff>
      <xdr:row>2511</xdr:row>
      <xdr:rowOff>0</xdr:rowOff>
    </xdr:to>
    <xdr:sp>
      <xdr:nvSpPr>
        <xdr:cNvPr id="265" name="AutoShape 673"/>
        <xdr:cNvSpPr>
          <a:spLocks/>
        </xdr:cNvSpPr>
      </xdr:nvSpPr>
      <xdr:spPr>
        <a:xfrm>
          <a:off x="1857375" y="598122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2556</xdr:row>
      <xdr:rowOff>0</xdr:rowOff>
    </xdr:from>
    <xdr:to>
      <xdr:col>3</xdr:col>
      <xdr:colOff>123825</xdr:colOff>
      <xdr:row>2556</xdr:row>
      <xdr:rowOff>0</xdr:rowOff>
    </xdr:to>
    <xdr:sp>
      <xdr:nvSpPr>
        <xdr:cNvPr id="266" name="AutoShape 675"/>
        <xdr:cNvSpPr>
          <a:spLocks/>
        </xdr:cNvSpPr>
      </xdr:nvSpPr>
      <xdr:spPr>
        <a:xfrm>
          <a:off x="1857375" y="60891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2556</xdr:row>
      <xdr:rowOff>0</xdr:rowOff>
    </xdr:from>
    <xdr:to>
      <xdr:col>3</xdr:col>
      <xdr:colOff>123825</xdr:colOff>
      <xdr:row>2556</xdr:row>
      <xdr:rowOff>0</xdr:rowOff>
    </xdr:to>
    <xdr:sp>
      <xdr:nvSpPr>
        <xdr:cNvPr id="267" name="AutoShape 676"/>
        <xdr:cNvSpPr>
          <a:spLocks/>
        </xdr:cNvSpPr>
      </xdr:nvSpPr>
      <xdr:spPr>
        <a:xfrm>
          <a:off x="1857375" y="60891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2556</xdr:row>
      <xdr:rowOff>0</xdr:rowOff>
    </xdr:from>
    <xdr:to>
      <xdr:col>3</xdr:col>
      <xdr:colOff>123825</xdr:colOff>
      <xdr:row>2556</xdr:row>
      <xdr:rowOff>0</xdr:rowOff>
    </xdr:to>
    <xdr:sp>
      <xdr:nvSpPr>
        <xdr:cNvPr id="268" name="AutoShape 677"/>
        <xdr:cNvSpPr>
          <a:spLocks/>
        </xdr:cNvSpPr>
      </xdr:nvSpPr>
      <xdr:spPr>
        <a:xfrm>
          <a:off x="1857375" y="60891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2556</xdr:row>
      <xdr:rowOff>0</xdr:rowOff>
    </xdr:from>
    <xdr:to>
      <xdr:col>3</xdr:col>
      <xdr:colOff>123825</xdr:colOff>
      <xdr:row>2556</xdr:row>
      <xdr:rowOff>0</xdr:rowOff>
    </xdr:to>
    <xdr:sp>
      <xdr:nvSpPr>
        <xdr:cNvPr id="269" name="AutoShape 678"/>
        <xdr:cNvSpPr>
          <a:spLocks/>
        </xdr:cNvSpPr>
      </xdr:nvSpPr>
      <xdr:spPr>
        <a:xfrm>
          <a:off x="1857375" y="60891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2556</xdr:row>
      <xdr:rowOff>0</xdr:rowOff>
    </xdr:from>
    <xdr:to>
      <xdr:col>3</xdr:col>
      <xdr:colOff>152400</xdr:colOff>
      <xdr:row>2556</xdr:row>
      <xdr:rowOff>0</xdr:rowOff>
    </xdr:to>
    <xdr:sp>
      <xdr:nvSpPr>
        <xdr:cNvPr id="270" name="AutoShape 679"/>
        <xdr:cNvSpPr>
          <a:spLocks/>
        </xdr:cNvSpPr>
      </xdr:nvSpPr>
      <xdr:spPr>
        <a:xfrm>
          <a:off x="1885950" y="60891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2556</xdr:row>
      <xdr:rowOff>0</xdr:rowOff>
    </xdr:from>
    <xdr:to>
      <xdr:col>3</xdr:col>
      <xdr:colOff>123825</xdr:colOff>
      <xdr:row>2556</xdr:row>
      <xdr:rowOff>0</xdr:rowOff>
    </xdr:to>
    <xdr:sp>
      <xdr:nvSpPr>
        <xdr:cNvPr id="271" name="AutoShape 680"/>
        <xdr:cNvSpPr>
          <a:spLocks/>
        </xdr:cNvSpPr>
      </xdr:nvSpPr>
      <xdr:spPr>
        <a:xfrm>
          <a:off x="1857375" y="60891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2556</xdr:row>
      <xdr:rowOff>0</xdr:rowOff>
    </xdr:from>
    <xdr:to>
      <xdr:col>3</xdr:col>
      <xdr:colOff>123825</xdr:colOff>
      <xdr:row>2556</xdr:row>
      <xdr:rowOff>0</xdr:rowOff>
    </xdr:to>
    <xdr:sp>
      <xdr:nvSpPr>
        <xdr:cNvPr id="272" name="AutoShape 681"/>
        <xdr:cNvSpPr>
          <a:spLocks/>
        </xdr:cNvSpPr>
      </xdr:nvSpPr>
      <xdr:spPr>
        <a:xfrm>
          <a:off x="1857375" y="608914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2547</xdr:row>
      <xdr:rowOff>0</xdr:rowOff>
    </xdr:from>
    <xdr:to>
      <xdr:col>3</xdr:col>
      <xdr:colOff>123825</xdr:colOff>
      <xdr:row>2547</xdr:row>
      <xdr:rowOff>0</xdr:rowOff>
    </xdr:to>
    <xdr:sp>
      <xdr:nvSpPr>
        <xdr:cNvPr id="273" name="AutoShape 682"/>
        <xdr:cNvSpPr>
          <a:spLocks/>
        </xdr:cNvSpPr>
      </xdr:nvSpPr>
      <xdr:spPr>
        <a:xfrm>
          <a:off x="1857375" y="606837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2632</xdr:row>
      <xdr:rowOff>0</xdr:rowOff>
    </xdr:from>
    <xdr:to>
      <xdr:col>3</xdr:col>
      <xdr:colOff>123825</xdr:colOff>
      <xdr:row>2632</xdr:row>
      <xdr:rowOff>0</xdr:rowOff>
    </xdr:to>
    <xdr:sp>
      <xdr:nvSpPr>
        <xdr:cNvPr id="274" name="AutoShape 691"/>
        <xdr:cNvSpPr>
          <a:spLocks/>
        </xdr:cNvSpPr>
      </xdr:nvSpPr>
      <xdr:spPr>
        <a:xfrm>
          <a:off x="1857375" y="621611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2632</xdr:row>
      <xdr:rowOff>0</xdr:rowOff>
    </xdr:from>
    <xdr:to>
      <xdr:col>3</xdr:col>
      <xdr:colOff>123825</xdr:colOff>
      <xdr:row>2632</xdr:row>
      <xdr:rowOff>0</xdr:rowOff>
    </xdr:to>
    <xdr:sp>
      <xdr:nvSpPr>
        <xdr:cNvPr id="275" name="AutoShape 692"/>
        <xdr:cNvSpPr>
          <a:spLocks/>
        </xdr:cNvSpPr>
      </xdr:nvSpPr>
      <xdr:spPr>
        <a:xfrm>
          <a:off x="1857375" y="621611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2632</xdr:row>
      <xdr:rowOff>0</xdr:rowOff>
    </xdr:from>
    <xdr:to>
      <xdr:col>3</xdr:col>
      <xdr:colOff>123825</xdr:colOff>
      <xdr:row>2632</xdr:row>
      <xdr:rowOff>0</xdr:rowOff>
    </xdr:to>
    <xdr:sp>
      <xdr:nvSpPr>
        <xdr:cNvPr id="276" name="AutoShape 693"/>
        <xdr:cNvSpPr>
          <a:spLocks/>
        </xdr:cNvSpPr>
      </xdr:nvSpPr>
      <xdr:spPr>
        <a:xfrm>
          <a:off x="1857375" y="621611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2632</xdr:row>
      <xdr:rowOff>0</xdr:rowOff>
    </xdr:from>
    <xdr:to>
      <xdr:col>3</xdr:col>
      <xdr:colOff>123825</xdr:colOff>
      <xdr:row>2632</xdr:row>
      <xdr:rowOff>0</xdr:rowOff>
    </xdr:to>
    <xdr:sp>
      <xdr:nvSpPr>
        <xdr:cNvPr id="277" name="AutoShape 694"/>
        <xdr:cNvSpPr>
          <a:spLocks/>
        </xdr:cNvSpPr>
      </xdr:nvSpPr>
      <xdr:spPr>
        <a:xfrm>
          <a:off x="1857375" y="621611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2632</xdr:row>
      <xdr:rowOff>0</xdr:rowOff>
    </xdr:from>
    <xdr:to>
      <xdr:col>3</xdr:col>
      <xdr:colOff>152400</xdr:colOff>
      <xdr:row>2632</xdr:row>
      <xdr:rowOff>0</xdr:rowOff>
    </xdr:to>
    <xdr:sp>
      <xdr:nvSpPr>
        <xdr:cNvPr id="278" name="AutoShape 695"/>
        <xdr:cNvSpPr>
          <a:spLocks/>
        </xdr:cNvSpPr>
      </xdr:nvSpPr>
      <xdr:spPr>
        <a:xfrm>
          <a:off x="1885950" y="621611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2632</xdr:row>
      <xdr:rowOff>0</xdr:rowOff>
    </xdr:from>
    <xdr:to>
      <xdr:col>3</xdr:col>
      <xdr:colOff>123825</xdr:colOff>
      <xdr:row>2632</xdr:row>
      <xdr:rowOff>0</xdr:rowOff>
    </xdr:to>
    <xdr:sp>
      <xdr:nvSpPr>
        <xdr:cNvPr id="279" name="AutoShape 696"/>
        <xdr:cNvSpPr>
          <a:spLocks/>
        </xdr:cNvSpPr>
      </xdr:nvSpPr>
      <xdr:spPr>
        <a:xfrm>
          <a:off x="1857375" y="621611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2632</xdr:row>
      <xdr:rowOff>0</xdr:rowOff>
    </xdr:from>
    <xdr:to>
      <xdr:col>3</xdr:col>
      <xdr:colOff>123825</xdr:colOff>
      <xdr:row>2632</xdr:row>
      <xdr:rowOff>0</xdr:rowOff>
    </xdr:to>
    <xdr:sp>
      <xdr:nvSpPr>
        <xdr:cNvPr id="280" name="AutoShape 697"/>
        <xdr:cNvSpPr>
          <a:spLocks/>
        </xdr:cNvSpPr>
      </xdr:nvSpPr>
      <xdr:spPr>
        <a:xfrm>
          <a:off x="1857375" y="621611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2628</xdr:row>
      <xdr:rowOff>0</xdr:rowOff>
    </xdr:from>
    <xdr:to>
      <xdr:col>3</xdr:col>
      <xdr:colOff>123825</xdr:colOff>
      <xdr:row>2628</xdr:row>
      <xdr:rowOff>0</xdr:rowOff>
    </xdr:to>
    <xdr:sp>
      <xdr:nvSpPr>
        <xdr:cNvPr id="281" name="AutoShape 698"/>
        <xdr:cNvSpPr>
          <a:spLocks/>
        </xdr:cNvSpPr>
      </xdr:nvSpPr>
      <xdr:spPr>
        <a:xfrm>
          <a:off x="1857375" y="620963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2671</xdr:row>
      <xdr:rowOff>0</xdr:rowOff>
    </xdr:from>
    <xdr:to>
      <xdr:col>3</xdr:col>
      <xdr:colOff>123825</xdr:colOff>
      <xdr:row>2671</xdr:row>
      <xdr:rowOff>0</xdr:rowOff>
    </xdr:to>
    <xdr:sp>
      <xdr:nvSpPr>
        <xdr:cNvPr id="282" name="AutoShape 699"/>
        <xdr:cNvSpPr>
          <a:spLocks/>
        </xdr:cNvSpPr>
      </xdr:nvSpPr>
      <xdr:spPr>
        <a:xfrm>
          <a:off x="1857375" y="627926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2671</xdr:row>
      <xdr:rowOff>0</xdr:rowOff>
    </xdr:from>
    <xdr:to>
      <xdr:col>3</xdr:col>
      <xdr:colOff>123825</xdr:colOff>
      <xdr:row>2671</xdr:row>
      <xdr:rowOff>0</xdr:rowOff>
    </xdr:to>
    <xdr:sp>
      <xdr:nvSpPr>
        <xdr:cNvPr id="283" name="AutoShape 700"/>
        <xdr:cNvSpPr>
          <a:spLocks/>
        </xdr:cNvSpPr>
      </xdr:nvSpPr>
      <xdr:spPr>
        <a:xfrm>
          <a:off x="1857375" y="627926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2671</xdr:row>
      <xdr:rowOff>0</xdr:rowOff>
    </xdr:from>
    <xdr:to>
      <xdr:col>3</xdr:col>
      <xdr:colOff>123825</xdr:colOff>
      <xdr:row>2671</xdr:row>
      <xdr:rowOff>0</xdr:rowOff>
    </xdr:to>
    <xdr:sp>
      <xdr:nvSpPr>
        <xdr:cNvPr id="284" name="AutoShape 701"/>
        <xdr:cNvSpPr>
          <a:spLocks/>
        </xdr:cNvSpPr>
      </xdr:nvSpPr>
      <xdr:spPr>
        <a:xfrm>
          <a:off x="1857375" y="627926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2671</xdr:row>
      <xdr:rowOff>0</xdr:rowOff>
    </xdr:from>
    <xdr:to>
      <xdr:col>3</xdr:col>
      <xdr:colOff>123825</xdr:colOff>
      <xdr:row>2671</xdr:row>
      <xdr:rowOff>0</xdr:rowOff>
    </xdr:to>
    <xdr:sp>
      <xdr:nvSpPr>
        <xdr:cNvPr id="285" name="AutoShape 702"/>
        <xdr:cNvSpPr>
          <a:spLocks/>
        </xdr:cNvSpPr>
      </xdr:nvSpPr>
      <xdr:spPr>
        <a:xfrm>
          <a:off x="1857375" y="627926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2671</xdr:row>
      <xdr:rowOff>0</xdr:rowOff>
    </xdr:from>
    <xdr:to>
      <xdr:col>3</xdr:col>
      <xdr:colOff>152400</xdr:colOff>
      <xdr:row>2671</xdr:row>
      <xdr:rowOff>0</xdr:rowOff>
    </xdr:to>
    <xdr:sp>
      <xdr:nvSpPr>
        <xdr:cNvPr id="286" name="AutoShape 703"/>
        <xdr:cNvSpPr>
          <a:spLocks/>
        </xdr:cNvSpPr>
      </xdr:nvSpPr>
      <xdr:spPr>
        <a:xfrm>
          <a:off x="1885950" y="627926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2671</xdr:row>
      <xdr:rowOff>0</xdr:rowOff>
    </xdr:from>
    <xdr:to>
      <xdr:col>3</xdr:col>
      <xdr:colOff>123825</xdr:colOff>
      <xdr:row>2671</xdr:row>
      <xdr:rowOff>0</xdr:rowOff>
    </xdr:to>
    <xdr:sp>
      <xdr:nvSpPr>
        <xdr:cNvPr id="287" name="AutoShape 704"/>
        <xdr:cNvSpPr>
          <a:spLocks/>
        </xdr:cNvSpPr>
      </xdr:nvSpPr>
      <xdr:spPr>
        <a:xfrm>
          <a:off x="1857375" y="627926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2671</xdr:row>
      <xdr:rowOff>0</xdr:rowOff>
    </xdr:from>
    <xdr:to>
      <xdr:col>3</xdr:col>
      <xdr:colOff>123825</xdr:colOff>
      <xdr:row>2671</xdr:row>
      <xdr:rowOff>0</xdr:rowOff>
    </xdr:to>
    <xdr:sp>
      <xdr:nvSpPr>
        <xdr:cNvPr id="288" name="AutoShape 705"/>
        <xdr:cNvSpPr>
          <a:spLocks/>
        </xdr:cNvSpPr>
      </xdr:nvSpPr>
      <xdr:spPr>
        <a:xfrm>
          <a:off x="1857375" y="627926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2667</xdr:row>
      <xdr:rowOff>0</xdr:rowOff>
    </xdr:from>
    <xdr:to>
      <xdr:col>3</xdr:col>
      <xdr:colOff>123825</xdr:colOff>
      <xdr:row>2667</xdr:row>
      <xdr:rowOff>0</xdr:rowOff>
    </xdr:to>
    <xdr:sp>
      <xdr:nvSpPr>
        <xdr:cNvPr id="289" name="AutoShape 706"/>
        <xdr:cNvSpPr>
          <a:spLocks/>
        </xdr:cNvSpPr>
      </xdr:nvSpPr>
      <xdr:spPr>
        <a:xfrm>
          <a:off x="1857375" y="627278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819</xdr:row>
      <xdr:rowOff>0</xdr:rowOff>
    </xdr:from>
    <xdr:to>
      <xdr:col>3</xdr:col>
      <xdr:colOff>123825</xdr:colOff>
      <xdr:row>819</xdr:row>
      <xdr:rowOff>0</xdr:rowOff>
    </xdr:to>
    <xdr:sp>
      <xdr:nvSpPr>
        <xdr:cNvPr id="290" name="AutoShape 707"/>
        <xdr:cNvSpPr>
          <a:spLocks/>
        </xdr:cNvSpPr>
      </xdr:nvSpPr>
      <xdr:spPr>
        <a:xfrm>
          <a:off x="1857375" y="192509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819</xdr:row>
      <xdr:rowOff>0</xdr:rowOff>
    </xdr:from>
    <xdr:to>
      <xdr:col>3</xdr:col>
      <xdr:colOff>123825</xdr:colOff>
      <xdr:row>819</xdr:row>
      <xdr:rowOff>0</xdr:rowOff>
    </xdr:to>
    <xdr:sp>
      <xdr:nvSpPr>
        <xdr:cNvPr id="291" name="AutoShape 708"/>
        <xdr:cNvSpPr>
          <a:spLocks/>
        </xdr:cNvSpPr>
      </xdr:nvSpPr>
      <xdr:spPr>
        <a:xfrm>
          <a:off x="1857375" y="192509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819</xdr:row>
      <xdr:rowOff>0</xdr:rowOff>
    </xdr:from>
    <xdr:to>
      <xdr:col>3</xdr:col>
      <xdr:colOff>123825</xdr:colOff>
      <xdr:row>819</xdr:row>
      <xdr:rowOff>0</xdr:rowOff>
    </xdr:to>
    <xdr:sp>
      <xdr:nvSpPr>
        <xdr:cNvPr id="292" name="AutoShape 709"/>
        <xdr:cNvSpPr>
          <a:spLocks/>
        </xdr:cNvSpPr>
      </xdr:nvSpPr>
      <xdr:spPr>
        <a:xfrm>
          <a:off x="1857375" y="192509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819</xdr:row>
      <xdr:rowOff>0</xdr:rowOff>
    </xdr:from>
    <xdr:to>
      <xdr:col>3</xdr:col>
      <xdr:colOff>123825</xdr:colOff>
      <xdr:row>819</xdr:row>
      <xdr:rowOff>0</xdr:rowOff>
    </xdr:to>
    <xdr:sp>
      <xdr:nvSpPr>
        <xdr:cNvPr id="293" name="AutoShape 710"/>
        <xdr:cNvSpPr>
          <a:spLocks/>
        </xdr:cNvSpPr>
      </xdr:nvSpPr>
      <xdr:spPr>
        <a:xfrm>
          <a:off x="1857375" y="192509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861</xdr:row>
      <xdr:rowOff>0</xdr:rowOff>
    </xdr:from>
    <xdr:to>
      <xdr:col>3</xdr:col>
      <xdr:colOff>123825</xdr:colOff>
      <xdr:row>861</xdr:row>
      <xdr:rowOff>0</xdr:rowOff>
    </xdr:to>
    <xdr:sp>
      <xdr:nvSpPr>
        <xdr:cNvPr id="294" name="AutoShape 711"/>
        <xdr:cNvSpPr>
          <a:spLocks/>
        </xdr:cNvSpPr>
      </xdr:nvSpPr>
      <xdr:spPr>
        <a:xfrm>
          <a:off x="1857375" y="202044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861</xdr:row>
      <xdr:rowOff>0</xdr:rowOff>
    </xdr:from>
    <xdr:to>
      <xdr:col>3</xdr:col>
      <xdr:colOff>123825</xdr:colOff>
      <xdr:row>861</xdr:row>
      <xdr:rowOff>0</xdr:rowOff>
    </xdr:to>
    <xdr:sp>
      <xdr:nvSpPr>
        <xdr:cNvPr id="295" name="AutoShape 712"/>
        <xdr:cNvSpPr>
          <a:spLocks/>
        </xdr:cNvSpPr>
      </xdr:nvSpPr>
      <xdr:spPr>
        <a:xfrm>
          <a:off x="1857375" y="202044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861</xdr:row>
      <xdr:rowOff>0</xdr:rowOff>
    </xdr:from>
    <xdr:to>
      <xdr:col>3</xdr:col>
      <xdr:colOff>123825</xdr:colOff>
      <xdr:row>861</xdr:row>
      <xdr:rowOff>0</xdr:rowOff>
    </xdr:to>
    <xdr:sp>
      <xdr:nvSpPr>
        <xdr:cNvPr id="296" name="AutoShape 713"/>
        <xdr:cNvSpPr>
          <a:spLocks/>
        </xdr:cNvSpPr>
      </xdr:nvSpPr>
      <xdr:spPr>
        <a:xfrm>
          <a:off x="1857375" y="202044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861</xdr:row>
      <xdr:rowOff>0</xdr:rowOff>
    </xdr:from>
    <xdr:to>
      <xdr:col>3</xdr:col>
      <xdr:colOff>123825</xdr:colOff>
      <xdr:row>861</xdr:row>
      <xdr:rowOff>0</xdr:rowOff>
    </xdr:to>
    <xdr:sp>
      <xdr:nvSpPr>
        <xdr:cNvPr id="297" name="AutoShape 714"/>
        <xdr:cNvSpPr>
          <a:spLocks/>
        </xdr:cNvSpPr>
      </xdr:nvSpPr>
      <xdr:spPr>
        <a:xfrm>
          <a:off x="1857375" y="202044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899</xdr:row>
      <xdr:rowOff>0</xdr:rowOff>
    </xdr:from>
    <xdr:to>
      <xdr:col>3</xdr:col>
      <xdr:colOff>123825</xdr:colOff>
      <xdr:row>899</xdr:row>
      <xdr:rowOff>0</xdr:rowOff>
    </xdr:to>
    <xdr:sp>
      <xdr:nvSpPr>
        <xdr:cNvPr id="298" name="AutoShape 715"/>
        <xdr:cNvSpPr>
          <a:spLocks/>
        </xdr:cNvSpPr>
      </xdr:nvSpPr>
      <xdr:spPr>
        <a:xfrm>
          <a:off x="1857375" y="210873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899</xdr:row>
      <xdr:rowOff>0</xdr:rowOff>
    </xdr:from>
    <xdr:to>
      <xdr:col>3</xdr:col>
      <xdr:colOff>123825</xdr:colOff>
      <xdr:row>899</xdr:row>
      <xdr:rowOff>0</xdr:rowOff>
    </xdr:to>
    <xdr:sp>
      <xdr:nvSpPr>
        <xdr:cNvPr id="299" name="AutoShape 716"/>
        <xdr:cNvSpPr>
          <a:spLocks/>
        </xdr:cNvSpPr>
      </xdr:nvSpPr>
      <xdr:spPr>
        <a:xfrm>
          <a:off x="1857375" y="210873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899</xdr:row>
      <xdr:rowOff>0</xdr:rowOff>
    </xdr:from>
    <xdr:to>
      <xdr:col>3</xdr:col>
      <xdr:colOff>123825</xdr:colOff>
      <xdr:row>899</xdr:row>
      <xdr:rowOff>0</xdr:rowOff>
    </xdr:to>
    <xdr:sp>
      <xdr:nvSpPr>
        <xdr:cNvPr id="300" name="AutoShape 717"/>
        <xdr:cNvSpPr>
          <a:spLocks/>
        </xdr:cNvSpPr>
      </xdr:nvSpPr>
      <xdr:spPr>
        <a:xfrm>
          <a:off x="1857375" y="210873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899</xdr:row>
      <xdr:rowOff>0</xdr:rowOff>
    </xdr:from>
    <xdr:to>
      <xdr:col>3</xdr:col>
      <xdr:colOff>123825</xdr:colOff>
      <xdr:row>899</xdr:row>
      <xdr:rowOff>0</xdr:rowOff>
    </xdr:to>
    <xdr:sp>
      <xdr:nvSpPr>
        <xdr:cNvPr id="301" name="AutoShape 718"/>
        <xdr:cNvSpPr>
          <a:spLocks/>
        </xdr:cNvSpPr>
      </xdr:nvSpPr>
      <xdr:spPr>
        <a:xfrm>
          <a:off x="1857375" y="210873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941</xdr:row>
      <xdr:rowOff>0</xdr:rowOff>
    </xdr:from>
    <xdr:to>
      <xdr:col>3</xdr:col>
      <xdr:colOff>123825</xdr:colOff>
      <xdr:row>941</xdr:row>
      <xdr:rowOff>0</xdr:rowOff>
    </xdr:to>
    <xdr:sp>
      <xdr:nvSpPr>
        <xdr:cNvPr id="302" name="AutoShape 719"/>
        <xdr:cNvSpPr>
          <a:spLocks/>
        </xdr:cNvSpPr>
      </xdr:nvSpPr>
      <xdr:spPr>
        <a:xfrm>
          <a:off x="1857375" y="220694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941</xdr:row>
      <xdr:rowOff>0</xdr:rowOff>
    </xdr:from>
    <xdr:to>
      <xdr:col>3</xdr:col>
      <xdr:colOff>123825</xdr:colOff>
      <xdr:row>941</xdr:row>
      <xdr:rowOff>0</xdr:rowOff>
    </xdr:to>
    <xdr:sp>
      <xdr:nvSpPr>
        <xdr:cNvPr id="303" name="AutoShape 720"/>
        <xdr:cNvSpPr>
          <a:spLocks/>
        </xdr:cNvSpPr>
      </xdr:nvSpPr>
      <xdr:spPr>
        <a:xfrm>
          <a:off x="1857375" y="220694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941</xdr:row>
      <xdr:rowOff>0</xdr:rowOff>
    </xdr:from>
    <xdr:to>
      <xdr:col>3</xdr:col>
      <xdr:colOff>123825</xdr:colOff>
      <xdr:row>941</xdr:row>
      <xdr:rowOff>0</xdr:rowOff>
    </xdr:to>
    <xdr:sp>
      <xdr:nvSpPr>
        <xdr:cNvPr id="304" name="AutoShape 721"/>
        <xdr:cNvSpPr>
          <a:spLocks/>
        </xdr:cNvSpPr>
      </xdr:nvSpPr>
      <xdr:spPr>
        <a:xfrm>
          <a:off x="1857375" y="220694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941</xdr:row>
      <xdr:rowOff>0</xdr:rowOff>
    </xdr:from>
    <xdr:to>
      <xdr:col>3</xdr:col>
      <xdr:colOff>123825</xdr:colOff>
      <xdr:row>941</xdr:row>
      <xdr:rowOff>0</xdr:rowOff>
    </xdr:to>
    <xdr:sp>
      <xdr:nvSpPr>
        <xdr:cNvPr id="305" name="AutoShape 722"/>
        <xdr:cNvSpPr>
          <a:spLocks/>
        </xdr:cNvSpPr>
      </xdr:nvSpPr>
      <xdr:spPr>
        <a:xfrm>
          <a:off x="1857375" y="220694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981</xdr:row>
      <xdr:rowOff>0</xdr:rowOff>
    </xdr:from>
    <xdr:to>
      <xdr:col>3</xdr:col>
      <xdr:colOff>123825</xdr:colOff>
      <xdr:row>981</xdr:row>
      <xdr:rowOff>0</xdr:rowOff>
    </xdr:to>
    <xdr:sp>
      <xdr:nvSpPr>
        <xdr:cNvPr id="306" name="AutoShape 723"/>
        <xdr:cNvSpPr>
          <a:spLocks/>
        </xdr:cNvSpPr>
      </xdr:nvSpPr>
      <xdr:spPr>
        <a:xfrm>
          <a:off x="1857375" y="230104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981</xdr:row>
      <xdr:rowOff>0</xdr:rowOff>
    </xdr:from>
    <xdr:to>
      <xdr:col>3</xdr:col>
      <xdr:colOff>123825</xdr:colOff>
      <xdr:row>981</xdr:row>
      <xdr:rowOff>0</xdr:rowOff>
    </xdr:to>
    <xdr:sp>
      <xdr:nvSpPr>
        <xdr:cNvPr id="307" name="AutoShape 724"/>
        <xdr:cNvSpPr>
          <a:spLocks/>
        </xdr:cNvSpPr>
      </xdr:nvSpPr>
      <xdr:spPr>
        <a:xfrm>
          <a:off x="1857375" y="230104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981</xdr:row>
      <xdr:rowOff>0</xdr:rowOff>
    </xdr:from>
    <xdr:to>
      <xdr:col>3</xdr:col>
      <xdr:colOff>123825</xdr:colOff>
      <xdr:row>981</xdr:row>
      <xdr:rowOff>0</xdr:rowOff>
    </xdr:to>
    <xdr:sp>
      <xdr:nvSpPr>
        <xdr:cNvPr id="308" name="AutoShape 725"/>
        <xdr:cNvSpPr>
          <a:spLocks/>
        </xdr:cNvSpPr>
      </xdr:nvSpPr>
      <xdr:spPr>
        <a:xfrm>
          <a:off x="1857375" y="230104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981</xdr:row>
      <xdr:rowOff>0</xdr:rowOff>
    </xdr:from>
    <xdr:to>
      <xdr:col>3</xdr:col>
      <xdr:colOff>123825</xdr:colOff>
      <xdr:row>981</xdr:row>
      <xdr:rowOff>0</xdr:rowOff>
    </xdr:to>
    <xdr:sp>
      <xdr:nvSpPr>
        <xdr:cNvPr id="309" name="AutoShape 726"/>
        <xdr:cNvSpPr>
          <a:spLocks/>
        </xdr:cNvSpPr>
      </xdr:nvSpPr>
      <xdr:spPr>
        <a:xfrm>
          <a:off x="1857375" y="230104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1022</xdr:row>
      <xdr:rowOff>0</xdr:rowOff>
    </xdr:from>
    <xdr:to>
      <xdr:col>3</xdr:col>
      <xdr:colOff>123825</xdr:colOff>
      <xdr:row>1022</xdr:row>
      <xdr:rowOff>0</xdr:rowOff>
    </xdr:to>
    <xdr:sp>
      <xdr:nvSpPr>
        <xdr:cNvPr id="310" name="AutoShape 727"/>
        <xdr:cNvSpPr>
          <a:spLocks/>
        </xdr:cNvSpPr>
      </xdr:nvSpPr>
      <xdr:spPr>
        <a:xfrm>
          <a:off x="1857375" y="239801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1022</xdr:row>
      <xdr:rowOff>0</xdr:rowOff>
    </xdr:from>
    <xdr:to>
      <xdr:col>3</xdr:col>
      <xdr:colOff>123825</xdr:colOff>
      <xdr:row>1022</xdr:row>
      <xdr:rowOff>0</xdr:rowOff>
    </xdr:to>
    <xdr:sp>
      <xdr:nvSpPr>
        <xdr:cNvPr id="311" name="AutoShape 728"/>
        <xdr:cNvSpPr>
          <a:spLocks/>
        </xdr:cNvSpPr>
      </xdr:nvSpPr>
      <xdr:spPr>
        <a:xfrm>
          <a:off x="1857375" y="239801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1022</xdr:row>
      <xdr:rowOff>0</xdr:rowOff>
    </xdr:from>
    <xdr:to>
      <xdr:col>3</xdr:col>
      <xdr:colOff>123825</xdr:colOff>
      <xdr:row>1022</xdr:row>
      <xdr:rowOff>0</xdr:rowOff>
    </xdr:to>
    <xdr:sp>
      <xdr:nvSpPr>
        <xdr:cNvPr id="312" name="AutoShape 729"/>
        <xdr:cNvSpPr>
          <a:spLocks/>
        </xdr:cNvSpPr>
      </xdr:nvSpPr>
      <xdr:spPr>
        <a:xfrm>
          <a:off x="1857375" y="239801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1022</xdr:row>
      <xdr:rowOff>0</xdr:rowOff>
    </xdr:from>
    <xdr:to>
      <xdr:col>3</xdr:col>
      <xdr:colOff>123825</xdr:colOff>
      <xdr:row>1022</xdr:row>
      <xdr:rowOff>0</xdr:rowOff>
    </xdr:to>
    <xdr:sp>
      <xdr:nvSpPr>
        <xdr:cNvPr id="313" name="AutoShape 730"/>
        <xdr:cNvSpPr>
          <a:spLocks/>
        </xdr:cNvSpPr>
      </xdr:nvSpPr>
      <xdr:spPr>
        <a:xfrm>
          <a:off x="1857375" y="239801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1059</xdr:row>
      <xdr:rowOff>0</xdr:rowOff>
    </xdr:from>
    <xdr:to>
      <xdr:col>3</xdr:col>
      <xdr:colOff>123825</xdr:colOff>
      <xdr:row>1059</xdr:row>
      <xdr:rowOff>0</xdr:rowOff>
    </xdr:to>
    <xdr:sp>
      <xdr:nvSpPr>
        <xdr:cNvPr id="314" name="AutoShape 735"/>
        <xdr:cNvSpPr>
          <a:spLocks/>
        </xdr:cNvSpPr>
      </xdr:nvSpPr>
      <xdr:spPr>
        <a:xfrm>
          <a:off x="1857375" y="248678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1059</xdr:row>
      <xdr:rowOff>0</xdr:rowOff>
    </xdr:from>
    <xdr:to>
      <xdr:col>3</xdr:col>
      <xdr:colOff>123825</xdr:colOff>
      <xdr:row>1059</xdr:row>
      <xdr:rowOff>0</xdr:rowOff>
    </xdr:to>
    <xdr:sp>
      <xdr:nvSpPr>
        <xdr:cNvPr id="315" name="AutoShape 736"/>
        <xdr:cNvSpPr>
          <a:spLocks/>
        </xdr:cNvSpPr>
      </xdr:nvSpPr>
      <xdr:spPr>
        <a:xfrm>
          <a:off x="1857375" y="248678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1059</xdr:row>
      <xdr:rowOff>0</xdr:rowOff>
    </xdr:from>
    <xdr:to>
      <xdr:col>3</xdr:col>
      <xdr:colOff>123825</xdr:colOff>
      <xdr:row>1059</xdr:row>
      <xdr:rowOff>0</xdr:rowOff>
    </xdr:to>
    <xdr:sp>
      <xdr:nvSpPr>
        <xdr:cNvPr id="316" name="AutoShape 737"/>
        <xdr:cNvSpPr>
          <a:spLocks/>
        </xdr:cNvSpPr>
      </xdr:nvSpPr>
      <xdr:spPr>
        <a:xfrm>
          <a:off x="1857375" y="248678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1059</xdr:row>
      <xdr:rowOff>0</xdr:rowOff>
    </xdr:from>
    <xdr:to>
      <xdr:col>3</xdr:col>
      <xdr:colOff>123825</xdr:colOff>
      <xdr:row>1059</xdr:row>
      <xdr:rowOff>0</xdr:rowOff>
    </xdr:to>
    <xdr:sp>
      <xdr:nvSpPr>
        <xdr:cNvPr id="317" name="AutoShape 738"/>
        <xdr:cNvSpPr>
          <a:spLocks/>
        </xdr:cNvSpPr>
      </xdr:nvSpPr>
      <xdr:spPr>
        <a:xfrm>
          <a:off x="1857375" y="248678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1098</xdr:row>
      <xdr:rowOff>0</xdr:rowOff>
    </xdr:from>
    <xdr:to>
      <xdr:col>3</xdr:col>
      <xdr:colOff>123825</xdr:colOff>
      <xdr:row>1098</xdr:row>
      <xdr:rowOff>0</xdr:rowOff>
    </xdr:to>
    <xdr:sp>
      <xdr:nvSpPr>
        <xdr:cNvPr id="318" name="AutoShape 739"/>
        <xdr:cNvSpPr>
          <a:spLocks/>
        </xdr:cNvSpPr>
      </xdr:nvSpPr>
      <xdr:spPr>
        <a:xfrm>
          <a:off x="1857375" y="257927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1098</xdr:row>
      <xdr:rowOff>0</xdr:rowOff>
    </xdr:from>
    <xdr:to>
      <xdr:col>3</xdr:col>
      <xdr:colOff>123825</xdr:colOff>
      <xdr:row>1098</xdr:row>
      <xdr:rowOff>0</xdr:rowOff>
    </xdr:to>
    <xdr:sp>
      <xdr:nvSpPr>
        <xdr:cNvPr id="319" name="AutoShape 740"/>
        <xdr:cNvSpPr>
          <a:spLocks/>
        </xdr:cNvSpPr>
      </xdr:nvSpPr>
      <xdr:spPr>
        <a:xfrm>
          <a:off x="1857375" y="257927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1098</xdr:row>
      <xdr:rowOff>0</xdr:rowOff>
    </xdr:from>
    <xdr:to>
      <xdr:col>3</xdr:col>
      <xdr:colOff>123825</xdr:colOff>
      <xdr:row>1098</xdr:row>
      <xdr:rowOff>0</xdr:rowOff>
    </xdr:to>
    <xdr:sp>
      <xdr:nvSpPr>
        <xdr:cNvPr id="320" name="AutoShape 741"/>
        <xdr:cNvSpPr>
          <a:spLocks/>
        </xdr:cNvSpPr>
      </xdr:nvSpPr>
      <xdr:spPr>
        <a:xfrm>
          <a:off x="1857375" y="257927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1098</xdr:row>
      <xdr:rowOff>0</xdr:rowOff>
    </xdr:from>
    <xdr:to>
      <xdr:col>3</xdr:col>
      <xdr:colOff>123825</xdr:colOff>
      <xdr:row>1098</xdr:row>
      <xdr:rowOff>0</xdr:rowOff>
    </xdr:to>
    <xdr:sp>
      <xdr:nvSpPr>
        <xdr:cNvPr id="321" name="AutoShape 742"/>
        <xdr:cNvSpPr>
          <a:spLocks/>
        </xdr:cNvSpPr>
      </xdr:nvSpPr>
      <xdr:spPr>
        <a:xfrm>
          <a:off x="1857375" y="257927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1138</xdr:row>
      <xdr:rowOff>0</xdr:rowOff>
    </xdr:from>
    <xdr:to>
      <xdr:col>3</xdr:col>
      <xdr:colOff>123825</xdr:colOff>
      <xdr:row>1138</xdr:row>
      <xdr:rowOff>0</xdr:rowOff>
    </xdr:to>
    <xdr:sp>
      <xdr:nvSpPr>
        <xdr:cNvPr id="322" name="AutoShape 743"/>
        <xdr:cNvSpPr>
          <a:spLocks/>
        </xdr:cNvSpPr>
      </xdr:nvSpPr>
      <xdr:spPr>
        <a:xfrm>
          <a:off x="1857375" y="267652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1138</xdr:row>
      <xdr:rowOff>0</xdr:rowOff>
    </xdr:from>
    <xdr:to>
      <xdr:col>3</xdr:col>
      <xdr:colOff>123825</xdr:colOff>
      <xdr:row>1138</xdr:row>
      <xdr:rowOff>0</xdr:rowOff>
    </xdr:to>
    <xdr:sp>
      <xdr:nvSpPr>
        <xdr:cNvPr id="323" name="AutoShape 744"/>
        <xdr:cNvSpPr>
          <a:spLocks/>
        </xdr:cNvSpPr>
      </xdr:nvSpPr>
      <xdr:spPr>
        <a:xfrm>
          <a:off x="1857375" y="267652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1138</xdr:row>
      <xdr:rowOff>0</xdr:rowOff>
    </xdr:from>
    <xdr:to>
      <xdr:col>3</xdr:col>
      <xdr:colOff>123825</xdr:colOff>
      <xdr:row>1138</xdr:row>
      <xdr:rowOff>0</xdr:rowOff>
    </xdr:to>
    <xdr:sp>
      <xdr:nvSpPr>
        <xdr:cNvPr id="324" name="AutoShape 745"/>
        <xdr:cNvSpPr>
          <a:spLocks/>
        </xdr:cNvSpPr>
      </xdr:nvSpPr>
      <xdr:spPr>
        <a:xfrm>
          <a:off x="1857375" y="267652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1138</xdr:row>
      <xdr:rowOff>0</xdr:rowOff>
    </xdr:from>
    <xdr:to>
      <xdr:col>3</xdr:col>
      <xdr:colOff>123825</xdr:colOff>
      <xdr:row>1138</xdr:row>
      <xdr:rowOff>0</xdr:rowOff>
    </xdr:to>
    <xdr:sp>
      <xdr:nvSpPr>
        <xdr:cNvPr id="325" name="AutoShape 746"/>
        <xdr:cNvSpPr>
          <a:spLocks/>
        </xdr:cNvSpPr>
      </xdr:nvSpPr>
      <xdr:spPr>
        <a:xfrm>
          <a:off x="1857375" y="267652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1176</xdr:row>
      <xdr:rowOff>0</xdr:rowOff>
    </xdr:from>
    <xdr:to>
      <xdr:col>3</xdr:col>
      <xdr:colOff>123825</xdr:colOff>
      <xdr:row>1176</xdr:row>
      <xdr:rowOff>0</xdr:rowOff>
    </xdr:to>
    <xdr:sp>
      <xdr:nvSpPr>
        <xdr:cNvPr id="326" name="AutoShape 747"/>
        <xdr:cNvSpPr>
          <a:spLocks/>
        </xdr:cNvSpPr>
      </xdr:nvSpPr>
      <xdr:spPr>
        <a:xfrm>
          <a:off x="1857375" y="276987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1176</xdr:row>
      <xdr:rowOff>0</xdr:rowOff>
    </xdr:from>
    <xdr:to>
      <xdr:col>3</xdr:col>
      <xdr:colOff>123825</xdr:colOff>
      <xdr:row>1176</xdr:row>
      <xdr:rowOff>0</xdr:rowOff>
    </xdr:to>
    <xdr:sp>
      <xdr:nvSpPr>
        <xdr:cNvPr id="327" name="AutoShape 748"/>
        <xdr:cNvSpPr>
          <a:spLocks/>
        </xdr:cNvSpPr>
      </xdr:nvSpPr>
      <xdr:spPr>
        <a:xfrm>
          <a:off x="1857375" y="276987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1176</xdr:row>
      <xdr:rowOff>0</xdr:rowOff>
    </xdr:from>
    <xdr:to>
      <xdr:col>3</xdr:col>
      <xdr:colOff>123825</xdr:colOff>
      <xdr:row>1176</xdr:row>
      <xdr:rowOff>0</xdr:rowOff>
    </xdr:to>
    <xdr:sp>
      <xdr:nvSpPr>
        <xdr:cNvPr id="328" name="AutoShape 749"/>
        <xdr:cNvSpPr>
          <a:spLocks/>
        </xdr:cNvSpPr>
      </xdr:nvSpPr>
      <xdr:spPr>
        <a:xfrm>
          <a:off x="1857375" y="276987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1176</xdr:row>
      <xdr:rowOff>0</xdr:rowOff>
    </xdr:from>
    <xdr:to>
      <xdr:col>3</xdr:col>
      <xdr:colOff>123825</xdr:colOff>
      <xdr:row>1176</xdr:row>
      <xdr:rowOff>0</xdr:rowOff>
    </xdr:to>
    <xdr:sp>
      <xdr:nvSpPr>
        <xdr:cNvPr id="329" name="AutoShape 750"/>
        <xdr:cNvSpPr>
          <a:spLocks/>
        </xdr:cNvSpPr>
      </xdr:nvSpPr>
      <xdr:spPr>
        <a:xfrm>
          <a:off x="1857375" y="276987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1214</xdr:row>
      <xdr:rowOff>0</xdr:rowOff>
    </xdr:from>
    <xdr:to>
      <xdr:col>3</xdr:col>
      <xdr:colOff>123825</xdr:colOff>
      <xdr:row>1214</xdr:row>
      <xdr:rowOff>0</xdr:rowOff>
    </xdr:to>
    <xdr:sp>
      <xdr:nvSpPr>
        <xdr:cNvPr id="330" name="AutoShape 751"/>
        <xdr:cNvSpPr>
          <a:spLocks/>
        </xdr:cNvSpPr>
      </xdr:nvSpPr>
      <xdr:spPr>
        <a:xfrm>
          <a:off x="1857375" y="286092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1214</xdr:row>
      <xdr:rowOff>0</xdr:rowOff>
    </xdr:from>
    <xdr:to>
      <xdr:col>3</xdr:col>
      <xdr:colOff>123825</xdr:colOff>
      <xdr:row>1214</xdr:row>
      <xdr:rowOff>0</xdr:rowOff>
    </xdr:to>
    <xdr:sp>
      <xdr:nvSpPr>
        <xdr:cNvPr id="331" name="AutoShape 752"/>
        <xdr:cNvSpPr>
          <a:spLocks/>
        </xdr:cNvSpPr>
      </xdr:nvSpPr>
      <xdr:spPr>
        <a:xfrm>
          <a:off x="1857375" y="286092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1214</xdr:row>
      <xdr:rowOff>0</xdr:rowOff>
    </xdr:from>
    <xdr:to>
      <xdr:col>3</xdr:col>
      <xdr:colOff>123825</xdr:colOff>
      <xdr:row>1214</xdr:row>
      <xdr:rowOff>0</xdr:rowOff>
    </xdr:to>
    <xdr:sp>
      <xdr:nvSpPr>
        <xdr:cNvPr id="332" name="AutoShape 753"/>
        <xdr:cNvSpPr>
          <a:spLocks/>
        </xdr:cNvSpPr>
      </xdr:nvSpPr>
      <xdr:spPr>
        <a:xfrm>
          <a:off x="1857375" y="286092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1214</xdr:row>
      <xdr:rowOff>0</xdr:rowOff>
    </xdr:from>
    <xdr:to>
      <xdr:col>3</xdr:col>
      <xdr:colOff>123825</xdr:colOff>
      <xdr:row>1214</xdr:row>
      <xdr:rowOff>0</xdr:rowOff>
    </xdr:to>
    <xdr:sp>
      <xdr:nvSpPr>
        <xdr:cNvPr id="333" name="AutoShape 754"/>
        <xdr:cNvSpPr>
          <a:spLocks/>
        </xdr:cNvSpPr>
      </xdr:nvSpPr>
      <xdr:spPr>
        <a:xfrm>
          <a:off x="1857375" y="286092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1252</xdr:row>
      <xdr:rowOff>0</xdr:rowOff>
    </xdr:from>
    <xdr:to>
      <xdr:col>3</xdr:col>
      <xdr:colOff>123825</xdr:colOff>
      <xdr:row>1252</xdr:row>
      <xdr:rowOff>0</xdr:rowOff>
    </xdr:to>
    <xdr:sp>
      <xdr:nvSpPr>
        <xdr:cNvPr id="334" name="AutoShape 759"/>
        <xdr:cNvSpPr>
          <a:spLocks/>
        </xdr:cNvSpPr>
      </xdr:nvSpPr>
      <xdr:spPr>
        <a:xfrm>
          <a:off x="1857375" y="295636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1252</xdr:row>
      <xdr:rowOff>0</xdr:rowOff>
    </xdr:from>
    <xdr:to>
      <xdr:col>3</xdr:col>
      <xdr:colOff>123825</xdr:colOff>
      <xdr:row>1252</xdr:row>
      <xdr:rowOff>0</xdr:rowOff>
    </xdr:to>
    <xdr:sp>
      <xdr:nvSpPr>
        <xdr:cNvPr id="335" name="AutoShape 760"/>
        <xdr:cNvSpPr>
          <a:spLocks/>
        </xdr:cNvSpPr>
      </xdr:nvSpPr>
      <xdr:spPr>
        <a:xfrm>
          <a:off x="1857375" y="295636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1252</xdr:row>
      <xdr:rowOff>0</xdr:rowOff>
    </xdr:from>
    <xdr:to>
      <xdr:col>3</xdr:col>
      <xdr:colOff>123825</xdr:colOff>
      <xdr:row>1252</xdr:row>
      <xdr:rowOff>0</xdr:rowOff>
    </xdr:to>
    <xdr:sp>
      <xdr:nvSpPr>
        <xdr:cNvPr id="336" name="AutoShape 761"/>
        <xdr:cNvSpPr>
          <a:spLocks/>
        </xdr:cNvSpPr>
      </xdr:nvSpPr>
      <xdr:spPr>
        <a:xfrm>
          <a:off x="1857375" y="295636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1252</xdr:row>
      <xdr:rowOff>0</xdr:rowOff>
    </xdr:from>
    <xdr:to>
      <xdr:col>3</xdr:col>
      <xdr:colOff>123825</xdr:colOff>
      <xdr:row>1252</xdr:row>
      <xdr:rowOff>0</xdr:rowOff>
    </xdr:to>
    <xdr:sp>
      <xdr:nvSpPr>
        <xdr:cNvPr id="337" name="AutoShape 762"/>
        <xdr:cNvSpPr>
          <a:spLocks/>
        </xdr:cNvSpPr>
      </xdr:nvSpPr>
      <xdr:spPr>
        <a:xfrm>
          <a:off x="1857375" y="295636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1290</xdr:row>
      <xdr:rowOff>0</xdr:rowOff>
    </xdr:from>
    <xdr:to>
      <xdr:col>3</xdr:col>
      <xdr:colOff>123825</xdr:colOff>
      <xdr:row>1290</xdr:row>
      <xdr:rowOff>0</xdr:rowOff>
    </xdr:to>
    <xdr:sp>
      <xdr:nvSpPr>
        <xdr:cNvPr id="338" name="AutoShape 767"/>
        <xdr:cNvSpPr>
          <a:spLocks/>
        </xdr:cNvSpPr>
      </xdr:nvSpPr>
      <xdr:spPr>
        <a:xfrm>
          <a:off x="1857375" y="304638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1290</xdr:row>
      <xdr:rowOff>0</xdr:rowOff>
    </xdr:from>
    <xdr:to>
      <xdr:col>3</xdr:col>
      <xdr:colOff>123825</xdr:colOff>
      <xdr:row>1290</xdr:row>
      <xdr:rowOff>0</xdr:rowOff>
    </xdr:to>
    <xdr:sp>
      <xdr:nvSpPr>
        <xdr:cNvPr id="339" name="AutoShape 768"/>
        <xdr:cNvSpPr>
          <a:spLocks/>
        </xdr:cNvSpPr>
      </xdr:nvSpPr>
      <xdr:spPr>
        <a:xfrm>
          <a:off x="1857375" y="304638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1290</xdr:row>
      <xdr:rowOff>0</xdr:rowOff>
    </xdr:from>
    <xdr:to>
      <xdr:col>3</xdr:col>
      <xdr:colOff>123825</xdr:colOff>
      <xdr:row>1290</xdr:row>
      <xdr:rowOff>0</xdr:rowOff>
    </xdr:to>
    <xdr:sp>
      <xdr:nvSpPr>
        <xdr:cNvPr id="340" name="AutoShape 769"/>
        <xdr:cNvSpPr>
          <a:spLocks/>
        </xdr:cNvSpPr>
      </xdr:nvSpPr>
      <xdr:spPr>
        <a:xfrm>
          <a:off x="1857375" y="304638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1290</xdr:row>
      <xdr:rowOff>0</xdr:rowOff>
    </xdr:from>
    <xdr:to>
      <xdr:col>3</xdr:col>
      <xdr:colOff>123825</xdr:colOff>
      <xdr:row>1290</xdr:row>
      <xdr:rowOff>0</xdr:rowOff>
    </xdr:to>
    <xdr:sp>
      <xdr:nvSpPr>
        <xdr:cNvPr id="341" name="AutoShape 770"/>
        <xdr:cNvSpPr>
          <a:spLocks/>
        </xdr:cNvSpPr>
      </xdr:nvSpPr>
      <xdr:spPr>
        <a:xfrm>
          <a:off x="1857375" y="304638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1329</xdr:row>
      <xdr:rowOff>0</xdr:rowOff>
    </xdr:from>
    <xdr:to>
      <xdr:col>3</xdr:col>
      <xdr:colOff>123825</xdr:colOff>
      <xdr:row>1329</xdr:row>
      <xdr:rowOff>0</xdr:rowOff>
    </xdr:to>
    <xdr:sp>
      <xdr:nvSpPr>
        <xdr:cNvPr id="342" name="AutoShape 771"/>
        <xdr:cNvSpPr>
          <a:spLocks/>
        </xdr:cNvSpPr>
      </xdr:nvSpPr>
      <xdr:spPr>
        <a:xfrm>
          <a:off x="1857375" y="313782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1329</xdr:row>
      <xdr:rowOff>0</xdr:rowOff>
    </xdr:from>
    <xdr:to>
      <xdr:col>3</xdr:col>
      <xdr:colOff>123825</xdr:colOff>
      <xdr:row>1329</xdr:row>
      <xdr:rowOff>0</xdr:rowOff>
    </xdr:to>
    <xdr:sp>
      <xdr:nvSpPr>
        <xdr:cNvPr id="343" name="AutoShape 772"/>
        <xdr:cNvSpPr>
          <a:spLocks/>
        </xdr:cNvSpPr>
      </xdr:nvSpPr>
      <xdr:spPr>
        <a:xfrm>
          <a:off x="1857375" y="313782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1329</xdr:row>
      <xdr:rowOff>0</xdr:rowOff>
    </xdr:from>
    <xdr:to>
      <xdr:col>3</xdr:col>
      <xdr:colOff>123825</xdr:colOff>
      <xdr:row>1329</xdr:row>
      <xdr:rowOff>0</xdr:rowOff>
    </xdr:to>
    <xdr:sp>
      <xdr:nvSpPr>
        <xdr:cNvPr id="344" name="AutoShape 773"/>
        <xdr:cNvSpPr>
          <a:spLocks/>
        </xdr:cNvSpPr>
      </xdr:nvSpPr>
      <xdr:spPr>
        <a:xfrm>
          <a:off x="1857375" y="313782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1329</xdr:row>
      <xdr:rowOff>0</xdr:rowOff>
    </xdr:from>
    <xdr:to>
      <xdr:col>3</xdr:col>
      <xdr:colOff>123825</xdr:colOff>
      <xdr:row>1329</xdr:row>
      <xdr:rowOff>0</xdr:rowOff>
    </xdr:to>
    <xdr:sp>
      <xdr:nvSpPr>
        <xdr:cNvPr id="345" name="AutoShape 774"/>
        <xdr:cNvSpPr>
          <a:spLocks/>
        </xdr:cNvSpPr>
      </xdr:nvSpPr>
      <xdr:spPr>
        <a:xfrm>
          <a:off x="1857375" y="313782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1369</xdr:row>
      <xdr:rowOff>0</xdr:rowOff>
    </xdr:from>
    <xdr:to>
      <xdr:col>3</xdr:col>
      <xdr:colOff>123825</xdr:colOff>
      <xdr:row>1369</xdr:row>
      <xdr:rowOff>0</xdr:rowOff>
    </xdr:to>
    <xdr:sp>
      <xdr:nvSpPr>
        <xdr:cNvPr id="346" name="AutoShape 775"/>
        <xdr:cNvSpPr>
          <a:spLocks/>
        </xdr:cNvSpPr>
      </xdr:nvSpPr>
      <xdr:spPr>
        <a:xfrm>
          <a:off x="1857375" y="323459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1369</xdr:row>
      <xdr:rowOff>0</xdr:rowOff>
    </xdr:from>
    <xdr:to>
      <xdr:col>3</xdr:col>
      <xdr:colOff>123825</xdr:colOff>
      <xdr:row>1369</xdr:row>
      <xdr:rowOff>0</xdr:rowOff>
    </xdr:to>
    <xdr:sp>
      <xdr:nvSpPr>
        <xdr:cNvPr id="347" name="AutoShape 776"/>
        <xdr:cNvSpPr>
          <a:spLocks/>
        </xdr:cNvSpPr>
      </xdr:nvSpPr>
      <xdr:spPr>
        <a:xfrm>
          <a:off x="1857375" y="323459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1369</xdr:row>
      <xdr:rowOff>0</xdr:rowOff>
    </xdr:from>
    <xdr:to>
      <xdr:col>3</xdr:col>
      <xdr:colOff>123825</xdr:colOff>
      <xdr:row>1369</xdr:row>
      <xdr:rowOff>0</xdr:rowOff>
    </xdr:to>
    <xdr:sp>
      <xdr:nvSpPr>
        <xdr:cNvPr id="348" name="AutoShape 777"/>
        <xdr:cNvSpPr>
          <a:spLocks/>
        </xdr:cNvSpPr>
      </xdr:nvSpPr>
      <xdr:spPr>
        <a:xfrm>
          <a:off x="1857375" y="323459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1369</xdr:row>
      <xdr:rowOff>0</xdr:rowOff>
    </xdr:from>
    <xdr:to>
      <xdr:col>3</xdr:col>
      <xdr:colOff>123825</xdr:colOff>
      <xdr:row>1369</xdr:row>
      <xdr:rowOff>0</xdr:rowOff>
    </xdr:to>
    <xdr:sp>
      <xdr:nvSpPr>
        <xdr:cNvPr id="349" name="AutoShape 778"/>
        <xdr:cNvSpPr>
          <a:spLocks/>
        </xdr:cNvSpPr>
      </xdr:nvSpPr>
      <xdr:spPr>
        <a:xfrm>
          <a:off x="1857375" y="323459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1452</xdr:row>
      <xdr:rowOff>0</xdr:rowOff>
    </xdr:from>
    <xdr:to>
      <xdr:col>3</xdr:col>
      <xdr:colOff>123825</xdr:colOff>
      <xdr:row>1452</xdr:row>
      <xdr:rowOff>0</xdr:rowOff>
    </xdr:to>
    <xdr:sp>
      <xdr:nvSpPr>
        <xdr:cNvPr id="350" name="AutoShape 783"/>
        <xdr:cNvSpPr>
          <a:spLocks/>
        </xdr:cNvSpPr>
      </xdr:nvSpPr>
      <xdr:spPr>
        <a:xfrm>
          <a:off x="1857375" y="34297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1452</xdr:row>
      <xdr:rowOff>0</xdr:rowOff>
    </xdr:from>
    <xdr:to>
      <xdr:col>3</xdr:col>
      <xdr:colOff>123825</xdr:colOff>
      <xdr:row>1452</xdr:row>
      <xdr:rowOff>0</xdr:rowOff>
    </xdr:to>
    <xdr:sp>
      <xdr:nvSpPr>
        <xdr:cNvPr id="351" name="AutoShape 784"/>
        <xdr:cNvSpPr>
          <a:spLocks/>
        </xdr:cNvSpPr>
      </xdr:nvSpPr>
      <xdr:spPr>
        <a:xfrm>
          <a:off x="1857375" y="34297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1452</xdr:row>
      <xdr:rowOff>0</xdr:rowOff>
    </xdr:from>
    <xdr:to>
      <xdr:col>3</xdr:col>
      <xdr:colOff>123825</xdr:colOff>
      <xdr:row>1452</xdr:row>
      <xdr:rowOff>0</xdr:rowOff>
    </xdr:to>
    <xdr:sp>
      <xdr:nvSpPr>
        <xdr:cNvPr id="352" name="AutoShape 785"/>
        <xdr:cNvSpPr>
          <a:spLocks/>
        </xdr:cNvSpPr>
      </xdr:nvSpPr>
      <xdr:spPr>
        <a:xfrm>
          <a:off x="1857375" y="34297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1452</xdr:row>
      <xdr:rowOff>0</xdr:rowOff>
    </xdr:from>
    <xdr:to>
      <xdr:col>3</xdr:col>
      <xdr:colOff>123825</xdr:colOff>
      <xdr:row>1452</xdr:row>
      <xdr:rowOff>0</xdr:rowOff>
    </xdr:to>
    <xdr:sp>
      <xdr:nvSpPr>
        <xdr:cNvPr id="353" name="AutoShape 786"/>
        <xdr:cNvSpPr>
          <a:spLocks/>
        </xdr:cNvSpPr>
      </xdr:nvSpPr>
      <xdr:spPr>
        <a:xfrm>
          <a:off x="1857375" y="34297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1529</xdr:row>
      <xdr:rowOff>0</xdr:rowOff>
    </xdr:from>
    <xdr:to>
      <xdr:col>3</xdr:col>
      <xdr:colOff>123825</xdr:colOff>
      <xdr:row>1529</xdr:row>
      <xdr:rowOff>0</xdr:rowOff>
    </xdr:to>
    <xdr:sp>
      <xdr:nvSpPr>
        <xdr:cNvPr id="354" name="AutoShape 787"/>
        <xdr:cNvSpPr>
          <a:spLocks/>
        </xdr:cNvSpPr>
      </xdr:nvSpPr>
      <xdr:spPr>
        <a:xfrm>
          <a:off x="1857375" y="362102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1529</xdr:row>
      <xdr:rowOff>0</xdr:rowOff>
    </xdr:from>
    <xdr:to>
      <xdr:col>3</xdr:col>
      <xdr:colOff>123825</xdr:colOff>
      <xdr:row>1529</xdr:row>
      <xdr:rowOff>0</xdr:rowOff>
    </xdr:to>
    <xdr:sp>
      <xdr:nvSpPr>
        <xdr:cNvPr id="355" name="AutoShape 788"/>
        <xdr:cNvSpPr>
          <a:spLocks/>
        </xdr:cNvSpPr>
      </xdr:nvSpPr>
      <xdr:spPr>
        <a:xfrm>
          <a:off x="1857375" y="362102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1529</xdr:row>
      <xdr:rowOff>0</xdr:rowOff>
    </xdr:from>
    <xdr:to>
      <xdr:col>3</xdr:col>
      <xdr:colOff>123825</xdr:colOff>
      <xdr:row>1529</xdr:row>
      <xdr:rowOff>0</xdr:rowOff>
    </xdr:to>
    <xdr:sp>
      <xdr:nvSpPr>
        <xdr:cNvPr id="356" name="AutoShape 789"/>
        <xdr:cNvSpPr>
          <a:spLocks/>
        </xdr:cNvSpPr>
      </xdr:nvSpPr>
      <xdr:spPr>
        <a:xfrm>
          <a:off x="1857375" y="362102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1529</xdr:row>
      <xdr:rowOff>0</xdr:rowOff>
    </xdr:from>
    <xdr:to>
      <xdr:col>3</xdr:col>
      <xdr:colOff>123825</xdr:colOff>
      <xdr:row>1529</xdr:row>
      <xdr:rowOff>0</xdr:rowOff>
    </xdr:to>
    <xdr:sp>
      <xdr:nvSpPr>
        <xdr:cNvPr id="357" name="AutoShape 790"/>
        <xdr:cNvSpPr>
          <a:spLocks/>
        </xdr:cNvSpPr>
      </xdr:nvSpPr>
      <xdr:spPr>
        <a:xfrm>
          <a:off x="1857375" y="362102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1568</xdr:row>
      <xdr:rowOff>0</xdr:rowOff>
    </xdr:from>
    <xdr:to>
      <xdr:col>3</xdr:col>
      <xdr:colOff>123825</xdr:colOff>
      <xdr:row>1568</xdr:row>
      <xdr:rowOff>0</xdr:rowOff>
    </xdr:to>
    <xdr:sp>
      <xdr:nvSpPr>
        <xdr:cNvPr id="358" name="AutoShape 791"/>
        <xdr:cNvSpPr>
          <a:spLocks/>
        </xdr:cNvSpPr>
      </xdr:nvSpPr>
      <xdr:spPr>
        <a:xfrm>
          <a:off x="1857375" y="371398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1568</xdr:row>
      <xdr:rowOff>0</xdr:rowOff>
    </xdr:from>
    <xdr:to>
      <xdr:col>3</xdr:col>
      <xdr:colOff>123825</xdr:colOff>
      <xdr:row>1568</xdr:row>
      <xdr:rowOff>0</xdr:rowOff>
    </xdr:to>
    <xdr:sp>
      <xdr:nvSpPr>
        <xdr:cNvPr id="359" name="AutoShape 792"/>
        <xdr:cNvSpPr>
          <a:spLocks/>
        </xdr:cNvSpPr>
      </xdr:nvSpPr>
      <xdr:spPr>
        <a:xfrm>
          <a:off x="1857375" y="371398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1568</xdr:row>
      <xdr:rowOff>0</xdr:rowOff>
    </xdr:from>
    <xdr:to>
      <xdr:col>3</xdr:col>
      <xdr:colOff>123825</xdr:colOff>
      <xdr:row>1568</xdr:row>
      <xdr:rowOff>0</xdr:rowOff>
    </xdr:to>
    <xdr:sp>
      <xdr:nvSpPr>
        <xdr:cNvPr id="360" name="AutoShape 793"/>
        <xdr:cNvSpPr>
          <a:spLocks/>
        </xdr:cNvSpPr>
      </xdr:nvSpPr>
      <xdr:spPr>
        <a:xfrm>
          <a:off x="1857375" y="371398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1568</xdr:row>
      <xdr:rowOff>0</xdr:rowOff>
    </xdr:from>
    <xdr:to>
      <xdr:col>3</xdr:col>
      <xdr:colOff>123825</xdr:colOff>
      <xdr:row>1568</xdr:row>
      <xdr:rowOff>0</xdr:rowOff>
    </xdr:to>
    <xdr:sp>
      <xdr:nvSpPr>
        <xdr:cNvPr id="361" name="AutoShape 794"/>
        <xdr:cNvSpPr>
          <a:spLocks/>
        </xdr:cNvSpPr>
      </xdr:nvSpPr>
      <xdr:spPr>
        <a:xfrm>
          <a:off x="1857375" y="371398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1608</xdr:row>
      <xdr:rowOff>0</xdr:rowOff>
    </xdr:from>
    <xdr:to>
      <xdr:col>3</xdr:col>
      <xdr:colOff>123825</xdr:colOff>
      <xdr:row>1608</xdr:row>
      <xdr:rowOff>0</xdr:rowOff>
    </xdr:to>
    <xdr:sp>
      <xdr:nvSpPr>
        <xdr:cNvPr id="362" name="AutoShape 795"/>
        <xdr:cNvSpPr>
          <a:spLocks/>
        </xdr:cNvSpPr>
      </xdr:nvSpPr>
      <xdr:spPr>
        <a:xfrm>
          <a:off x="1857375" y="380599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1608</xdr:row>
      <xdr:rowOff>0</xdr:rowOff>
    </xdr:from>
    <xdr:to>
      <xdr:col>3</xdr:col>
      <xdr:colOff>123825</xdr:colOff>
      <xdr:row>1608</xdr:row>
      <xdr:rowOff>0</xdr:rowOff>
    </xdr:to>
    <xdr:sp>
      <xdr:nvSpPr>
        <xdr:cNvPr id="363" name="AutoShape 796"/>
        <xdr:cNvSpPr>
          <a:spLocks/>
        </xdr:cNvSpPr>
      </xdr:nvSpPr>
      <xdr:spPr>
        <a:xfrm>
          <a:off x="1857375" y="380599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1608</xdr:row>
      <xdr:rowOff>0</xdr:rowOff>
    </xdr:from>
    <xdr:to>
      <xdr:col>3</xdr:col>
      <xdr:colOff>123825</xdr:colOff>
      <xdr:row>1608</xdr:row>
      <xdr:rowOff>0</xdr:rowOff>
    </xdr:to>
    <xdr:sp>
      <xdr:nvSpPr>
        <xdr:cNvPr id="364" name="AutoShape 797"/>
        <xdr:cNvSpPr>
          <a:spLocks/>
        </xdr:cNvSpPr>
      </xdr:nvSpPr>
      <xdr:spPr>
        <a:xfrm>
          <a:off x="1857375" y="380599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1608</xdr:row>
      <xdr:rowOff>0</xdr:rowOff>
    </xdr:from>
    <xdr:to>
      <xdr:col>3</xdr:col>
      <xdr:colOff>123825</xdr:colOff>
      <xdr:row>1608</xdr:row>
      <xdr:rowOff>0</xdr:rowOff>
    </xdr:to>
    <xdr:sp>
      <xdr:nvSpPr>
        <xdr:cNvPr id="365" name="AutoShape 798"/>
        <xdr:cNvSpPr>
          <a:spLocks/>
        </xdr:cNvSpPr>
      </xdr:nvSpPr>
      <xdr:spPr>
        <a:xfrm>
          <a:off x="1857375" y="380599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1645</xdr:row>
      <xdr:rowOff>0</xdr:rowOff>
    </xdr:from>
    <xdr:to>
      <xdr:col>3</xdr:col>
      <xdr:colOff>123825</xdr:colOff>
      <xdr:row>1645</xdr:row>
      <xdr:rowOff>0</xdr:rowOff>
    </xdr:to>
    <xdr:sp>
      <xdr:nvSpPr>
        <xdr:cNvPr id="366" name="AutoShape 799"/>
        <xdr:cNvSpPr>
          <a:spLocks/>
        </xdr:cNvSpPr>
      </xdr:nvSpPr>
      <xdr:spPr>
        <a:xfrm>
          <a:off x="1857375" y="388648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1645</xdr:row>
      <xdr:rowOff>0</xdr:rowOff>
    </xdr:from>
    <xdr:to>
      <xdr:col>3</xdr:col>
      <xdr:colOff>123825</xdr:colOff>
      <xdr:row>1645</xdr:row>
      <xdr:rowOff>0</xdr:rowOff>
    </xdr:to>
    <xdr:sp>
      <xdr:nvSpPr>
        <xdr:cNvPr id="367" name="AutoShape 800"/>
        <xdr:cNvSpPr>
          <a:spLocks/>
        </xdr:cNvSpPr>
      </xdr:nvSpPr>
      <xdr:spPr>
        <a:xfrm>
          <a:off x="1857375" y="388648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1645</xdr:row>
      <xdr:rowOff>0</xdr:rowOff>
    </xdr:from>
    <xdr:to>
      <xdr:col>3</xdr:col>
      <xdr:colOff>123825</xdr:colOff>
      <xdr:row>1645</xdr:row>
      <xdr:rowOff>0</xdr:rowOff>
    </xdr:to>
    <xdr:sp>
      <xdr:nvSpPr>
        <xdr:cNvPr id="368" name="AutoShape 801"/>
        <xdr:cNvSpPr>
          <a:spLocks/>
        </xdr:cNvSpPr>
      </xdr:nvSpPr>
      <xdr:spPr>
        <a:xfrm>
          <a:off x="1857375" y="388648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1645</xdr:row>
      <xdr:rowOff>0</xdr:rowOff>
    </xdr:from>
    <xdr:to>
      <xdr:col>3</xdr:col>
      <xdr:colOff>123825</xdr:colOff>
      <xdr:row>1645</xdr:row>
      <xdr:rowOff>0</xdr:rowOff>
    </xdr:to>
    <xdr:sp>
      <xdr:nvSpPr>
        <xdr:cNvPr id="369" name="AutoShape 802"/>
        <xdr:cNvSpPr>
          <a:spLocks/>
        </xdr:cNvSpPr>
      </xdr:nvSpPr>
      <xdr:spPr>
        <a:xfrm>
          <a:off x="1857375" y="388648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1692</xdr:row>
      <xdr:rowOff>0</xdr:rowOff>
    </xdr:from>
    <xdr:to>
      <xdr:col>3</xdr:col>
      <xdr:colOff>123825</xdr:colOff>
      <xdr:row>1692</xdr:row>
      <xdr:rowOff>0</xdr:rowOff>
    </xdr:to>
    <xdr:sp>
      <xdr:nvSpPr>
        <xdr:cNvPr id="370" name="AutoShape 803"/>
        <xdr:cNvSpPr>
          <a:spLocks/>
        </xdr:cNvSpPr>
      </xdr:nvSpPr>
      <xdr:spPr>
        <a:xfrm>
          <a:off x="1857375" y="400211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1692</xdr:row>
      <xdr:rowOff>0</xdr:rowOff>
    </xdr:from>
    <xdr:to>
      <xdr:col>3</xdr:col>
      <xdr:colOff>123825</xdr:colOff>
      <xdr:row>1692</xdr:row>
      <xdr:rowOff>0</xdr:rowOff>
    </xdr:to>
    <xdr:sp>
      <xdr:nvSpPr>
        <xdr:cNvPr id="371" name="AutoShape 804"/>
        <xdr:cNvSpPr>
          <a:spLocks/>
        </xdr:cNvSpPr>
      </xdr:nvSpPr>
      <xdr:spPr>
        <a:xfrm>
          <a:off x="1857375" y="400211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1692</xdr:row>
      <xdr:rowOff>0</xdr:rowOff>
    </xdr:from>
    <xdr:to>
      <xdr:col>3</xdr:col>
      <xdr:colOff>123825</xdr:colOff>
      <xdr:row>1692</xdr:row>
      <xdr:rowOff>0</xdr:rowOff>
    </xdr:to>
    <xdr:sp>
      <xdr:nvSpPr>
        <xdr:cNvPr id="372" name="AutoShape 805"/>
        <xdr:cNvSpPr>
          <a:spLocks/>
        </xdr:cNvSpPr>
      </xdr:nvSpPr>
      <xdr:spPr>
        <a:xfrm>
          <a:off x="1857375" y="400211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1692</xdr:row>
      <xdr:rowOff>0</xdr:rowOff>
    </xdr:from>
    <xdr:to>
      <xdr:col>3</xdr:col>
      <xdr:colOff>123825</xdr:colOff>
      <xdr:row>1692</xdr:row>
      <xdr:rowOff>0</xdr:rowOff>
    </xdr:to>
    <xdr:sp>
      <xdr:nvSpPr>
        <xdr:cNvPr id="373" name="AutoShape 806"/>
        <xdr:cNvSpPr>
          <a:spLocks/>
        </xdr:cNvSpPr>
      </xdr:nvSpPr>
      <xdr:spPr>
        <a:xfrm>
          <a:off x="1857375" y="400211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1730</xdr:row>
      <xdr:rowOff>0</xdr:rowOff>
    </xdr:from>
    <xdr:to>
      <xdr:col>3</xdr:col>
      <xdr:colOff>123825</xdr:colOff>
      <xdr:row>1730</xdr:row>
      <xdr:rowOff>0</xdr:rowOff>
    </xdr:to>
    <xdr:sp>
      <xdr:nvSpPr>
        <xdr:cNvPr id="374" name="AutoShape 807"/>
        <xdr:cNvSpPr>
          <a:spLocks/>
        </xdr:cNvSpPr>
      </xdr:nvSpPr>
      <xdr:spPr>
        <a:xfrm>
          <a:off x="1857375" y="409860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1730</xdr:row>
      <xdr:rowOff>0</xdr:rowOff>
    </xdr:from>
    <xdr:to>
      <xdr:col>3</xdr:col>
      <xdr:colOff>123825</xdr:colOff>
      <xdr:row>1730</xdr:row>
      <xdr:rowOff>0</xdr:rowOff>
    </xdr:to>
    <xdr:sp>
      <xdr:nvSpPr>
        <xdr:cNvPr id="375" name="AutoShape 808"/>
        <xdr:cNvSpPr>
          <a:spLocks/>
        </xdr:cNvSpPr>
      </xdr:nvSpPr>
      <xdr:spPr>
        <a:xfrm>
          <a:off x="1857375" y="409860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1730</xdr:row>
      <xdr:rowOff>0</xdr:rowOff>
    </xdr:from>
    <xdr:to>
      <xdr:col>3</xdr:col>
      <xdr:colOff>123825</xdr:colOff>
      <xdr:row>1730</xdr:row>
      <xdr:rowOff>0</xdr:rowOff>
    </xdr:to>
    <xdr:sp>
      <xdr:nvSpPr>
        <xdr:cNvPr id="376" name="AutoShape 809"/>
        <xdr:cNvSpPr>
          <a:spLocks/>
        </xdr:cNvSpPr>
      </xdr:nvSpPr>
      <xdr:spPr>
        <a:xfrm>
          <a:off x="1857375" y="409860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1730</xdr:row>
      <xdr:rowOff>0</xdr:rowOff>
    </xdr:from>
    <xdr:to>
      <xdr:col>3</xdr:col>
      <xdr:colOff>123825</xdr:colOff>
      <xdr:row>1730</xdr:row>
      <xdr:rowOff>0</xdr:rowOff>
    </xdr:to>
    <xdr:sp>
      <xdr:nvSpPr>
        <xdr:cNvPr id="377" name="AutoShape 810"/>
        <xdr:cNvSpPr>
          <a:spLocks/>
        </xdr:cNvSpPr>
      </xdr:nvSpPr>
      <xdr:spPr>
        <a:xfrm>
          <a:off x="1857375" y="409860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1770</xdr:row>
      <xdr:rowOff>0</xdr:rowOff>
    </xdr:from>
    <xdr:to>
      <xdr:col>3</xdr:col>
      <xdr:colOff>123825</xdr:colOff>
      <xdr:row>1770</xdr:row>
      <xdr:rowOff>0</xdr:rowOff>
    </xdr:to>
    <xdr:sp>
      <xdr:nvSpPr>
        <xdr:cNvPr id="378" name="AutoShape 811"/>
        <xdr:cNvSpPr>
          <a:spLocks/>
        </xdr:cNvSpPr>
      </xdr:nvSpPr>
      <xdr:spPr>
        <a:xfrm>
          <a:off x="1857375" y="419204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1770</xdr:row>
      <xdr:rowOff>0</xdr:rowOff>
    </xdr:from>
    <xdr:to>
      <xdr:col>3</xdr:col>
      <xdr:colOff>123825</xdr:colOff>
      <xdr:row>1770</xdr:row>
      <xdr:rowOff>0</xdr:rowOff>
    </xdr:to>
    <xdr:sp>
      <xdr:nvSpPr>
        <xdr:cNvPr id="379" name="AutoShape 812"/>
        <xdr:cNvSpPr>
          <a:spLocks/>
        </xdr:cNvSpPr>
      </xdr:nvSpPr>
      <xdr:spPr>
        <a:xfrm>
          <a:off x="1857375" y="419204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1770</xdr:row>
      <xdr:rowOff>0</xdr:rowOff>
    </xdr:from>
    <xdr:to>
      <xdr:col>3</xdr:col>
      <xdr:colOff>123825</xdr:colOff>
      <xdr:row>1770</xdr:row>
      <xdr:rowOff>0</xdr:rowOff>
    </xdr:to>
    <xdr:sp>
      <xdr:nvSpPr>
        <xdr:cNvPr id="380" name="AutoShape 813"/>
        <xdr:cNvSpPr>
          <a:spLocks/>
        </xdr:cNvSpPr>
      </xdr:nvSpPr>
      <xdr:spPr>
        <a:xfrm>
          <a:off x="1857375" y="419204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1770</xdr:row>
      <xdr:rowOff>0</xdr:rowOff>
    </xdr:from>
    <xdr:to>
      <xdr:col>3</xdr:col>
      <xdr:colOff>123825</xdr:colOff>
      <xdr:row>1770</xdr:row>
      <xdr:rowOff>0</xdr:rowOff>
    </xdr:to>
    <xdr:sp>
      <xdr:nvSpPr>
        <xdr:cNvPr id="381" name="AutoShape 814"/>
        <xdr:cNvSpPr>
          <a:spLocks/>
        </xdr:cNvSpPr>
      </xdr:nvSpPr>
      <xdr:spPr>
        <a:xfrm>
          <a:off x="1857375" y="419204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1953</xdr:row>
      <xdr:rowOff>0</xdr:rowOff>
    </xdr:from>
    <xdr:to>
      <xdr:col>3</xdr:col>
      <xdr:colOff>123825</xdr:colOff>
      <xdr:row>1953</xdr:row>
      <xdr:rowOff>0</xdr:rowOff>
    </xdr:to>
    <xdr:sp>
      <xdr:nvSpPr>
        <xdr:cNvPr id="382" name="AutoShape 827"/>
        <xdr:cNvSpPr>
          <a:spLocks/>
        </xdr:cNvSpPr>
      </xdr:nvSpPr>
      <xdr:spPr>
        <a:xfrm>
          <a:off x="1857375" y="462981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1953</xdr:row>
      <xdr:rowOff>0</xdr:rowOff>
    </xdr:from>
    <xdr:to>
      <xdr:col>3</xdr:col>
      <xdr:colOff>123825</xdr:colOff>
      <xdr:row>1953</xdr:row>
      <xdr:rowOff>0</xdr:rowOff>
    </xdr:to>
    <xdr:sp>
      <xdr:nvSpPr>
        <xdr:cNvPr id="383" name="AutoShape 828"/>
        <xdr:cNvSpPr>
          <a:spLocks/>
        </xdr:cNvSpPr>
      </xdr:nvSpPr>
      <xdr:spPr>
        <a:xfrm>
          <a:off x="1857375" y="462981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1953</xdr:row>
      <xdr:rowOff>0</xdr:rowOff>
    </xdr:from>
    <xdr:to>
      <xdr:col>3</xdr:col>
      <xdr:colOff>123825</xdr:colOff>
      <xdr:row>1953</xdr:row>
      <xdr:rowOff>0</xdr:rowOff>
    </xdr:to>
    <xdr:sp>
      <xdr:nvSpPr>
        <xdr:cNvPr id="384" name="AutoShape 829"/>
        <xdr:cNvSpPr>
          <a:spLocks/>
        </xdr:cNvSpPr>
      </xdr:nvSpPr>
      <xdr:spPr>
        <a:xfrm>
          <a:off x="1857375" y="462981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1953</xdr:row>
      <xdr:rowOff>0</xdr:rowOff>
    </xdr:from>
    <xdr:to>
      <xdr:col>3</xdr:col>
      <xdr:colOff>123825</xdr:colOff>
      <xdr:row>1953</xdr:row>
      <xdr:rowOff>0</xdr:rowOff>
    </xdr:to>
    <xdr:sp>
      <xdr:nvSpPr>
        <xdr:cNvPr id="385" name="AutoShape 830"/>
        <xdr:cNvSpPr>
          <a:spLocks/>
        </xdr:cNvSpPr>
      </xdr:nvSpPr>
      <xdr:spPr>
        <a:xfrm>
          <a:off x="1857375" y="462981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2112</xdr:row>
      <xdr:rowOff>0</xdr:rowOff>
    </xdr:from>
    <xdr:to>
      <xdr:col>3</xdr:col>
      <xdr:colOff>123825</xdr:colOff>
      <xdr:row>2112</xdr:row>
      <xdr:rowOff>0</xdr:rowOff>
    </xdr:to>
    <xdr:sp>
      <xdr:nvSpPr>
        <xdr:cNvPr id="386" name="AutoShape 843"/>
        <xdr:cNvSpPr>
          <a:spLocks/>
        </xdr:cNvSpPr>
      </xdr:nvSpPr>
      <xdr:spPr>
        <a:xfrm>
          <a:off x="1857375" y="502805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2112</xdr:row>
      <xdr:rowOff>0</xdr:rowOff>
    </xdr:from>
    <xdr:to>
      <xdr:col>3</xdr:col>
      <xdr:colOff>123825</xdr:colOff>
      <xdr:row>2112</xdr:row>
      <xdr:rowOff>0</xdr:rowOff>
    </xdr:to>
    <xdr:sp>
      <xdr:nvSpPr>
        <xdr:cNvPr id="387" name="AutoShape 844"/>
        <xdr:cNvSpPr>
          <a:spLocks/>
        </xdr:cNvSpPr>
      </xdr:nvSpPr>
      <xdr:spPr>
        <a:xfrm>
          <a:off x="1857375" y="502805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2112</xdr:row>
      <xdr:rowOff>0</xdr:rowOff>
    </xdr:from>
    <xdr:to>
      <xdr:col>3</xdr:col>
      <xdr:colOff>123825</xdr:colOff>
      <xdr:row>2112</xdr:row>
      <xdr:rowOff>0</xdr:rowOff>
    </xdr:to>
    <xdr:sp>
      <xdr:nvSpPr>
        <xdr:cNvPr id="388" name="AutoShape 845"/>
        <xdr:cNvSpPr>
          <a:spLocks/>
        </xdr:cNvSpPr>
      </xdr:nvSpPr>
      <xdr:spPr>
        <a:xfrm>
          <a:off x="1857375" y="502805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2112</xdr:row>
      <xdr:rowOff>0</xdr:rowOff>
    </xdr:from>
    <xdr:to>
      <xdr:col>3</xdr:col>
      <xdr:colOff>123825</xdr:colOff>
      <xdr:row>2112</xdr:row>
      <xdr:rowOff>0</xdr:rowOff>
    </xdr:to>
    <xdr:sp>
      <xdr:nvSpPr>
        <xdr:cNvPr id="389" name="AutoShape 846"/>
        <xdr:cNvSpPr>
          <a:spLocks/>
        </xdr:cNvSpPr>
      </xdr:nvSpPr>
      <xdr:spPr>
        <a:xfrm>
          <a:off x="1857375" y="502805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2151</xdr:row>
      <xdr:rowOff>0</xdr:rowOff>
    </xdr:from>
    <xdr:to>
      <xdr:col>3</xdr:col>
      <xdr:colOff>123825</xdr:colOff>
      <xdr:row>2151</xdr:row>
      <xdr:rowOff>0</xdr:rowOff>
    </xdr:to>
    <xdr:sp>
      <xdr:nvSpPr>
        <xdr:cNvPr id="390" name="AutoShape 847"/>
        <xdr:cNvSpPr>
          <a:spLocks/>
        </xdr:cNvSpPr>
      </xdr:nvSpPr>
      <xdr:spPr>
        <a:xfrm>
          <a:off x="1857375" y="512711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2151</xdr:row>
      <xdr:rowOff>0</xdr:rowOff>
    </xdr:from>
    <xdr:to>
      <xdr:col>3</xdr:col>
      <xdr:colOff>123825</xdr:colOff>
      <xdr:row>2151</xdr:row>
      <xdr:rowOff>0</xdr:rowOff>
    </xdr:to>
    <xdr:sp>
      <xdr:nvSpPr>
        <xdr:cNvPr id="391" name="AutoShape 848"/>
        <xdr:cNvSpPr>
          <a:spLocks/>
        </xdr:cNvSpPr>
      </xdr:nvSpPr>
      <xdr:spPr>
        <a:xfrm>
          <a:off x="1857375" y="512711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2151</xdr:row>
      <xdr:rowOff>0</xdr:rowOff>
    </xdr:from>
    <xdr:to>
      <xdr:col>3</xdr:col>
      <xdr:colOff>123825</xdr:colOff>
      <xdr:row>2151</xdr:row>
      <xdr:rowOff>0</xdr:rowOff>
    </xdr:to>
    <xdr:sp>
      <xdr:nvSpPr>
        <xdr:cNvPr id="392" name="AutoShape 849"/>
        <xdr:cNvSpPr>
          <a:spLocks/>
        </xdr:cNvSpPr>
      </xdr:nvSpPr>
      <xdr:spPr>
        <a:xfrm>
          <a:off x="1857375" y="512711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2151</xdr:row>
      <xdr:rowOff>0</xdr:rowOff>
    </xdr:from>
    <xdr:to>
      <xdr:col>3</xdr:col>
      <xdr:colOff>123825</xdr:colOff>
      <xdr:row>2151</xdr:row>
      <xdr:rowOff>0</xdr:rowOff>
    </xdr:to>
    <xdr:sp>
      <xdr:nvSpPr>
        <xdr:cNvPr id="393" name="AutoShape 850"/>
        <xdr:cNvSpPr>
          <a:spLocks/>
        </xdr:cNvSpPr>
      </xdr:nvSpPr>
      <xdr:spPr>
        <a:xfrm>
          <a:off x="1857375" y="512711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2188</xdr:row>
      <xdr:rowOff>0</xdr:rowOff>
    </xdr:from>
    <xdr:to>
      <xdr:col>3</xdr:col>
      <xdr:colOff>123825</xdr:colOff>
      <xdr:row>2188</xdr:row>
      <xdr:rowOff>0</xdr:rowOff>
    </xdr:to>
    <xdr:sp>
      <xdr:nvSpPr>
        <xdr:cNvPr id="394" name="AutoShape 851"/>
        <xdr:cNvSpPr>
          <a:spLocks/>
        </xdr:cNvSpPr>
      </xdr:nvSpPr>
      <xdr:spPr>
        <a:xfrm>
          <a:off x="1857375" y="520950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2188</xdr:row>
      <xdr:rowOff>0</xdr:rowOff>
    </xdr:from>
    <xdr:to>
      <xdr:col>3</xdr:col>
      <xdr:colOff>123825</xdr:colOff>
      <xdr:row>2188</xdr:row>
      <xdr:rowOff>0</xdr:rowOff>
    </xdr:to>
    <xdr:sp>
      <xdr:nvSpPr>
        <xdr:cNvPr id="395" name="AutoShape 852"/>
        <xdr:cNvSpPr>
          <a:spLocks/>
        </xdr:cNvSpPr>
      </xdr:nvSpPr>
      <xdr:spPr>
        <a:xfrm>
          <a:off x="1857375" y="520950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2188</xdr:row>
      <xdr:rowOff>0</xdr:rowOff>
    </xdr:from>
    <xdr:to>
      <xdr:col>3</xdr:col>
      <xdr:colOff>123825</xdr:colOff>
      <xdr:row>2188</xdr:row>
      <xdr:rowOff>0</xdr:rowOff>
    </xdr:to>
    <xdr:sp>
      <xdr:nvSpPr>
        <xdr:cNvPr id="396" name="AutoShape 853"/>
        <xdr:cNvSpPr>
          <a:spLocks/>
        </xdr:cNvSpPr>
      </xdr:nvSpPr>
      <xdr:spPr>
        <a:xfrm>
          <a:off x="1857375" y="520950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2188</xdr:row>
      <xdr:rowOff>0</xdr:rowOff>
    </xdr:from>
    <xdr:to>
      <xdr:col>3</xdr:col>
      <xdr:colOff>123825</xdr:colOff>
      <xdr:row>2188</xdr:row>
      <xdr:rowOff>0</xdr:rowOff>
    </xdr:to>
    <xdr:sp>
      <xdr:nvSpPr>
        <xdr:cNvPr id="397" name="AutoShape 854"/>
        <xdr:cNvSpPr>
          <a:spLocks/>
        </xdr:cNvSpPr>
      </xdr:nvSpPr>
      <xdr:spPr>
        <a:xfrm>
          <a:off x="1857375" y="520950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2225</xdr:row>
      <xdr:rowOff>0</xdr:rowOff>
    </xdr:from>
    <xdr:to>
      <xdr:col>3</xdr:col>
      <xdr:colOff>123825</xdr:colOff>
      <xdr:row>2225</xdr:row>
      <xdr:rowOff>0</xdr:rowOff>
    </xdr:to>
    <xdr:sp>
      <xdr:nvSpPr>
        <xdr:cNvPr id="398" name="AutoShape 855"/>
        <xdr:cNvSpPr>
          <a:spLocks/>
        </xdr:cNvSpPr>
      </xdr:nvSpPr>
      <xdr:spPr>
        <a:xfrm>
          <a:off x="1857375" y="529990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2225</xdr:row>
      <xdr:rowOff>0</xdr:rowOff>
    </xdr:from>
    <xdr:to>
      <xdr:col>3</xdr:col>
      <xdr:colOff>123825</xdr:colOff>
      <xdr:row>2225</xdr:row>
      <xdr:rowOff>0</xdr:rowOff>
    </xdr:to>
    <xdr:sp>
      <xdr:nvSpPr>
        <xdr:cNvPr id="399" name="AutoShape 856"/>
        <xdr:cNvSpPr>
          <a:spLocks/>
        </xdr:cNvSpPr>
      </xdr:nvSpPr>
      <xdr:spPr>
        <a:xfrm>
          <a:off x="1857375" y="529990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2225</xdr:row>
      <xdr:rowOff>0</xdr:rowOff>
    </xdr:from>
    <xdr:to>
      <xdr:col>3</xdr:col>
      <xdr:colOff>123825</xdr:colOff>
      <xdr:row>2225</xdr:row>
      <xdr:rowOff>0</xdr:rowOff>
    </xdr:to>
    <xdr:sp>
      <xdr:nvSpPr>
        <xdr:cNvPr id="400" name="AutoShape 857"/>
        <xdr:cNvSpPr>
          <a:spLocks/>
        </xdr:cNvSpPr>
      </xdr:nvSpPr>
      <xdr:spPr>
        <a:xfrm>
          <a:off x="1857375" y="529990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2225</xdr:row>
      <xdr:rowOff>0</xdr:rowOff>
    </xdr:from>
    <xdr:to>
      <xdr:col>3</xdr:col>
      <xdr:colOff>123825</xdr:colOff>
      <xdr:row>2225</xdr:row>
      <xdr:rowOff>0</xdr:rowOff>
    </xdr:to>
    <xdr:sp>
      <xdr:nvSpPr>
        <xdr:cNvPr id="401" name="AutoShape 858"/>
        <xdr:cNvSpPr>
          <a:spLocks/>
        </xdr:cNvSpPr>
      </xdr:nvSpPr>
      <xdr:spPr>
        <a:xfrm>
          <a:off x="1857375" y="529990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2263</xdr:row>
      <xdr:rowOff>0</xdr:rowOff>
    </xdr:from>
    <xdr:to>
      <xdr:col>3</xdr:col>
      <xdr:colOff>123825</xdr:colOff>
      <xdr:row>2263</xdr:row>
      <xdr:rowOff>0</xdr:rowOff>
    </xdr:to>
    <xdr:sp>
      <xdr:nvSpPr>
        <xdr:cNvPr id="402" name="AutoShape 859"/>
        <xdr:cNvSpPr>
          <a:spLocks/>
        </xdr:cNvSpPr>
      </xdr:nvSpPr>
      <xdr:spPr>
        <a:xfrm>
          <a:off x="1857375" y="538953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2263</xdr:row>
      <xdr:rowOff>0</xdr:rowOff>
    </xdr:from>
    <xdr:to>
      <xdr:col>3</xdr:col>
      <xdr:colOff>123825</xdr:colOff>
      <xdr:row>2263</xdr:row>
      <xdr:rowOff>0</xdr:rowOff>
    </xdr:to>
    <xdr:sp>
      <xdr:nvSpPr>
        <xdr:cNvPr id="403" name="AutoShape 860"/>
        <xdr:cNvSpPr>
          <a:spLocks/>
        </xdr:cNvSpPr>
      </xdr:nvSpPr>
      <xdr:spPr>
        <a:xfrm>
          <a:off x="1857375" y="538953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2263</xdr:row>
      <xdr:rowOff>0</xdr:rowOff>
    </xdr:from>
    <xdr:to>
      <xdr:col>3</xdr:col>
      <xdr:colOff>123825</xdr:colOff>
      <xdr:row>2263</xdr:row>
      <xdr:rowOff>0</xdr:rowOff>
    </xdr:to>
    <xdr:sp>
      <xdr:nvSpPr>
        <xdr:cNvPr id="404" name="AutoShape 861"/>
        <xdr:cNvSpPr>
          <a:spLocks/>
        </xdr:cNvSpPr>
      </xdr:nvSpPr>
      <xdr:spPr>
        <a:xfrm>
          <a:off x="1857375" y="538953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2263</xdr:row>
      <xdr:rowOff>0</xdr:rowOff>
    </xdr:from>
    <xdr:to>
      <xdr:col>3</xdr:col>
      <xdr:colOff>123825</xdr:colOff>
      <xdr:row>2263</xdr:row>
      <xdr:rowOff>0</xdr:rowOff>
    </xdr:to>
    <xdr:sp>
      <xdr:nvSpPr>
        <xdr:cNvPr id="405" name="AutoShape 862"/>
        <xdr:cNvSpPr>
          <a:spLocks/>
        </xdr:cNvSpPr>
      </xdr:nvSpPr>
      <xdr:spPr>
        <a:xfrm>
          <a:off x="1857375" y="538953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2342</xdr:row>
      <xdr:rowOff>0</xdr:rowOff>
    </xdr:from>
    <xdr:to>
      <xdr:col>3</xdr:col>
      <xdr:colOff>123825</xdr:colOff>
      <xdr:row>2342</xdr:row>
      <xdr:rowOff>0</xdr:rowOff>
    </xdr:to>
    <xdr:sp>
      <xdr:nvSpPr>
        <xdr:cNvPr id="406" name="AutoShape 867"/>
        <xdr:cNvSpPr>
          <a:spLocks/>
        </xdr:cNvSpPr>
      </xdr:nvSpPr>
      <xdr:spPr>
        <a:xfrm>
          <a:off x="1857375" y="557793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2342</xdr:row>
      <xdr:rowOff>0</xdr:rowOff>
    </xdr:from>
    <xdr:to>
      <xdr:col>3</xdr:col>
      <xdr:colOff>123825</xdr:colOff>
      <xdr:row>2342</xdr:row>
      <xdr:rowOff>0</xdr:rowOff>
    </xdr:to>
    <xdr:sp>
      <xdr:nvSpPr>
        <xdr:cNvPr id="407" name="AutoShape 868"/>
        <xdr:cNvSpPr>
          <a:spLocks/>
        </xdr:cNvSpPr>
      </xdr:nvSpPr>
      <xdr:spPr>
        <a:xfrm>
          <a:off x="1857375" y="557793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2342</xdr:row>
      <xdr:rowOff>0</xdr:rowOff>
    </xdr:from>
    <xdr:to>
      <xdr:col>3</xdr:col>
      <xdr:colOff>123825</xdr:colOff>
      <xdr:row>2342</xdr:row>
      <xdr:rowOff>0</xdr:rowOff>
    </xdr:to>
    <xdr:sp>
      <xdr:nvSpPr>
        <xdr:cNvPr id="408" name="AutoShape 869"/>
        <xdr:cNvSpPr>
          <a:spLocks/>
        </xdr:cNvSpPr>
      </xdr:nvSpPr>
      <xdr:spPr>
        <a:xfrm>
          <a:off x="1857375" y="557793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2342</xdr:row>
      <xdr:rowOff>0</xdr:rowOff>
    </xdr:from>
    <xdr:to>
      <xdr:col>3</xdr:col>
      <xdr:colOff>123825</xdr:colOff>
      <xdr:row>2342</xdr:row>
      <xdr:rowOff>0</xdr:rowOff>
    </xdr:to>
    <xdr:sp>
      <xdr:nvSpPr>
        <xdr:cNvPr id="409" name="AutoShape 870"/>
        <xdr:cNvSpPr>
          <a:spLocks/>
        </xdr:cNvSpPr>
      </xdr:nvSpPr>
      <xdr:spPr>
        <a:xfrm>
          <a:off x="1857375" y="557793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2384</xdr:row>
      <xdr:rowOff>0</xdr:rowOff>
    </xdr:from>
    <xdr:to>
      <xdr:col>3</xdr:col>
      <xdr:colOff>123825</xdr:colOff>
      <xdr:row>2384</xdr:row>
      <xdr:rowOff>0</xdr:rowOff>
    </xdr:to>
    <xdr:sp>
      <xdr:nvSpPr>
        <xdr:cNvPr id="410" name="AutoShape 871"/>
        <xdr:cNvSpPr>
          <a:spLocks/>
        </xdr:cNvSpPr>
      </xdr:nvSpPr>
      <xdr:spPr>
        <a:xfrm>
          <a:off x="1857375" y="567528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2384</xdr:row>
      <xdr:rowOff>0</xdr:rowOff>
    </xdr:from>
    <xdr:to>
      <xdr:col>3</xdr:col>
      <xdr:colOff>123825</xdr:colOff>
      <xdr:row>2384</xdr:row>
      <xdr:rowOff>0</xdr:rowOff>
    </xdr:to>
    <xdr:sp>
      <xdr:nvSpPr>
        <xdr:cNvPr id="411" name="AutoShape 872"/>
        <xdr:cNvSpPr>
          <a:spLocks/>
        </xdr:cNvSpPr>
      </xdr:nvSpPr>
      <xdr:spPr>
        <a:xfrm>
          <a:off x="1857375" y="567528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2384</xdr:row>
      <xdr:rowOff>0</xdr:rowOff>
    </xdr:from>
    <xdr:to>
      <xdr:col>3</xdr:col>
      <xdr:colOff>123825</xdr:colOff>
      <xdr:row>2384</xdr:row>
      <xdr:rowOff>0</xdr:rowOff>
    </xdr:to>
    <xdr:sp>
      <xdr:nvSpPr>
        <xdr:cNvPr id="412" name="AutoShape 873"/>
        <xdr:cNvSpPr>
          <a:spLocks/>
        </xdr:cNvSpPr>
      </xdr:nvSpPr>
      <xdr:spPr>
        <a:xfrm>
          <a:off x="1857375" y="567528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2384</xdr:row>
      <xdr:rowOff>0</xdr:rowOff>
    </xdr:from>
    <xdr:to>
      <xdr:col>3</xdr:col>
      <xdr:colOff>123825</xdr:colOff>
      <xdr:row>2384</xdr:row>
      <xdr:rowOff>0</xdr:rowOff>
    </xdr:to>
    <xdr:sp>
      <xdr:nvSpPr>
        <xdr:cNvPr id="413" name="AutoShape 874"/>
        <xdr:cNvSpPr>
          <a:spLocks/>
        </xdr:cNvSpPr>
      </xdr:nvSpPr>
      <xdr:spPr>
        <a:xfrm>
          <a:off x="1857375" y="567528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2424</xdr:row>
      <xdr:rowOff>0</xdr:rowOff>
    </xdr:from>
    <xdr:to>
      <xdr:col>3</xdr:col>
      <xdr:colOff>123825</xdr:colOff>
      <xdr:row>2424</xdr:row>
      <xdr:rowOff>0</xdr:rowOff>
    </xdr:to>
    <xdr:sp>
      <xdr:nvSpPr>
        <xdr:cNvPr id="414" name="AutoShape 875"/>
        <xdr:cNvSpPr>
          <a:spLocks/>
        </xdr:cNvSpPr>
      </xdr:nvSpPr>
      <xdr:spPr>
        <a:xfrm>
          <a:off x="1857375" y="576529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2424</xdr:row>
      <xdr:rowOff>0</xdr:rowOff>
    </xdr:from>
    <xdr:to>
      <xdr:col>3</xdr:col>
      <xdr:colOff>123825</xdr:colOff>
      <xdr:row>2424</xdr:row>
      <xdr:rowOff>0</xdr:rowOff>
    </xdr:to>
    <xdr:sp>
      <xdr:nvSpPr>
        <xdr:cNvPr id="415" name="AutoShape 876"/>
        <xdr:cNvSpPr>
          <a:spLocks/>
        </xdr:cNvSpPr>
      </xdr:nvSpPr>
      <xdr:spPr>
        <a:xfrm>
          <a:off x="1857375" y="576529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2424</xdr:row>
      <xdr:rowOff>0</xdr:rowOff>
    </xdr:from>
    <xdr:to>
      <xdr:col>3</xdr:col>
      <xdr:colOff>123825</xdr:colOff>
      <xdr:row>2424</xdr:row>
      <xdr:rowOff>0</xdr:rowOff>
    </xdr:to>
    <xdr:sp>
      <xdr:nvSpPr>
        <xdr:cNvPr id="416" name="AutoShape 877"/>
        <xdr:cNvSpPr>
          <a:spLocks/>
        </xdr:cNvSpPr>
      </xdr:nvSpPr>
      <xdr:spPr>
        <a:xfrm>
          <a:off x="1857375" y="576529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2424</xdr:row>
      <xdr:rowOff>0</xdr:rowOff>
    </xdr:from>
    <xdr:to>
      <xdr:col>3</xdr:col>
      <xdr:colOff>123825</xdr:colOff>
      <xdr:row>2424</xdr:row>
      <xdr:rowOff>0</xdr:rowOff>
    </xdr:to>
    <xdr:sp>
      <xdr:nvSpPr>
        <xdr:cNvPr id="417" name="AutoShape 878"/>
        <xdr:cNvSpPr>
          <a:spLocks/>
        </xdr:cNvSpPr>
      </xdr:nvSpPr>
      <xdr:spPr>
        <a:xfrm>
          <a:off x="1857375" y="576529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2468</xdr:row>
      <xdr:rowOff>0</xdr:rowOff>
    </xdr:from>
    <xdr:to>
      <xdr:col>3</xdr:col>
      <xdr:colOff>123825</xdr:colOff>
      <xdr:row>2468</xdr:row>
      <xdr:rowOff>0</xdr:rowOff>
    </xdr:to>
    <xdr:sp>
      <xdr:nvSpPr>
        <xdr:cNvPr id="418" name="AutoShape 879"/>
        <xdr:cNvSpPr>
          <a:spLocks/>
        </xdr:cNvSpPr>
      </xdr:nvSpPr>
      <xdr:spPr>
        <a:xfrm>
          <a:off x="1857375" y="587702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2468</xdr:row>
      <xdr:rowOff>0</xdr:rowOff>
    </xdr:from>
    <xdr:to>
      <xdr:col>3</xdr:col>
      <xdr:colOff>123825</xdr:colOff>
      <xdr:row>2468</xdr:row>
      <xdr:rowOff>0</xdr:rowOff>
    </xdr:to>
    <xdr:sp>
      <xdr:nvSpPr>
        <xdr:cNvPr id="419" name="AutoShape 880"/>
        <xdr:cNvSpPr>
          <a:spLocks/>
        </xdr:cNvSpPr>
      </xdr:nvSpPr>
      <xdr:spPr>
        <a:xfrm>
          <a:off x="1857375" y="587702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2468</xdr:row>
      <xdr:rowOff>0</xdr:rowOff>
    </xdr:from>
    <xdr:to>
      <xdr:col>3</xdr:col>
      <xdr:colOff>123825</xdr:colOff>
      <xdr:row>2468</xdr:row>
      <xdr:rowOff>0</xdr:rowOff>
    </xdr:to>
    <xdr:sp>
      <xdr:nvSpPr>
        <xdr:cNvPr id="420" name="AutoShape 881"/>
        <xdr:cNvSpPr>
          <a:spLocks/>
        </xdr:cNvSpPr>
      </xdr:nvSpPr>
      <xdr:spPr>
        <a:xfrm>
          <a:off x="1857375" y="587702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2468</xdr:row>
      <xdr:rowOff>0</xdr:rowOff>
    </xdr:from>
    <xdr:to>
      <xdr:col>3</xdr:col>
      <xdr:colOff>123825</xdr:colOff>
      <xdr:row>2468</xdr:row>
      <xdr:rowOff>0</xdr:rowOff>
    </xdr:to>
    <xdr:sp>
      <xdr:nvSpPr>
        <xdr:cNvPr id="421" name="AutoShape 882"/>
        <xdr:cNvSpPr>
          <a:spLocks/>
        </xdr:cNvSpPr>
      </xdr:nvSpPr>
      <xdr:spPr>
        <a:xfrm>
          <a:off x="1857375" y="587702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2517</xdr:row>
      <xdr:rowOff>0</xdr:rowOff>
    </xdr:from>
    <xdr:to>
      <xdr:col>3</xdr:col>
      <xdr:colOff>123825</xdr:colOff>
      <xdr:row>2517</xdr:row>
      <xdr:rowOff>0</xdr:rowOff>
    </xdr:to>
    <xdr:sp>
      <xdr:nvSpPr>
        <xdr:cNvPr id="422" name="AutoShape 883"/>
        <xdr:cNvSpPr>
          <a:spLocks/>
        </xdr:cNvSpPr>
      </xdr:nvSpPr>
      <xdr:spPr>
        <a:xfrm>
          <a:off x="1857375" y="599417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2517</xdr:row>
      <xdr:rowOff>0</xdr:rowOff>
    </xdr:from>
    <xdr:to>
      <xdr:col>3</xdr:col>
      <xdr:colOff>123825</xdr:colOff>
      <xdr:row>2517</xdr:row>
      <xdr:rowOff>0</xdr:rowOff>
    </xdr:to>
    <xdr:sp>
      <xdr:nvSpPr>
        <xdr:cNvPr id="423" name="AutoShape 884"/>
        <xdr:cNvSpPr>
          <a:spLocks/>
        </xdr:cNvSpPr>
      </xdr:nvSpPr>
      <xdr:spPr>
        <a:xfrm>
          <a:off x="1857375" y="599417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2517</xdr:row>
      <xdr:rowOff>0</xdr:rowOff>
    </xdr:from>
    <xdr:to>
      <xdr:col>3</xdr:col>
      <xdr:colOff>123825</xdr:colOff>
      <xdr:row>2517</xdr:row>
      <xdr:rowOff>0</xdr:rowOff>
    </xdr:to>
    <xdr:sp>
      <xdr:nvSpPr>
        <xdr:cNvPr id="424" name="AutoShape 885"/>
        <xdr:cNvSpPr>
          <a:spLocks/>
        </xdr:cNvSpPr>
      </xdr:nvSpPr>
      <xdr:spPr>
        <a:xfrm>
          <a:off x="1857375" y="599417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2517</xdr:row>
      <xdr:rowOff>0</xdr:rowOff>
    </xdr:from>
    <xdr:to>
      <xdr:col>3</xdr:col>
      <xdr:colOff>123825</xdr:colOff>
      <xdr:row>2517</xdr:row>
      <xdr:rowOff>0</xdr:rowOff>
    </xdr:to>
    <xdr:sp>
      <xdr:nvSpPr>
        <xdr:cNvPr id="425" name="AutoShape 886"/>
        <xdr:cNvSpPr>
          <a:spLocks/>
        </xdr:cNvSpPr>
      </xdr:nvSpPr>
      <xdr:spPr>
        <a:xfrm>
          <a:off x="1857375" y="599417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2558</xdr:row>
      <xdr:rowOff>0</xdr:rowOff>
    </xdr:from>
    <xdr:to>
      <xdr:col>3</xdr:col>
      <xdr:colOff>123825</xdr:colOff>
      <xdr:row>2558</xdr:row>
      <xdr:rowOff>0</xdr:rowOff>
    </xdr:to>
    <xdr:sp>
      <xdr:nvSpPr>
        <xdr:cNvPr id="426" name="AutoShape 887"/>
        <xdr:cNvSpPr>
          <a:spLocks/>
        </xdr:cNvSpPr>
      </xdr:nvSpPr>
      <xdr:spPr>
        <a:xfrm>
          <a:off x="1857375" y="609323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2558</xdr:row>
      <xdr:rowOff>0</xdr:rowOff>
    </xdr:from>
    <xdr:to>
      <xdr:col>3</xdr:col>
      <xdr:colOff>123825</xdr:colOff>
      <xdr:row>2558</xdr:row>
      <xdr:rowOff>0</xdr:rowOff>
    </xdr:to>
    <xdr:sp>
      <xdr:nvSpPr>
        <xdr:cNvPr id="427" name="AutoShape 888"/>
        <xdr:cNvSpPr>
          <a:spLocks/>
        </xdr:cNvSpPr>
      </xdr:nvSpPr>
      <xdr:spPr>
        <a:xfrm>
          <a:off x="1857375" y="609323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2558</xdr:row>
      <xdr:rowOff>0</xdr:rowOff>
    </xdr:from>
    <xdr:to>
      <xdr:col>3</xdr:col>
      <xdr:colOff>123825</xdr:colOff>
      <xdr:row>2558</xdr:row>
      <xdr:rowOff>0</xdr:rowOff>
    </xdr:to>
    <xdr:sp>
      <xdr:nvSpPr>
        <xdr:cNvPr id="428" name="AutoShape 889"/>
        <xdr:cNvSpPr>
          <a:spLocks/>
        </xdr:cNvSpPr>
      </xdr:nvSpPr>
      <xdr:spPr>
        <a:xfrm>
          <a:off x="1857375" y="609323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2558</xdr:row>
      <xdr:rowOff>0</xdr:rowOff>
    </xdr:from>
    <xdr:to>
      <xdr:col>3</xdr:col>
      <xdr:colOff>123825</xdr:colOff>
      <xdr:row>2558</xdr:row>
      <xdr:rowOff>0</xdr:rowOff>
    </xdr:to>
    <xdr:sp>
      <xdr:nvSpPr>
        <xdr:cNvPr id="429" name="AutoShape 890"/>
        <xdr:cNvSpPr>
          <a:spLocks/>
        </xdr:cNvSpPr>
      </xdr:nvSpPr>
      <xdr:spPr>
        <a:xfrm>
          <a:off x="1857375" y="609323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2600</xdr:row>
      <xdr:rowOff>0</xdr:rowOff>
    </xdr:from>
    <xdr:to>
      <xdr:col>3</xdr:col>
      <xdr:colOff>123825</xdr:colOff>
      <xdr:row>2600</xdr:row>
      <xdr:rowOff>0</xdr:rowOff>
    </xdr:to>
    <xdr:sp>
      <xdr:nvSpPr>
        <xdr:cNvPr id="430" name="AutoShape 891"/>
        <xdr:cNvSpPr>
          <a:spLocks/>
        </xdr:cNvSpPr>
      </xdr:nvSpPr>
      <xdr:spPr>
        <a:xfrm>
          <a:off x="1857375" y="616429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2600</xdr:row>
      <xdr:rowOff>0</xdr:rowOff>
    </xdr:from>
    <xdr:to>
      <xdr:col>3</xdr:col>
      <xdr:colOff>123825</xdr:colOff>
      <xdr:row>2600</xdr:row>
      <xdr:rowOff>0</xdr:rowOff>
    </xdr:to>
    <xdr:sp>
      <xdr:nvSpPr>
        <xdr:cNvPr id="431" name="AutoShape 892"/>
        <xdr:cNvSpPr>
          <a:spLocks/>
        </xdr:cNvSpPr>
      </xdr:nvSpPr>
      <xdr:spPr>
        <a:xfrm>
          <a:off x="1857375" y="616429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2600</xdr:row>
      <xdr:rowOff>0</xdr:rowOff>
    </xdr:from>
    <xdr:to>
      <xdr:col>3</xdr:col>
      <xdr:colOff>123825</xdr:colOff>
      <xdr:row>2600</xdr:row>
      <xdr:rowOff>0</xdr:rowOff>
    </xdr:to>
    <xdr:sp>
      <xdr:nvSpPr>
        <xdr:cNvPr id="432" name="AutoShape 893"/>
        <xdr:cNvSpPr>
          <a:spLocks/>
        </xdr:cNvSpPr>
      </xdr:nvSpPr>
      <xdr:spPr>
        <a:xfrm>
          <a:off x="1857375" y="616429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2600</xdr:row>
      <xdr:rowOff>0</xdr:rowOff>
    </xdr:from>
    <xdr:to>
      <xdr:col>3</xdr:col>
      <xdr:colOff>123825</xdr:colOff>
      <xdr:row>2600</xdr:row>
      <xdr:rowOff>0</xdr:rowOff>
    </xdr:to>
    <xdr:sp>
      <xdr:nvSpPr>
        <xdr:cNvPr id="433" name="AutoShape 894"/>
        <xdr:cNvSpPr>
          <a:spLocks/>
        </xdr:cNvSpPr>
      </xdr:nvSpPr>
      <xdr:spPr>
        <a:xfrm>
          <a:off x="1857375" y="616429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2634</xdr:row>
      <xdr:rowOff>0</xdr:rowOff>
    </xdr:from>
    <xdr:to>
      <xdr:col>3</xdr:col>
      <xdr:colOff>123825</xdr:colOff>
      <xdr:row>2634</xdr:row>
      <xdr:rowOff>0</xdr:rowOff>
    </xdr:to>
    <xdr:sp>
      <xdr:nvSpPr>
        <xdr:cNvPr id="434" name="AutoShape 895"/>
        <xdr:cNvSpPr>
          <a:spLocks/>
        </xdr:cNvSpPr>
      </xdr:nvSpPr>
      <xdr:spPr>
        <a:xfrm>
          <a:off x="1857375" y="621934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2634</xdr:row>
      <xdr:rowOff>0</xdr:rowOff>
    </xdr:from>
    <xdr:to>
      <xdr:col>3</xdr:col>
      <xdr:colOff>123825</xdr:colOff>
      <xdr:row>2634</xdr:row>
      <xdr:rowOff>0</xdr:rowOff>
    </xdr:to>
    <xdr:sp>
      <xdr:nvSpPr>
        <xdr:cNvPr id="435" name="AutoShape 896"/>
        <xdr:cNvSpPr>
          <a:spLocks/>
        </xdr:cNvSpPr>
      </xdr:nvSpPr>
      <xdr:spPr>
        <a:xfrm>
          <a:off x="1857375" y="621934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2634</xdr:row>
      <xdr:rowOff>0</xdr:rowOff>
    </xdr:from>
    <xdr:to>
      <xdr:col>3</xdr:col>
      <xdr:colOff>123825</xdr:colOff>
      <xdr:row>2634</xdr:row>
      <xdr:rowOff>0</xdr:rowOff>
    </xdr:to>
    <xdr:sp>
      <xdr:nvSpPr>
        <xdr:cNvPr id="436" name="AutoShape 897"/>
        <xdr:cNvSpPr>
          <a:spLocks/>
        </xdr:cNvSpPr>
      </xdr:nvSpPr>
      <xdr:spPr>
        <a:xfrm>
          <a:off x="1857375" y="621934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2634</xdr:row>
      <xdr:rowOff>0</xdr:rowOff>
    </xdr:from>
    <xdr:to>
      <xdr:col>3</xdr:col>
      <xdr:colOff>123825</xdr:colOff>
      <xdr:row>2634</xdr:row>
      <xdr:rowOff>0</xdr:rowOff>
    </xdr:to>
    <xdr:sp>
      <xdr:nvSpPr>
        <xdr:cNvPr id="437" name="AutoShape 898"/>
        <xdr:cNvSpPr>
          <a:spLocks/>
        </xdr:cNvSpPr>
      </xdr:nvSpPr>
      <xdr:spPr>
        <a:xfrm>
          <a:off x="1857375" y="621934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2673</xdr:row>
      <xdr:rowOff>0</xdr:rowOff>
    </xdr:from>
    <xdr:to>
      <xdr:col>3</xdr:col>
      <xdr:colOff>123825</xdr:colOff>
      <xdr:row>2673</xdr:row>
      <xdr:rowOff>0</xdr:rowOff>
    </xdr:to>
    <xdr:sp>
      <xdr:nvSpPr>
        <xdr:cNvPr id="438" name="AutoShape 899"/>
        <xdr:cNvSpPr>
          <a:spLocks/>
        </xdr:cNvSpPr>
      </xdr:nvSpPr>
      <xdr:spPr>
        <a:xfrm>
          <a:off x="1857375" y="628249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2673</xdr:row>
      <xdr:rowOff>0</xdr:rowOff>
    </xdr:from>
    <xdr:to>
      <xdr:col>3</xdr:col>
      <xdr:colOff>123825</xdr:colOff>
      <xdr:row>2673</xdr:row>
      <xdr:rowOff>0</xdr:rowOff>
    </xdr:to>
    <xdr:sp>
      <xdr:nvSpPr>
        <xdr:cNvPr id="439" name="AutoShape 900"/>
        <xdr:cNvSpPr>
          <a:spLocks/>
        </xdr:cNvSpPr>
      </xdr:nvSpPr>
      <xdr:spPr>
        <a:xfrm>
          <a:off x="1857375" y="628249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2673</xdr:row>
      <xdr:rowOff>0</xdr:rowOff>
    </xdr:from>
    <xdr:to>
      <xdr:col>3</xdr:col>
      <xdr:colOff>123825</xdr:colOff>
      <xdr:row>2673</xdr:row>
      <xdr:rowOff>0</xdr:rowOff>
    </xdr:to>
    <xdr:sp>
      <xdr:nvSpPr>
        <xdr:cNvPr id="440" name="AutoShape 901"/>
        <xdr:cNvSpPr>
          <a:spLocks/>
        </xdr:cNvSpPr>
      </xdr:nvSpPr>
      <xdr:spPr>
        <a:xfrm>
          <a:off x="1857375" y="628249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2673</xdr:row>
      <xdr:rowOff>0</xdr:rowOff>
    </xdr:from>
    <xdr:to>
      <xdr:col>3</xdr:col>
      <xdr:colOff>123825</xdr:colOff>
      <xdr:row>2673</xdr:row>
      <xdr:rowOff>0</xdr:rowOff>
    </xdr:to>
    <xdr:sp>
      <xdr:nvSpPr>
        <xdr:cNvPr id="441" name="AutoShape 902"/>
        <xdr:cNvSpPr>
          <a:spLocks/>
        </xdr:cNvSpPr>
      </xdr:nvSpPr>
      <xdr:spPr>
        <a:xfrm>
          <a:off x="1857375" y="628249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2044</xdr:row>
      <xdr:rowOff>0</xdr:rowOff>
    </xdr:from>
    <xdr:to>
      <xdr:col>3</xdr:col>
      <xdr:colOff>123825</xdr:colOff>
      <xdr:row>2044</xdr:row>
      <xdr:rowOff>0</xdr:rowOff>
    </xdr:to>
    <xdr:sp>
      <xdr:nvSpPr>
        <xdr:cNvPr id="442" name="AutoShape 166"/>
        <xdr:cNvSpPr>
          <a:spLocks/>
        </xdr:cNvSpPr>
      </xdr:nvSpPr>
      <xdr:spPr>
        <a:xfrm>
          <a:off x="1857375" y="486308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2084</xdr:row>
      <xdr:rowOff>0</xdr:rowOff>
    </xdr:from>
    <xdr:to>
      <xdr:col>3</xdr:col>
      <xdr:colOff>123825</xdr:colOff>
      <xdr:row>2084</xdr:row>
      <xdr:rowOff>0</xdr:rowOff>
    </xdr:to>
    <xdr:sp>
      <xdr:nvSpPr>
        <xdr:cNvPr id="443" name="AutoShape 166"/>
        <xdr:cNvSpPr>
          <a:spLocks/>
        </xdr:cNvSpPr>
      </xdr:nvSpPr>
      <xdr:spPr>
        <a:xfrm>
          <a:off x="1857375" y="496185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2121</xdr:row>
      <xdr:rowOff>0</xdr:rowOff>
    </xdr:from>
    <xdr:to>
      <xdr:col>3</xdr:col>
      <xdr:colOff>123825</xdr:colOff>
      <xdr:row>2121</xdr:row>
      <xdr:rowOff>0</xdr:rowOff>
    </xdr:to>
    <xdr:sp>
      <xdr:nvSpPr>
        <xdr:cNvPr id="444" name="AutoShape 166"/>
        <xdr:cNvSpPr>
          <a:spLocks/>
        </xdr:cNvSpPr>
      </xdr:nvSpPr>
      <xdr:spPr>
        <a:xfrm>
          <a:off x="1857375" y="505244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2159</xdr:row>
      <xdr:rowOff>0</xdr:rowOff>
    </xdr:from>
    <xdr:to>
      <xdr:col>3</xdr:col>
      <xdr:colOff>123825</xdr:colOff>
      <xdr:row>2159</xdr:row>
      <xdr:rowOff>0</xdr:rowOff>
    </xdr:to>
    <xdr:sp>
      <xdr:nvSpPr>
        <xdr:cNvPr id="445" name="AutoShape 168"/>
        <xdr:cNvSpPr>
          <a:spLocks/>
        </xdr:cNvSpPr>
      </xdr:nvSpPr>
      <xdr:spPr>
        <a:xfrm>
          <a:off x="1857375" y="514921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2158</xdr:row>
      <xdr:rowOff>0</xdr:rowOff>
    </xdr:from>
    <xdr:to>
      <xdr:col>3</xdr:col>
      <xdr:colOff>123825</xdr:colOff>
      <xdr:row>2158</xdr:row>
      <xdr:rowOff>0</xdr:rowOff>
    </xdr:to>
    <xdr:sp>
      <xdr:nvSpPr>
        <xdr:cNvPr id="446" name="AutoShape 166"/>
        <xdr:cNvSpPr>
          <a:spLocks/>
        </xdr:cNvSpPr>
      </xdr:nvSpPr>
      <xdr:spPr>
        <a:xfrm>
          <a:off x="1857375" y="514711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2195</xdr:row>
      <xdr:rowOff>0</xdr:rowOff>
    </xdr:from>
    <xdr:to>
      <xdr:col>3</xdr:col>
      <xdr:colOff>123825</xdr:colOff>
      <xdr:row>2195</xdr:row>
      <xdr:rowOff>0</xdr:rowOff>
    </xdr:to>
    <xdr:sp>
      <xdr:nvSpPr>
        <xdr:cNvPr id="447" name="AutoShape 168"/>
        <xdr:cNvSpPr>
          <a:spLocks/>
        </xdr:cNvSpPr>
      </xdr:nvSpPr>
      <xdr:spPr>
        <a:xfrm>
          <a:off x="1857375" y="522970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2194</xdr:row>
      <xdr:rowOff>0</xdr:rowOff>
    </xdr:from>
    <xdr:to>
      <xdr:col>3</xdr:col>
      <xdr:colOff>123825</xdr:colOff>
      <xdr:row>2194</xdr:row>
      <xdr:rowOff>0</xdr:rowOff>
    </xdr:to>
    <xdr:sp>
      <xdr:nvSpPr>
        <xdr:cNvPr id="448" name="AutoShape 166"/>
        <xdr:cNvSpPr>
          <a:spLocks/>
        </xdr:cNvSpPr>
      </xdr:nvSpPr>
      <xdr:spPr>
        <a:xfrm>
          <a:off x="1857375" y="522674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2234</xdr:row>
      <xdr:rowOff>0</xdr:rowOff>
    </xdr:from>
    <xdr:to>
      <xdr:col>3</xdr:col>
      <xdr:colOff>123825</xdr:colOff>
      <xdr:row>2234</xdr:row>
      <xdr:rowOff>0</xdr:rowOff>
    </xdr:to>
    <xdr:sp>
      <xdr:nvSpPr>
        <xdr:cNvPr id="449" name="AutoShape 168"/>
        <xdr:cNvSpPr>
          <a:spLocks/>
        </xdr:cNvSpPr>
      </xdr:nvSpPr>
      <xdr:spPr>
        <a:xfrm>
          <a:off x="1857375" y="532504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2233</xdr:row>
      <xdr:rowOff>0</xdr:rowOff>
    </xdr:from>
    <xdr:to>
      <xdr:col>3</xdr:col>
      <xdr:colOff>123825</xdr:colOff>
      <xdr:row>2233</xdr:row>
      <xdr:rowOff>0</xdr:rowOff>
    </xdr:to>
    <xdr:sp>
      <xdr:nvSpPr>
        <xdr:cNvPr id="450" name="AutoShape 166"/>
        <xdr:cNvSpPr>
          <a:spLocks/>
        </xdr:cNvSpPr>
      </xdr:nvSpPr>
      <xdr:spPr>
        <a:xfrm>
          <a:off x="1857375" y="532257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2273</xdr:row>
      <xdr:rowOff>0</xdr:rowOff>
    </xdr:from>
    <xdr:to>
      <xdr:col>3</xdr:col>
      <xdr:colOff>123825</xdr:colOff>
      <xdr:row>2273</xdr:row>
      <xdr:rowOff>0</xdr:rowOff>
    </xdr:to>
    <xdr:sp>
      <xdr:nvSpPr>
        <xdr:cNvPr id="451" name="AutoShape 168"/>
        <xdr:cNvSpPr>
          <a:spLocks/>
        </xdr:cNvSpPr>
      </xdr:nvSpPr>
      <xdr:spPr>
        <a:xfrm>
          <a:off x="1857375" y="541791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2272</xdr:row>
      <xdr:rowOff>0</xdr:rowOff>
    </xdr:from>
    <xdr:to>
      <xdr:col>3</xdr:col>
      <xdr:colOff>123825</xdr:colOff>
      <xdr:row>2272</xdr:row>
      <xdr:rowOff>0</xdr:rowOff>
    </xdr:to>
    <xdr:sp>
      <xdr:nvSpPr>
        <xdr:cNvPr id="452" name="AutoShape 166"/>
        <xdr:cNvSpPr>
          <a:spLocks/>
        </xdr:cNvSpPr>
      </xdr:nvSpPr>
      <xdr:spPr>
        <a:xfrm>
          <a:off x="1857375" y="541543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2310</xdr:row>
      <xdr:rowOff>0</xdr:rowOff>
    </xdr:from>
    <xdr:to>
      <xdr:col>3</xdr:col>
      <xdr:colOff>123825</xdr:colOff>
      <xdr:row>2310</xdr:row>
      <xdr:rowOff>0</xdr:rowOff>
    </xdr:to>
    <xdr:sp>
      <xdr:nvSpPr>
        <xdr:cNvPr id="453" name="AutoShape 168"/>
        <xdr:cNvSpPr>
          <a:spLocks/>
        </xdr:cNvSpPr>
      </xdr:nvSpPr>
      <xdr:spPr>
        <a:xfrm>
          <a:off x="1857375" y="550240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2309</xdr:row>
      <xdr:rowOff>0</xdr:rowOff>
    </xdr:from>
    <xdr:to>
      <xdr:col>3</xdr:col>
      <xdr:colOff>123825</xdr:colOff>
      <xdr:row>2309</xdr:row>
      <xdr:rowOff>0</xdr:rowOff>
    </xdr:to>
    <xdr:sp>
      <xdr:nvSpPr>
        <xdr:cNvPr id="454" name="AutoShape 166"/>
        <xdr:cNvSpPr>
          <a:spLocks/>
        </xdr:cNvSpPr>
      </xdr:nvSpPr>
      <xdr:spPr>
        <a:xfrm>
          <a:off x="1857375" y="549954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2350</xdr:row>
      <xdr:rowOff>0</xdr:rowOff>
    </xdr:from>
    <xdr:to>
      <xdr:col>3</xdr:col>
      <xdr:colOff>123825</xdr:colOff>
      <xdr:row>2350</xdr:row>
      <xdr:rowOff>0</xdr:rowOff>
    </xdr:to>
    <xdr:sp>
      <xdr:nvSpPr>
        <xdr:cNvPr id="455" name="AutoShape 168"/>
        <xdr:cNvSpPr>
          <a:spLocks/>
        </xdr:cNvSpPr>
      </xdr:nvSpPr>
      <xdr:spPr>
        <a:xfrm>
          <a:off x="1857375" y="560212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2349</xdr:row>
      <xdr:rowOff>0</xdr:rowOff>
    </xdr:from>
    <xdr:to>
      <xdr:col>3</xdr:col>
      <xdr:colOff>123825</xdr:colOff>
      <xdr:row>2349</xdr:row>
      <xdr:rowOff>0</xdr:rowOff>
    </xdr:to>
    <xdr:sp>
      <xdr:nvSpPr>
        <xdr:cNvPr id="456" name="AutoShape 166"/>
        <xdr:cNvSpPr>
          <a:spLocks/>
        </xdr:cNvSpPr>
      </xdr:nvSpPr>
      <xdr:spPr>
        <a:xfrm>
          <a:off x="1857375" y="559917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2400</xdr:row>
      <xdr:rowOff>0</xdr:rowOff>
    </xdr:from>
    <xdr:to>
      <xdr:col>3</xdr:col>
      <xdr:colOff>123825</xdr:colOff>
      <xdr:row>2400</xdr:row>
      <xdr:rowOff>0</xdr:rowOff>
    </xdr:to>
    <xdr:sp>
      <xdr:nvSpPr>
        <xdr:cNvPr id="457" name="AutoShape 168"/>
        <xdr:cNvSpPr>
          <a:spLocks/>
        </xdr:cNvSpPr>
      </xdr:nvSpPr>
      <xdr:spPr>
        <a:xfrm>
          <a:off x="1857375" y="571480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2399</xdr:row>
      <xdr:rowOff>0</xdr:rowOff>
    </xdr:from>
    <xdr:to>
      <xdr:col>3</xdr:col>
      <xdr:colOff>123825</xdr:colOff>
      <xdr:row>2399</xdr:row>
      <xdr:rowOff>0</xdr:rowOff>
    </xdr:to>
    <xdr:sp>
      <xdr:nvSpPr>
        <xdr:cNvPr id="458" name="AutoShape 166"/>
        <xdr:cNvSpPr>
          <a:spLocks/>
        </xdr:cNvSpPr>
      </xdr:nvSpPr>
      <xdr:spPr>
        <a:xfrm>
          <a:off x="1857375" y="571271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2273</xdr:row>
      <xdr:rowOff>0</xdr:rowOff>
    </xdr:from>
    <xdr:to>
      <xdr:col>3</xdr:col>
      <xdr:colOff>123825</xdr:colOff>
      <xdr:row>2273</xdr:row>
      <xdr:rowOff>0</xdr:rowOff>
    </xdr:to>
    <xdr:sp>
      <xdr:nvSpPr>
        <xdr:cNvPr id="459" name="AutoShape 166"/>
        <xdr:cNvSpPr>
          <a:spLocks/>
        </xdr:cNvSpPr>
      </xdr:nvSpPr>
      <xdr:spPr>
        <a:xfrm>
          <a:off x="1857375" y="541791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2310</xdr:row>
      <xdr:rowOff>0</xdr:rowOff>
    </xdr:from>
    <xdr:to>
      <xdr:col>3</xdr:col>
      <xdr:colOff>123825</xdr:colOff>
      <xdr:row>2310</xdr:row>
      <xdr:rowOff>0</xdr:rowOff>
    </xdr:to>
    <xdr:sp>
      <xdr:nvSpPr>
        <xdr:cNvPr id="460" name="AutoShape 166"/>
        <xdr:cNvSpPr>
          <a:spLocks/>
        </xdr:cNvSpPr>
      </xdr:nvSpPr>
      <xdr:spPr>
        <a:xfrm>
          <a:off x="1857375" y="550240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2350</xdr:row>
      <xdr:rowOff>0</xdr:rowOff>
    </xdr:from>
    <xdr:to>
      <xdr:col>3</xdr:col>
      <xdr:colOff>123825</xdr:colOff>
      <xdr:row>2350</xdr:row>
      <xdr:rowOff>0</xdr:rowOff>
    </xdr:to>
    <xdr:sp>
      <xdr:nvSpPr>
        <xdr:cNvPr id="461" name="AutoShape 166"/>
        <xdr:cNvSpPr>
          <a:spLocks/>
        </xdr:cNvSpPr>
      </xdr:nvSpPr>
      <xdr:spPr>
        <a:xfrm>
          <a:off x="1857375" y="5602128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00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2002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2202</xdr:row>
      <xdr:rowOff>0</xdr:rowOff>
    </xdr:from>
    <xdr:to>
      <xdr:col>2</xdr:col>
      <xdr:colOff>0</xdr:colOff>
      <xdr:row>2202</xdr:row>
      <xdr:rowOff>0</xdr:rowOff>
    </xdr:to>
    <xdr:sp>
      <xdr:nvSpPr>
        <xdr:cNvPr id="3" name="AutoShape 46"/>
        <xdr:cNvSpPr>
          <a:spLocks/>
        </xdr:cNvSpPr>
      </xdr:nvSpPr>
      <xdr:spPr>
        <a:xfrm>
          <a:off x="2200275" y="36726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2202</xdr:row>
      <xdr:rowOff>0</xdr:rowOff>
    </xdr:from>
    <xdr:to>
      <xdr:col>2</xdr:col>
      <xdr:colOff>0</xdr:colOff>
      <xdr:row>2202</xdr:row>
      <xdr:rowOff>0</xdr:rowOff>
    </xdr:to>
    <xdr:sp>
      <xdr:nvSpPr>
        <xdr:cNvPr id="4" name="AutoShape 47"/>
        <xdr:cNvSpPr>
          <a:spLocks/>
        </xdr:cNvSpPr>
      </xdr:nvSpPr>
      <xdr:spPr>
        <a:xfrm>
          <a:off x="2200275" y="36726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2202</xdr:row>
      <xdr:rowOff>0</xdr:rowOff>
    </xdr:from>
    <xdr:to>
      <xdr:col>2</xdr:col>
      <xdr:colOff>0</xdr:colOff>
      <xdr:row>2202</xdr:row>
      <xdr:rowOff>0</xdr:rowOff>
    </xdr:to>
    <xdr:sp>
      <xdr:nvSpPr>
        <xdr:cNvPr id="5" name="AutoShape 48"/>
        <xdr:cNvSpPr>
          <a:spLocks/>
        </xdr:cNvSpPr>
      </xdr:nvSpPr>
      <xdr:spPr>
        <a:xfrm>
          <a:off x="2200275" y="36726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2202</xdr:row>
      <xdr:rowOff>0</xdr:rowOff>
    </xdr:from>
    <xdr:to>
      <xdr:col>2</xdr:col>
      <xdr:colOff>0</xdr:colOff>
      <xdr:row>2202</xdr:row>
      <xdr:rowOff>0</xdr:rowOff>
    </xdr:to>
    <xdr:sp>
      <xdr:nvSpPr>
        <xdr:cNvPr id="6" name="AutoShape 49"/>
        <xdr:cNvSpPr>
          <a:spLocks/>
        </xdr:cNvSpPr>
      </xdr:nvSpPr>
      <xdr:spPr>
        <a:xfrm>
          <a:off x="2200275" y="36726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2202</xdr:row>
      <xdr:rowOff>0</xdr:rowOff>
    </xdr:from>
    <xdr:to>
      <xdr:col>2</xdr:col>
      <xdr:colOff>0</xdr:colOff>
      <xdr:row>2202</xdr:row>
      <xdr:rowOff>0</xdr:rowOff>
    </xdr:to>
    <xdr:sp>
      <xdr:nvSpPr>
        <xdr:cNvPr id="7" name="AutoShape 50"/>
        <xdr:cNvSpPr>
          <a:spLocks/>
        </xdr:cNvSpPr>
      </xdr:nvSpPr>
      <xdr:spPr>
        <a:xfrm>
          <a:off x="2200275" y="36726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2202</xdr:row>
      <xdr:rowOff>0</xdr:rowOff>
    </xdr:from>
    <xdr:to>
      <xdr:col>2</xdr:col>
      <xdr:colOff>0</xdr:colOff>
      <xdr:row>2202</xdr:row>
      <xdr:rowOff>0</xdr:rowOff>
    </xdr:to>
    <xdr:sp>
      <xdr:nvSpPr>
        <xdr:cNvPr id="8" name="AutoShape 51"/>
        <xdr:cNvSpPr>
          <a:spLocks/>
        </xdr:cNvSpPr>
      </xdr:nvSpPr>
      <xdr:spPr>
        <a:xfrm>
          <a:off x="2200275" y="36726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2202</xdr:row>
      <xdr:rowOff>0</xdr:rowOff>
    </xdr:from>
    <xdr:to>
      <xdr:col>2</xdr:col>
      <xdr:colOff>0</xdr:colOff>
      <xdr:row>2202</xdr:row>
      <xdr:rowOff>0</xdr:rowOff>
    </xdr:to>
    <xdr:sp>
      <xdr:nvSpPr>
        <xdr:cNvPr id="9" name="AutoShape 52"/>
        <xdr:cNvSpPr>
          <a:spLocks/>
        </xdr:cNvSpPr>
      </xdr:nvSpPr>
      <xdr:spPr>
        <a:xfrm>
          <a:off x="2200275" y="36726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2202</xdr:row>
      <xdr:rowOff>0</xdr:rowOff>
    </xdr:from>
    <xdr:to>
      <xdr:col>2</xdr:col>
      <xdr:colOff>0</xdr:colOff>
      <xdr:row>2202</xdr:row>
      <xdr:rowOff>0</xdr:rowOff>
    </xdr:to>
    <xdr:sp>
      <xdr:nvSpPr>
        <xdr:cNvPr id="10" name="AutoShape 53"/>
        <xdr:cNvSpPr>
          <a:spLocks/>
        </xdr:cNvSpPr>
      </xdr:nvSpPr>
      <xdr:spPr>
        <a:xfrm>
          <a:off x="2200275" y="36726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2202</xdr:row>
      <xdr:rowOff>0</xdr:rowOff>
    </xdr:from>
    <xdr:to>
      <xdr:col>2</xdr:col>
      <xdr:colOff>0</xdr:colOff>
      <xdr:row>2202</xdr:row>
      <xdr:rowOff>0</xdr:rowOff>
    </xdr:to>
    <xdr:sp>
      <xdr:nvSpPr>
        <xdr:cNvPr id="11" name="AutoShape 54"/>
        <xdr:cNvSpPr>
          <a:spLocks/>
        </xdr:cNvSpPr>
      </xdr:nvSpPr>
      <xdr:spPr>
        <a:xfrm>
          <a:off x="2200275" y="36726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2202</xdr:row>
      <xdr:rowOff>0</xdr:rowOff>
    </xdr:from>
    <xdr:to>
      <xdr:col>2</xdr:col>
      <xdr:colOff>0</xdr:colOff>
      <xdr:row>2202</xdr:row>
      <xdr:rowOff>0</xdr:rowOff>
    </xdr:to>
    <xdr:sp>
      <xdr:nvSpPr>
        <xdr:cNvPr id="12" name="AutoShape 55"/>
        <xdr:cNvSpPr>
          <a:spLocks/>
        </xdr:cNvSpPr>
      </xdr:nvSpPr>
      <xdr:spPr>
        <a:xfrm>
          <a:off x="2200275" y="36726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2202</xdr:row>
      <xdr:rowOff>0</xdr:rowOff>
    </xdr:from>
    <xdr:to>
      <xdr:col>2</xdr:col>
      <xdr:colOff>0</xdr:colOff>
      <xdr:row>2202</xdr:row>
      <xdr:rowOff>0</xdr:rowOff>
    </xdr:to>
    <xdr:sp>
      <xdr:nvSpPr>
        <xdr:cNvPr id="13" name="AutoShape 56"/>
        <xdr:cNvSpPr>
          <a:spLocks/>
        </xdr:cNvSpPr>
      </xdr:nvSpPr>
      <xdr:spPr>
        <a:xfrm>
          <a:off x="2200275" y="36726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2202</xdr:row>
      <xdr:rowOff>0</xdr:rowOff>
    </xdr:from>
    <xdr:to>
      <xdr:col>2</xdr:col>
      <xdr:colOff>0</xdr:colOff>
      <xdr:row>2202</xdr:row>
      <xdr:rowOff>0</xdr:rowOff>
    </xdr:to>
    <xdr:sp>
      <xdr:nvSpPr>
        <xdr:cNvPr id="14" name="AutoShape 57"/>
        <xdr:cNvSpPr>
          <a:spLocks/>
        </xdr:cNvSpPr>
      </xdr:nvSpPr>
      <xdr:spPr>
        <a:xfrm>
          <a:off x="2200275" y="36726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2202</xdr:row>
      <xdr:rowOff>0</xdr:rowOff>
    </xdr:from>
    <xdr:to>
      <xdr:col>2</xdr:col>
      <xdr:colOff>0</xdr:colOff>
      <xdr:row>2202</xdr:row>
      <xdr:rowOff>0</xdr:rowOff>
    </xdr:to>
    <xdr:sp>
      <xdr:nvSpPr>
        <xdr:cNvPr id="15" name="AutoShape 58"/>
        <xdr:cNvSpPr>
          <a:spLocks/>
        </xdr:cNvSpPr>
      </xdr:nvSpPr>
      <xdr:spPr>
        <a:xfrm>
          <a:off x="2200275" y="36726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2202</xdr:row>
      <xdr:rowOff>0</xdr:rowOff>
    </xdr:from>
    <xdr:to>
      <xdr:col>2</xdr:col>
      <xdr:colOff>0</xdr:colOff>
      <xdr:row>2202</xdr:row>
      <xdr:rowOff>0</xdr:rowOff>
    </xdr:to>
    <xdr:sp>
      <xdr:nvSpPr>
        <xdr:cNvPr id="16" name="AutoShape 59"/>
        <xdr:cNvSpPr>
          <a:spLocks/>
        </xdr:cNvSpPr>
      </xdr:nvSpPr>
      <xdr:spPr>
        <a:xfrm>
          <a:off x="2200275" y="36726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2202</xdr:row>
      <xdr:rowOff>0</xdr:rowOff>
    </xdr:from>
    <xdr:to>
      <xdr:col>2</xdr:col>
      <xdr:colOff>0</xdr:colOff>
      <xdr:row>2202</xdr:row>
      <xdr:rowOff>0</xdr:rowOff>
    </xdr:to>
    <xdr:sp>
      <xdr:nvSpPr>
        <xdr:cNvPr id="17" name="AutoShape 60"/>
        <xdr:cNvSpPr>
          <a:spLocks/>
        </xdr:cNvSpPr>
      </xdr:nvSpPr>
      <xdr:spPr>
        <a:xfrm>
          <a:off x="2200275" y="36726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2202</xdr:row>
      <xdr:rowOff>0</xdr:rowOff>
    </xdr:from>
    <xdr:to>
      <xdr:col>2</xdr:col>
      <xdr:colOff>0</xdr:colOff>
      <xdr:row>2202</xdr:row>
      <xdr:rowOff>0</xdr:rowOff>
    </xdr:to>
    <xdr:sp>
      <xdr:nvSpPr>
        <xdr:cNvPr id="18" name="AutoShape 61"/>
        <xdr:cNvSpPr>
          <a:spLocks/>
        </xdr:cNvSpPr>
      </xdr:nvSpPr>
      <xdr:spPr>
        <a:xfrm>
          <a:off x="2200275" y="36726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2202</xdr:row>
      <xdr:rowOff>0</xdr:rowOff>
    </xdr:from>
    <xdr:to>
      <xdr:col>2</xdr:col>
      <xdr:colOff>0</xdr:colOff>
      <xdr:row>2202</xdr:row>
      <xdr:rowOff>0</xdr:rowOff>
    </xdr:to>
    <xdr:sp>
      <xdr:nvSpPr>
        <xdr:cNvPr id="19" name="AutoShape 62"/>
        <xdr:cNvSpPr>
          <a:spLocks/>
        </xdr:cNvSpPr>
      </xdr:nvSpPr>
      <xdr:spPr>
        <a:xfrm>
          <a:off x="2200275" y="36726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2202</xdr:row>
      <xdr:rowOff>0</xdr:rowOff>
    </xdr:from>
    <xdr:to>
      <xdr:col>2</xdr:col>
      <xdr:colOff>0</xdr:colOff>
      <xdr:row>2202</xdr:row>
      <xdr:rowOff>0</xdr:rowOff>
    </xdr:to>
    <xdr:sp>
      <xdr:nvSpPr>
        <xdr:cNvPr id="20" name="AutoShape 63"/>
        <xdr:cNvSpPr>
          <a:spLocks/>
        </xdr:cNvSpPr>
      </xdr:nvSpPr>
      <xdr:spPr>
        <a:xfrm>
          <a:off x="2200275" y="36726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2202</xdr:row>
      <xdr:rowOff>0</xdr:rowOff>
    </xdr:from>
    <xdr:to>
      <xdr:col>2</xdr:col>
      <xdr:colOff>0</xdr:colOff>
      <xdr:row>2202</xdr:row>
      <xdr:rowOff>0</xdr:rowOff>
    </xdr:to>
    <xdr:sp>
      <xdr:nvSpPr>
        <xdr:cNvPr id="21" name="AutoShape 64"/>
        <xdr:cNvSpPr>
          <a:spLocks/>
        </xdr:cNvSpPr>
      </xdr:nvSpPr>
      <xdr:spPr>
        <a:xfrm>
          <a:off x="2200275" y="36726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2202</xdr:row>
      <xdr:rowOff>0</xdr:rowOff>
    </xdr:from>
    <xdr:to>
      <xdr:col>2</xdr:col>
      <xdr:colOff>0</xdr:colOff>
      <xdr:row>2202</xdr:row>
      <xdr:rowOff>0</xdr:rowOff>
    </xdr:to>
    <xdr:sp>
      <xdr:nvSpPr>
        <xdr:cNvPr id="22" name="AutoShape 65"/>
        <xdr:cNvSpPr>
          <a:spLocks/>
        </xdr:cNvSpPr>
      </xdr:nvSpPr>
      <xdr:spPr>
        <a:xfrm>
          <a:off x="2200275" y="367264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109</xdr:row>
      <xdr:rowOff>0</xdr:rowOff>
    </xdr:from>
    <xdr:to>
      <xdr:col>2</xdr:col>
      <xdr:colOff>0</xdr:colOff>
      <xdr:row>109</xdr:row>
      <xdr:rowOff>0</xdr:rowOff>
    </xdr:to>
    <xdr:sp>
      <xdr:nvSpPr>
        <xdr:cNvPr id="23" name="AutoShape 69"/>
        <xdr:cNvSpPr>
          <a:spLocks/>
        </xdr:cNvSpPr>
      </xdr:nvSpPr>
      <xdr:spPr>
        <a:xfrm>
          <a:off x="2200275" y="26108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83"/>
  <sheetViews>
    <sheetView tabSelected="1" zoomScaleSheetLayoutView="100" zoomScalePageLayoutView="0" workbookViewId="0" topLeftCell="A1">
      <selection activeCell="C1389" sqref="C1389:U1389"/>
    </sheetView>
  </sheetViews>
  <sheetFormatPr defaultColWidth="9.140625" defaultRowHeight="12.75"/>
  <cols>
    <col min="1" max="1" width="6.8515625" style="0" customWidth="1"/>
    <col min="2" max="2" width="10.8515625" style="0" customWidth="1"/>
    <col min="3" max="3" width="10.140625" style="0" customWidth="1"/>
    <col min="4" max="4" width="9.57421875" style="0" customWidth="1"/>
    <col min="5" max="5" width="10.28125" style="0" customWidth="1"/>
    <col min="6" max="6" width="10.00390625" style="0" customWidth="1"/>
    <col min="7" max="7" width="10.8515625" style="0" customWidth="1"/>
    <col min="8" max="8" width="7.140625" style="0" customWidth="1"/>
    <col min="9" max="9" width="9.140625" style="0" customWidth="1"/>
    <col min="10" max="10" width="8.28125" style="0" customWidth="1"/>
    <col min="11" max="11" width="8.00390625" style="0" customWidth="1"/>
    <col min="12" max="12" width="6.421875" style="0" customWidth="1"/>
    <col min="13" max="13" width="8.140625" style="0" customWidth="1"/>
    <col min="14" max="15" width="7.7109375" style="0" customWidth="1"/>
    <col min="16" max="16" width="5.57421875" style="0" customWidth="1"/>
    <col min="17" max="17" width="7.57421875" style="0" customWidth="1"/>
    <col min="18" max="18" width="7.140625" style="0" customWidth="1"/>
    <col min="19" max="19" width="7.421875" style="0" customWidth="1"/>
    <col min="20" max="20" width="6.28125" style="0" customWidth="1"/>
    <col min="21" max="21" width="7.8515625" style="0" customWidth="1"/>
    <col min="22" max="22" width="9.00390625" style="0" customWidth="1"/>
    <col min="23" max="23" width="6.00390625" style="0" customWidth="1"/>
  </cols>
  <sheetData>
    <row r="1" spans="2:21" ht="23.25">
      <c r="B1" s="232" t="s">
        <v>146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</row>
    <row r="2" spans="2:21" ht="22.5">
      <c r="B2" s="234" t="s">
        <v>247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</row>
    <row r="3" spans="2:26" ht="15.75">
      <c r="B3" s="235" t="s">
        <v>204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Z3" t="s">
        <v>309</v>
      </c>
    </row>
    <row r="4" spans="2:19" ht="23.25">
      <c r="B4" s="246" t="s">
        <v>350</v>
      </c>
      <c r="C4" s="246"/>
      <c r="D4" s="246"/>
      <c r="E4" s="246"/>
      <c r="F4" s="246"/>
      <c r="G4" s="238" t="s">
        <v>313</v>
      </c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158"/>
    </row>
    <row r="5" spans="2:21" ht="19.5" customHeight="1">
      <c r="B5" s="70" t="s">
        <v>1</v>
      </c>
      <c r="C5" s="72" t="s">
        <v>343</v>
      </c>
      <c r="D5" s="70" t="s">
        <v>29</v>
      </c>
      <c r="E5" s="70" t="s">
        <v>4</v>
      </c>
      <c r="F5" s="71" t="s">
        <v>21</v>
      </c>
      <c r="G5" s="72" t="s">
        <v>12</v>
      </c>
      <c r="H5" s="72" t="s">
        <v>13</v>
      </c>
      <c r="I5" s="73" t="s">
        <v>0</v>
      </c>
      <c r="J5" s="74" t="s">
        <v>11</v>
      </c>
      <c r="K5" s="74" t="s">
        <v>12</v>
      </c>
      <c r="L5" s="72" t="s">
        <v>13</v>
      </c>
      <c r="M5" s="73" t="s">
        <v>0</v>
      </c>
      <c r="N5" s="72" t="s">
        <v>14</v>
      </c>
      <c r="O5" s="74" t="s">
        <v>15</v>
      </c>
      <c r="P5" s="74" t="s">
        <v>13</v>
      </c>
      <c r="Q5" s="73" t="s">
        <v>0</v>
      </c>
      <c r="R5" s="74" t="s">
        <v>23</v>
      </c>
      <c r="S5" s="74" t="s">
        <v>24</v>
      </c>
      <c r="T5" s="72" t="s">
        <v>13</v>
      </c>
      <c r="U5" s="73" t="s">
        <v>0</v>
      </c>
    </row>
    <row r="6" spans="2:21" ht="19.5" customHeight="1">
      <c r="B6" s="70" t="s">
        <v>3</v>
      </c>
      <c r="C6" s="101" t="s">
        <v>319</v>
      </c>
      <c r="D6" s="70" t="s">
        <v>30</v>
      </c>
      <c r="E6" s="70" t="s">
        <v>5</v>
      </c>
      <c r="F6" s="70" t="s">
        <v>7</v>
      </c>
      <c r="G6" s="70" t="s">
        <v>8</v>
      </c>
      <c r="H6" s="70" t="s">
        <v>9</v>
      </c>
      <c r="I6" s="101" t="s">
        <v>10</v>
      </c>
      <c r="J6" s="70" t="s">
        <v>7</v>
      </c>
      <c r="K6" s="70" t="s">
        <v>8</v>
      </c>
      <c r="L6" s="70" t="s">
        <v>9</v>
      </c>
      <c r="M6" s="101" t="s">
        <v>10</v>
      </c>
      <c r="N6" s="70" t="s">
        <v>7</v>
      </c>
      <c r="O6" s="70" t="s">
        <v>8</v>
      </c>
      <c r="P6" s="70" t="s">
        <v>9</v>
      </c>
      <c r="Q6" s="101" t="s">
        <v>10</v>
      </c>
      <c r="R6" s="73" t="s">
        <v>7</v>
      </c>
      <c r="S6" s="73" t="s">
        <v>8</v>
      </c>
      <c r="T6" s="70" t="s">
        <v>9</v>
      </c>
      <c r="U6" s="101" t="s">
        <v>10</v>
      </c>
    </row>
    <row r="7" spans="2:21" ht="19.5" customHeight="1">
      <c r="B7" s="73"/>
      <c r="C7" s="73"/>
      <c r="D7" s="70" t="s">
        <v>308</v>
      </c>
      <c r="E7" s="70" t="s">
        <v>6</v>
      </c>
      <c r="F7" s="70" t="s">
        <v>31</v>
      </c>
      <c r="G7" s="70" t="s">
        <v>31</v>
      </c>
      <c r="H7" s="76">
        <v>0.03</v>
      </c>
      <c r="I7" s="73"/>
      <c r="J7" s="73"/>
      <c r="K7" s="73"/>
      <c r="L7" s="76">
        <v>0.01</v>
      </c>
      <c r="M7" s="73"/>
      <c r="N7" s="70"/>
      <c r="O7" s="70"/>
      <c r="P7" s="76">
        <v>0.01</v>
      </c>
      <c r="Q7" s="70"/>
      <c r="R7" s="73"/>
      <c r="S7" s="73"/>
      <c r="T7" s="73"/>
      <c r="U7" s="73"/>
    </row>
    <row r="8" spans="2:21" ht="19.5" customHeight="1">
      <c r="B8" s="11"/>
      <c r="D8" s="4" t="s">
        <v>32</v>
      </c>
      <c r="E8" s="5"/>
      <c r="F8" s="4" t="s">
        <v>32</v>
      </c>
      <c r="G8" s="4" t="s">
        <v>32</v>
      </c>
      <c r="H8" s="4" t="s">
        <v>32</v>
      </c>
      <c r="I8" s="4" t="s">
        <v>32</v>
      </c>
      <c r="J8" s="4" t="s">
        <v>32</v>
      </c>
      <c r="K8" s="4" t="s">
        <v>32</v>
      </c>
      <c r="L8" s="4" t="s">
        <v>32</v>
      </c>
      <c r="N8" s="4" t="s">
        <v>32</v>
      </c>
      <c r="O8" s="4" t="s">
        <v>32</v>
      </c>
      <c r="P8" s="4" t="s">
        <v>32</v>
      </c>
      <c r="Q8" s="4" t="s">
        <v>32</v>
      </c>
      <c r="R8" s="4" t="s">
        <v>32</v>
      </c>
      <c r="S8" s="4" t="s">
        <v>32</v>
      </c>
      <c r="T8" s="4" t="s">
        <v>32</v>
      </c>
      <c r="U8" s="4" t="s">
        <v>32</v>
      </c>
    </row>
    <row r="9" spans="2:21" ht="19.5" customHeight="1">
      <c r="B9" s="60">
        <v>1</v>
      </c>
      <c r="C9" s="15">
        <v>2</v>
      </c>
      <c r="D9" s="60">
        <v>3</v>
      </c>
      <c r="E9" s="60">
        <v>4</v>
      </c>
      <c r="F9" s="60">
        <v>5</v>
      </c>
      <c r="G9" s="60">
        <v>6</v>
      </c>
      <c r="H9" s="61">
        <v>7</v>
      </c>
      <c r="I9" s="60">
        <v>8</v>
      </c>
      <c r="J9" s="60">
        <v>9</v>
      </c>
      <c r="K9" s="60">
        <v>10</v>
      </c>
      <c r="L9" s="61">
        <v>11</v>
      </c>
      <c r="M9" s="60">
        <v>12</v>
      </c>
      <c r="N9" s="60">
        <v>13</v>
      </c>
      <c r="O9" s="60">
        <v>14</v>
      </c>
      <c r="P9" s="61">
        <v>15</v>
      </c>
      <c r="Q9" s="60">
        <v>16</v>
      </c>
      <c r="R9" s="60">
        <v>17</v>
      </c>
      <c r="S9" s="60">
        <v>18</v>
      </c>
      <c r="T9" s="60">
        <v>19</v>
      </c>
      <c r="U9" s="60">
        <v>20</v>
      </c>
    </row>
    <row r="10" spans="2:8" ht="19.5" customHeight="1">
      <c r="B10" s="201" t="s">
        <v>22</v>
      </c>
      <c r="C10" s="201"/>
      <c r="D10" s="201"/>
      <c r="E10" s="201"/>
      <c r="H10" s="4"/>
    </row>
    <row r="11" spans="1:21" ht="19.5" customHeight="1">
      <c r="A11" s="193">
        <v>1</v>
      </c>
      <c r="B11" s="197" t="s">
        <v>16</v>
      </c>
      <c r="C11" s="127">
        <v>91</v>
      </c>
      <c r="D11" s="127">
        <f>C11*15</f>
        <v>1365</v>
      </c>
      <c r="E11" s="127">
        <f>SUM(C11*32)</f>
        <v>2912</v>
      </c>
      <c r="F11" s="127">
        <f>SUM(C11*22)</f>
        <v>2002</v>
      </c>
      <c r="G11" s="127">
        <f>SUM(C11*8)</f>
        <v>728</v>
      </c>
      <c r="H11" s="127" t="s">
        <v>20</v>
      </c>
      <c r="I11" s="128">
        <f>SUM(D11+F11+G11)</f>
        <v>4095</v>
      </c>
      <c r="J11" s="127">
        <f>SUM(C11*3)</f>
        <v>273</v>
      </c>
      <c r="K11" s="127">
        <f>SUM(E11*0.5)</f>
        <v>1456</v>
      </c>
      <c r="L11" s="127" t="str">
        <f>+L13</f>
        <v>+</v>
      </c>
      <c r="M11" s="128">
        <f>SUM(J11:L11)</f>
        <v>1729</v>
      </c>
      <c r="N11" s="127">
        <f>SUM(C11*3)</f>
        <v>273</v>
      </c>
      <c r="O11" s="127">
        <f>SUM(E11*1)</f>
        <v>2912</v>
      </c>
      <c r="P11" s="127" t="s">
        <v>20</v>
      </c>
      <c r="Q11" s="128">
        <f>SUM(N11:P11)</f>
        <v>3185</v>
      </c>
      <c r="R11" s="127">
        <f>SUM(C11*2)</f>
        <v>182</v>
      </c>
      <c r="S11" s="127">
        <f>SUM(E11*0.5)</f>
        <v>1456</v>
      </c>
      <c r="T11" s="127" t="s">
        <v>20</v>
      </c>
      <c r="U11" s="128">
        <f>SUM(R11:T11)</f>
        <v>1638</v>
      </c>
    </row>
    <row r="12" spans="1:21" ht="19.5" customHeight="1">
      <c r="A12" s="193">
        <v>2</v>
      </c>
      <c r="B12" s="197" t="s">
        <v>17</v>
      </c>
      <c r="C12" s="127">
        <v>138</v>
      </c>
      <c r="D12" s="127">
        <f>SUM(C12*15)</f>
        <v>2070</v>
      </c>
      <c r="E12" s="129">
        <f>SUM(C12*24)</f>
        <v>3312</v>
      </c>
      <c r="F12" s="127">
        <f>SUM(C12*32.5)</f>
        <v>4485</v>
      </c>
      <c r="G12" s="127">
        <f>SUM(E12*8)</f>
        <v>26496</v>
      </c>
      <c r="H12" s="127" t="s">
        <v>20</v>
      </c>
      <c r="I12" s="128">
        <f>SUM(D12+F12+G12)</f>
        <v>33051</v>
      </c>
      <c r="J12" s="127">
        <f>SUM(C12*2.5)</f>
        <v>345</v>
      </c>
      <c r="K12" s="127">
        <f>SUM(E12*0.5)</f>
        <v>1656</v>
      </c>
      <c r="L12" s="127" t="s">
        <v>20</v>
      </c>
      <c r="M12" s="128">
        <f>SUM(J12:L12)</f>
        <v>2001</v>
      </c>
      <c r="N12" s="127">
        <f>SUM(C12*3)</f>
        <v>414</v>
      </c>
      <c r="O12" s="127">
        <f>SUM(E12*1)</f>
        <v>3312</v>
      </c>
      <c r="P12" s="127" t="s">
        <v>20</v>
      </c>
      <c r="Q12" s="128">
        <f>SUM(N12:P12)</f>
        <v>3726</v>
      </c>
      <c r="R12" s="127">
        <f>SUM(C12*2)</f>
        <v>276</v>
      </c>
      <c r="S12" s="127">
        <f>SUM(E12*0.5)</f>
        <v>1656</v>
      </c>
      <c r="T12" s="127" t="s">
        <v>20</v>
      </c>
      <c r="U12" s="128">
        <f>SUM(R12:T12)</f>
        <v>1932</v>
      </c>
    </row>
    <row r="13" spans="1:21" ht="19.5" customHeight="1">
      <c r="A13" s="193">
        <v>3</v>
      </c>
      <c r="B13" s="197" t="s">
        <v>18</v>
      </c>
      <c r="C13" s="127">
        <v>60</v>
      </c>
      <c r="D13" s="127">
        <f>C13*15</f>
        <v>900</v>
      </c>
      <c r="E13" s="127">
        <f>SUM(C13*32)</f>
        <v>1920</v>
      </c>
      <c r="F13" s="127">
        <f>SUM(C13*22)</f>
        <v>1320</v>
      </c>
      <c r="G13" s="127">
        <f>SUM(E13*8)</f>
        <v>15360</v>
      </c>
      <c r="H13" s="127" t="s">
        <v>20</v>
      </c>
      <c r="I13" s="128">
        <f>SUM(D13+F13+G13)</f>
        <v>17580</v>
      </c>
      <c r="J13" s="127">
        <f>SUM(C13*3)</f>
        <v>180</v>
      </c>
      <c r="K13" s="127">
        <f>SUM(E13*0.5)</f>
        <v>960</v>
      </c>
      <c r="L13" s="127" t="s">
        <v>20</v>
      </c>
      <c r="M13" s="128">
        <f>SUM(J13:L13)</f>
        <v>1140</v>
      </c>
      <c r="N13" s="127">
        <f>SUM(C13*3)</f>
        <v>180</v>
      </c>
      <c r="O13" s="127">
        <f>SUM(E13*1)</f>
        <v>1920</v>
      </c>
      <c r="P13" s="127" t="s">
        <v>20</v>
      </c>
      <c r="Q13" s="128">
        <f>SUM(N13:P13)</f>
        <v>2100</v>
      </c>
      <c r="R13" s="127">
        <f>SUM(C13*2)</f>
        <v>120</v>
      </c>
      <c r="S13" s="127">
        <f>SUM(E13*0.5)</f>
        <v>960</v>
      </c>
      <c r="T13" s="127" t="s">
        <v>20</v>
      </c>
      <c r="U13" s="128">
        <f>SUM(R13:T13)</f>
        <v>1080</v>
      </c>
    </row>
    <row r="14" spans="1:21" ht="19.5" customHeight="1">
      <c r="A14" s="193">
        <v>4</v>
      </c>
      <c r="B14" s="197" t="s">
        <v>84</v>
      </c>
      <c r="C14" s="127">
        <v>92</v>
      </c>
      <c r="D14" s="127">
        <f>SUM(C14*15)</f>
        <v>1380</v>
      </c>
      <c r="E14" s="129">
        <f>SUM(C14*24)</f>
        <v>2208</v>
      </c>
      <c r="F14" s="127">
        <f>SUM(C14*32.5)</f>
        <v>2990</v>
      </c>
      <c r="G14" s="127">
        <f>SUM(E14*8)</f>
        <v>17664</v>
      </c>
      <c r="H14" s="127" t="s">
        <v>20</v>
      </c>
      <c r="I14" s="128">
        <f>SUM(D14+F14+G14)</f>
        <v>22034</v>
      </c>
      <c r="J14" s="127">
        <f>SUM(C14*2.5)</f>
        <v>230</v>
      </c>
      <c r="K14" s="127">
        <f>SUM(E14*0.5)</f>
        <v>1104</v>
      </c>
      <c r="L14" s="127" t="s">
        <v>20</v>
      </c>
      <c r="M14" s="128">
        <f>SUM(J14:L14)</f>
        <v>1334</v>
      </c>
      <c r="N14" s="127">
        <f>SUM(C14*3)</f>
        <v>276</v>
      </c>
      <c r="O14" s="127">
        <f>SUM(E14*1)</f>
        <v>2208</v>
      </c>
      <c r="P14" s="127" t="s">
        <v>20</v>
      </c>
      <c r="Q14" s="128">
        <f>SUM(N14:P14)</f>
        <v>2484</v>
      </c>
      <c r="R14" s="127">
        <f>SUM(C14*2)</f>
        <v>184</v>
      </c>
      <c r="S14" s="127">
        <f>SUM(E14*0.5)</f>
        <v>1104</v>
      </c>
      <c r="T14" s="127" t="s">
        <v>20</v>
      </c>
      <c r="U14" s="128">
        <f>SUM(R14:T14)</f>
        <v>1288</v>
      </c>
    </row>
    <row r="15" spans="2:21" ht="19.5" customHeight="1">
      <c r="B15" s="198" t="s">
        <v>27</v>
      </c>
      <c r="C15" s="130">
        <f>C14+C13+C12+C11</f>
        <v>381</v>
      </c>
      <c r="D15" s="130">
        <f>C15*15</f>
        <v>5715</v>
      </c>
      <c r="E15" s="130">
        <f>E14+E13+E12+E11</f>
        <v>10352</v>
      </c>
      <c r="F15" s="130">
        <f>F14+F13+F12+F11</f>
        <v>10797</v>
      </c>
      <c r="G15" s="130">
        <f>G14+G13+G12+G11</f>
        <v>60248</v>
      </c>
      <c r="H15" s="130">
        <f>SUM(H11:H13)</f>
        <v>0</v>
      </c>
      <c r="I15" s="130">
        <f>I14+I13+I12+I11</f>
        <v>76760</v>
      </c>
      <c r="J15" s="130">
        <f>J14+J13+J12+J11</f>
        <v>1028</v>
      </c>
      <c r="K15" s="130">
        <f>SUM(K11:K14)</f>
        <v>5176</v>
      </c>
      <c r="L15" s="130">
        <f>SUM(L11:L13)</f>
        <v>0</v>
      </c>
      <c r="M15" s="130">
        <f aca="true" t="shared" si="0" ref="M15:U15">SUM(M11:M14)</f>
        <v>6204</v>
      </c>
      <c r="N15" s="130">
        <f t="shared" si="0"/>
        <v>1143</v>
      </c>
      <c r="O15" s="130">
        <f t="shared" si="0"/>
        <v>10352</v>
      </c>
      <c r="P15" s="130">
        <f t="shared" si="0"/>
        <v>0</v>
      </c>
      <c r="Q15" s="130">
        <f t="shared" si="0"/>
        <v>11495</v>
      </c>
      <c r="R15" s="130">
        <f t="shared" si="0"/>
        <v>762</v>
      </c>
      <c r="S15" s="130">
        <f t="shared" si="0"/>
        <v>5176</v>
      </c>
      <c r="T15" s="130">
        <f t="shared" si="0"/>
        <v>0</v>
      </c>
      <c r="U15" s="130">
        <f t="shared" si="0"/>
        <v>5938</v>
      </c>
    </row>
    <row r="16" spans="2:21" ht="19.5" customHeight="1">
      <c r="B16" s="78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</row>
    <row r="17" spans="2:21" ht="19.5" customHeight="1">
      <c r="B17" s="78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</row>
    <row r="18" spans="2:21" ht="19.5" customHeight="1">
      <c r="B18" s="40" t="s">
        <v>326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0"/>
      <c r="S18" s="87"/>
      <c r="T18" s="88"/>
      <c r="U18" s="84"/>
    </row>
    <row r="19" spans="2:22" ht="19.5" customHeight="1">
      <c r="B19" s="41" t="s">
        <v>298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0"/>
      <c r="S19" s="84"/>
      <c r="T19" s="84"/>
      <c r="U19" s="80"/>
      <c r="V19" t="s">
        <v>0</v>
      </c>
    </row>
    <row r="20" spans="2:21" ht="19.5" customHeight="1">
      <c r="B20" s="113" t="s">
        <v>69</v>
      </c>
      <c r="C20" s="237"/>
      <c r="D20" s="237"/>
      <c r="E20" s="237" t="s">
        <v>265</v>
      </c>
      <c r="F20" s="237"/>
      <c r="G20" s="211" t="s">
        <v>269</v>
      </c>
      <c r="H20" s="214"/>
      <c r="I20" s="214"/>
      <c r="J20" s="214"/>
      <c r="K20" s="214"/>
      <c r="L20" s="211" t="s">
        <v>207</v>
      </c>
      <c r="M20" s="211"/>
      <c r="N20" s="211"/>
      <c r="O20" s="211"/>
      <c r="P20" s="43"/>
      <c r="Q20" s="44"/>
      <c r="R20" s="215" t="s">
        <v>206</v>
      </c>
      <c r="S20" s="216"/>
      <c r="T20" s="216"/>
      <c r="U20" s="216"/>
    </row>
    <row r="21" spans="2:21" ht="19.5" customHeight="1">
      <c r="B21" s="80"/>
      <c r="C21" s="160"/>
      <c r="D21" s="159" t="s">
        <v>267</v>
      </c>
      <c r="E21" s="160" t="s">
        <v>266</v>
      </c>
      <c r="F21" s="159" t="s">
        <v>267</v>
      </c>
      <c r="G21" s="96"/>
      <c r="H21" s="96"/>
      <c r="I21" s="96"/>
      <c r="J21" s="96"/>
      <c r="K21" s="96"/>
      <c r="L21" s="211" t="s">
        <v>208</v>
      </c>
      <c r="M21" s="214"/>
      <c r="N21" s="214"/>
      <c r="O21" s="214"/>
      <c r="P21" s="43"/>
      <c r="Q21" s="43"/>
      <c r="R21" s="43"/>
      <c r="S21" s="43"/>
      <c r="T21" s="43"/>
      <c r="U21" s="43"/>
    </row>
    <row r="22" spans="2:21" ht="19.5" customHeight="1">
      <c r="B22" s="80"/>
      <c r="C22" s="46"/>
      <c r="D22" s="46">
        <v>108</v>
      </c>
      <c r="E22" s="46">
        <v>55</v>
      </c>
      <c r="F22" s="46">
        <v>175</v>
      </c>
      <c r="G22" s="157"/>
      <c r="H22" s="157"/>
      <c r="I22" s="157"/>
      <c r="J22" s="157"/>
      <c r="K22" s="157"/>
      <c r="L22" s="211" t="s">
        <v>209</v>
      </c>
      <c r="M22" s="214"/>
      <c r="N22" s="214"/>
      <c r="O22" s="214"/>
      <c r="P22" s="43"/>
      <c r="Q22" s="43"/>
      <c r="R22" s="43"/>
      <c r="S22" s="43"/>
      <c r="T22" s="43"/>
      <c r="U22" s="43"/>
    </row>
    <row r="23" spans="2:21" ht="19.5" customHeight="1">
      <c r="B23" s="49" t="s">
        <v>263</v>
      </c>
      <c r="C23" s="46"/>
      <c r="D23" s="46"/>
      <c r="E23" s="46"/>
      <c r="F23" s="46"/>
      <c r="G23" s="213" t="s">
        <v>268</v>
      </c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</row>
    <row r="24" spans="2:21" ht="19.5" customHeight="1">
      <c r="B24" s="49" t="s">
        <v>264</v>
      </c>
      <c r="C24" s="48"/>
      <c r="D24" s="48">
        <f>D22+D23</f>
        <v>108</v>
      </c>
      <c r="E24" s="48">
        <f>E22+E23</f>
        <v>55</v>
      </c>
      <c r="F24" s="48">
        <f>F22+F23</f>
        <v>175</v>
      </c>
      <c r="G24" s="230" t="s">
        <v>305</v>
      </c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</row>
    <row r="25" spans="2:21" ht="16.5">
      <c r="B25" s="82" t="s">
        <v>27</v>
      </c>
      <c r="C25" s="220">
        <v>389</v>
      </c>
      <c r="D25" s="220"/>
      <c r="E25" s="220"/>
      <c r="F25" s="220"/>
      <c r="G25" s="63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2:21" ht="15.75">
      <c r="B26" s="82" t="s">
        <v>102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7" spans="2:21" ht="17.25">
      <c r="B27" s="51" t="s">
        <v>318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1:24" ht="15.75">
      <c r="A28" s="49" t="s">
        <v>354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</row>
    <row r="29" ht="15.75">
      <c r="B29" s="49"/>
    </row>
    <row r="30" spans="2:14" ht="12.75">
      <c r="B30" s="62" t="s">
        <v>0</v>
      </c>
      <c r="N30" s="28"/>
    </row>
    <row r="33" ht="26.25" customHeight="1"/>
    <row r="34" spans="3:21" ht="22.5" customHeight="1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</row>
    <row r="35" ht="26.25" customHeight="1">
      <c r="B35" s="122"/>
    </row>
    <row r="36" ht="26.25" customHeight="1">
      <c r="B36" s="122"/>
    </row>
    <row r="37" spans="3:21" ht="26.25" customHeight="1"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22">
        <v>1</v>
      </c>
      <c r="R37" s="117"/>
      <c r="S37" s="117"/>
      <c r="T37" s="117"/>
      <c r="U37" s="117"/>
    </row>
    <row r="38" spans="2:21" ht="26.25" customHeight="1">
      <c r="B38" s="114" t="s">
        <v>146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</row>
    <row r="39" spans="2:21" ht="26.25" customHeight="1">
      <c r="B39" s="115" t="s">
        <v>247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2:26" ht="26.25" customHeight="1">
      <c r="B40" s="116"/>
      <c r="C40" s="80"/>
      <c r="D40" s="161" t="s">
        <v>347</v>
      </c>
      <c r="E40" s="161"/>
      <c r="F40" s="161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2:17" ht="23.25">
      <c r="B41" s="215" t="s">
        <v>348</v>
      </c>
      <c r="C41" s="215"/>
      <c r="D41" s="215"/>
      <c r="E41" s="215"/>
      <c r="F41" s="238" t="s">
        <v>313</v>
      </c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</row>
    <row r="42" spans="2:21" ht="15.75">
      <c r="B42" s="81" t="s">
        <v>22</v>
      </c>
      <c r="C42" s="72"/>
      <c r="D42" s="70" t="s">
        <v>29</v>
      </c>
      <c r="E42" s="70" t="s">
        <v>4</v>
      </c>
      <c r="F42" s="71" t="s">
        <v>21</v>
      </c>
      <c r="G42" s="72" t="s">
        <v>12</v>
      </c>
      <c r="H42" s="72" t="s">
        <v>13</v>
      </c>
      <c r="I42" s="73" t="s">
        <v>0</v>
      </c>
      <c r="J42" s="74" t="s">
        <v>11</v>
      </c>
      <c r="K42" s="74" t="s">
        <v>12</v>
      </c>
      <c r="L42" s="72" t="s">
        <v>13</v>
      </c>
      <c r="M42" s="73" t="s">
        <v>0</v>
      </c>
      <c r="N42" s="72" t="s">
        <v>14</v>
      </c>
      <c r="O42" s="74" t="s">
        <v>15</v>
      </c>
      <c r="P42" s="74" t="s">
        <v>13</v>
      </c>
      <c r="Q42" s="73" t="s">
        <v>0</v>
      </c>
      <c r="R42" s="74" t="s">
        <v>23</v>
      </c>
      <c r="S42" s="74" t="s">
        <v>24</v>
      </c>
      <c r="T42" s="72" t="s">
        <v>13</v>
      </c>
      <c r="U42" s="73" t="s">
        <v>0</v>
      </c>
    </row>
    <row r="43" spans="2:21" ht="18.75">
      <c r="B43" s="69" t="s">
        <v>1</v>
      </c>
      <c r="C43" s="72" t="s">
        <v>343</v>
      </c>
      <c r="D43" s="70" t="s">
        <v>30</v>
      </c>
      <c r="E43" s="70" t="s">
        <v>5</v>
      </c>
      <c r="F43" s="70" t="s">
        <v>7</v>
      </c>
      <c r="G43" s="70" t="s">
        <v>8</v>
      </c>
      <c r="H43" s="70" t="s">
        <v>9</v>
      </c>
      <c r="I43" s="60" t="s">
        <v>10</v>
      </c>
      <c r="J43" s="70" t="s">
        <v>7</v>
      </c>
      <c r="K43" s="70" t="s">
        <v>8</v>
      </c>
      <c r="L43" s="70" t="s">
        <v>9</v>
      </c>
      <c r="M43" s="60" t="s">
        <v>10</v>
      </c>
      <c r="N43" s="70" t="s">
        <v>7</v>
      </c>
      <c r="O43" s="70" t="s">
        <v>8</v>
      </c>
      <c r="P43" s="70" t="s">
        <v>9</v>
      </c>
      <c r="Q43" s="60" t="s">
        <v>10</v>
      </c>
      <c r="R43" s="73" t="s">
        <v>7</v>
      </c>
      <c r="S43" s="73" t="s">
        <v>8</v>
      </c>
      <c r="T43" s="70" t="s">
        <v>9</v>
      </c>
      <c r="U43" s="60" t="s">
        <v>10</v>
      </c>
    </row>
    <row r="44" spans="2:21" ht="18.75">
      <c r="B44" s="69" t="s">
        <v>3</v>
      </c>
      <c r="C44" s="101" t="s">
        <v>319</v>
      </c>
      <c r="D44" s="70" t="s">
        <v>308</v>
      </c>
      <c r="E44" s="70" t="s">
        <v>6</v>
      </c>
      <c r="F44" s="70" t="s">
        <v>31</v>
      </c>
      <c r="G44" s="70" t="s">
        <v>31</v>
      </c>
      <c r="H44" s="76">
        <v>0.03</v>
      </c>
      <c r="I44" s="62"/>
      <c r="J44" s="62"/>
      <c r="K44" s="62"/>
      <c r="L44" s="76">
        <v>0.01</v>
      </c>
      <c r="M44" s="62"/>
      <c r="N44" s="77"/>
      <c r="O44" s="77"/>
      <c r="P44" s="76">
        <v>0.01</v>
      </c>
      <c r="Q44" s="77"/>
      <c r="R44" s="62"/>
      <c r="S44" s="62"/>
      <c r="T44" s="62"/>
      <c r="U44" s="62"/>
    </row>
    <row r="45" spans="2:22" ht="20.25">
      <c r="B45" s="11"/>
      <c r="D45" s="4" t="s">
        <v>32</v>
      </c>
      <c r="E45" s="5"/>
      <c r="F45" s="4" t="s">
        <v>32</v>
      </c>
      <c r="G45" s="4" t="s">
        <v>32</v>
      </c>
      <c r="H45" s="4" t="s">
        <v>32</v>
      </c>
      <c r="I45" s="4" t="s">
        <v>32</v>
      </c>
      <c r="J45" s="4" t="s">
        <v>32</v>
      </c>
      <c r="K45" s="4" t="s">
        <v>32</v>
      </c>
      <c r="L45" s="4" t="s">
        <v>32</v>
      </c>
      <c r="N45" s="4" t="s">
        <v>32</v>
      </c>
      <c r="O45" s="4" t="s">
        <v>32</v>
      </c>
      <c r="P45" s="4" t="s">
        <v>32</v>
      </c>
      <c r="Q45" s="4" t="s">
        <v>32</v>
      </c>
      <c r="R45" s="4" t="s">
        <v>32</v>
      </c>
      <c r="S45" s="4" t="s">
        <v>32</v>
      </c>
      <c r="T45" s="4" t="s">
        <v>32</v>
      </c>
      <c r="U45" s="4" t="s">
        <v>32</v>
      </c>
      <c r="V45" t="s">
        <v>0</v>
      </c>
    </row>
    <row r="46" spans="2:21" ht="20.25">
      <c r="B46" s="11">
        <v>1</v>
      </c>
      <c r="C46" s="60"/>
      <c r="D46" s="60">
        <v>3</v>
      </c>
      <c r="E46" s="60">
        <v>4</v>
      </c>
      <c r="F46" s="60">
        <v>5</v>
      </c>
      <c r="G46" s="60">
        <v>6</v>
      </c>
      <c r="H46" s="61">
        <v>7</v>
      </c>
      <c r="I46" s="60">
        <v>8</v>
      </c>
      <c r="J46" s="60">
        <v>9</v>
      </c>
      <c r="K46" s="60">
        <v>10</v>
      </c>
      <c r="L46" s="61">
        <v>11</v>
      </c>
      <c r="M46" s="60">
        <v>12</v>
      </c>
      <c r="N46" s="60">
        <v>13</v>
      </c>
      <c r="O46" s="60">
        <v>14</v>
      </c>
      <c r="P46" s="61">
        <v>15</v>
      </c>
      <c r="Q46" s="60">
        <v>16</v>
      </c>
      <c r="R46" s="60">
        <v>17</v>
      </c>
      <c r="S46" s="60">
        <v>18</v>
      </c>
      <c r="T46" s="60">
        <v>19</v>
      </c>
      <c r="U46" s="60">
        <v>20</v>
      </c>
    </row>
    <row r="47" spans="2:22" ht="19.5" customHeight="1">
      <c r="B47" s="60"/>
      <c r="E47" s="3" t="s">
        <v>22</v>
      </c>
      <c r="H47" s="4"/>
      <c r="V47" t="s">
        <v>0</v>
      </c>
    </row>
    <row r="48" spans="2:8" ht="19.5" customHeight="1">
      <c r="B48" s="60"/>
      <c r="E48" s="3"/>
      <c r="H48" s="4"/>
    </row>
    <row r="49" spans="1:21" ht="19.5" customHeight="1">
      <c r="A49" s="193">
        <v>1</v>
      </c>
      <c r="B49" s="197" t="s">
        <v>16</v>
      </c>
      <c r="C49" s="127">
        <v>373</v>
      </c>
      <c r="D49" s="127">
        <f>C49*15</f>
        <v>5595</v>
      </c>
      <c r="E49" s="127">
        <f>SUM(C49*32)</f>
        <v>11936</v>
      </c>
      <c r="F49" s="127">
        <f>SUM(C49*22)</f>
        <v>8206</v>
      </c>
      <c r="G49" s="127">
        <f>SUM(E49*8)</f>
        <v>95488</v>
      </c>
      <c r="H49" s="127" t="s">
        <v>20</v>
      </c>
      <c r="I49" s="128">
        <f>SUM(D49+F49+G49)</f>
        <v>109289</v>
      </c>
      <c r="J49" s="127">
        <f>SUM(C49*3)</f>
        <v>1119</v>
      </c>
      <c r="K49" s="127">
        <f>SUM(E49*0.5)</f>
        <v>5968</v>
      </c>
      <c r="L49" s="127" t="str">
        <f>+L51</f>
        <v>+</v>
      </c>
      <c r="M49" s="128">
        <f>SUM(J49:L49)</f>
        <v>7087</v>
      </c>
      <c r="N49" s="127">
        <f>SUM(C49*3)</f>
        <v>1119</v>
      </c>
      <c r="O49" s="127">
        <f>SUM(E49*1)</f>
        <v>11936</v>
      </c>
      <c r="P49" s="127" t="s">
        <v>20</v>
      </c>
      <c r="Q49" s="128">
        <f>SUM(N49:P49)</f>
        <v>13055</v>
      </c>
      <c r="R49" s="127">
        <f>SUM(C49*2)</f>
        <v>746</v>
      </c>
      <c r="S49" s="127">
        <f>SUM(E49*0.5)</f>
        <v>5968</v>
      </c>
      <c r="T49" s="127" t="s">
        <v>20</v>
      </c>
      <c r="U49" s="128">
        <f>SUM(R49:T49)</f>
        <v>6714</v>
      </c>
    </row>
    <row r="50" spans="1:21" ht="19.5" customHeight="1">
      <c r="A50" s="193">
        <v>2</v>
      </c>
      <c r="B50" s="197" t="s">
        <v>17</v>
      </c>
      <c r="C50" s="127">
        <v>156</v>
      </c>
      <c r="D50" s="127">
        <f>SUM(C50*15)</f>
        <v>2340</v>
      </c>
      <c r="E50" s="129">
        <f>SUM(C50*24)</f>
        <v>3744</v>
      </c>
      <c r="F50" s="127">
        <f>SUM(C50*32.5)</f>
        <v>5070</v>
      </c>
      <c r="G50" s="127">
        <f>SUM(E50*8)</f>
        <v>29952</v>
      </c>
      <c r="H50" s="127" t="s">
        <v>20</v>
      </c>
      <c r="I50" s="128">
        <f>SUM(D50+F50+G50)</f>
        <v>37362</v>
      </c>
      <c r="J50" s="127">
        <f>SUM(C50*2.5)</f>
        <v>390</v>
      </c>
      <c r="K50" s="127">
        <f>SUM(E50*0.5)</f>
        <v>1872</v>
      </c>
      <c r="L50" s="127" t="s">
        <v>20</v>
      </c>
      <c r="M50" s="128">
        <f>SUM(J50:L50)</f>
        <v>2262</v>
      </c>
      <c r="N50" s="127">
        <f>SUM(C50*3)</f>
        <v>468</v>
      </c>
      <c r="O50" s="127">
        <f>SUM(E50*1)</f>
        <v>3744</v>
      </c>
      <c r="P50" s="127" t="s">
        <v>20</v>
      </c>
      <c r="Q50" s="128">
        <f>SUM(N50:P50)</f>
        <v>4212</v>
      </c>
      <c r="R50" s="127">
        <f>SUM(C50*2)</f>
        <v>312</v>
      </c>
      <c r="S50" s="127">
        <f>SUM(E50*0.5)</f>
        <v>1872</v>
      </c>
      <c r="T50" s="127" t="s">
        <v>20</v>
      </c>
      <c r="U50" s="128">
        <f>SUM(R50:T50)</f>
        <v>2184</v>
      </c>
    </row>
    <row r="51" spans="1:21" ht="19.5" customHeight="1">
      <c r="A51" s="193">
        <v>3</v>
      </c>
      <c r="B51" s="197" t="s">
        <v>18</v>
      </c>
      <c r="C51" s="127">
        <v>25</v>
      </c>
      <c r="D51" s="127">
        <f>SUM(C51*15)</f>
        <v>375</v>
      </c>
      <c r="E51" s="127">
        <f>SUM(C51*32)</f>
        <v>800</v>
      </c>
      <c r="F51" s="127">
        <f>SUM(C51*22)</f>
        <v>550</v>
      </c>
      <c r="G51" s="127">
        <f>SUM(E51*8)</f>
        <v>6400</v>
      </c>
      <c r="H51" s="127" t="s">
        <v>20</v>
      </c>
      <c r="I51" s="128">
        <f>SUM(D51+F51+G51)</f>
        <v>7325</v>
      </c>
      <c r="J51" s="127">
        <f>SUM(C51*3)</f>
        <v>75</v>
      </c>
      <c r="K51" s="127">
        <f>SUM(E51*0.5)</f>
        <v>400</v>
      </c>
      <c r="L51" s="127" t="s">
        <v>20</v>
      </c>
      <c r="M51" s="128">
        <f>SUM(J51:L51)</f>
        <v>475</v>
      </c>
      <c r="N51" s="127">
        <f>SUM(C51*3)</f>
        <v>75</v>
      </c>
      <c r="O51" s="127">
        <f>SUM(E51*1)</f>
        <v>800</v>
      </c>
      <c r="P51" s="127" t="s">
        <v>20</v>
      </c>
      <c r="Q51" s="128">
        <f>SUM(N51:P51)</f>
        <v>875</v>
      </c>
      <c r="R51" s="127">
        <f>SUM(C51*2)</f>
        <v>50</v>
      </c>
      <c r="S51" s="127">
        <f>SUM(E51*0.5)</f>
        <v>400</v>
      </c>
      <c r="T51" s="127" t="s">
        <v>20</v>
      </c>
      <c r="U51" s="128">
        <f>SUM(R51:T51)</f>
        <v>450</v>
      </c>
    </row>
    <row r="52" spans="1:21" ht="19.5" customHeight="1">
      <c r="A52" s="193">
        <v>4</v>
      </c>
      <c r="B52" s="197" t="s">
        <v>84</v>
      </c>
      <c r="C52" s="127">
        <v>12</v>
      </c>
      <c r="D52" s="127">
        <f>SUM(C52*15)</f>
        <v>180</v>
      </c>
      <c r="E52" s="127">
        <f>SUM(C52*24)</f>
        <v>288</v>
      </c>
      <c r="F52" s="127">
        <f>SUM(C52*32.5)</f>
        <v>390</v>
      </c>
      <c r="G52" s="127">
        <f>SUM(E52*8)</f>
        <v>2304</v>
      </c>
      <c r="H52" s="127" t="s">
        <v>20</v>
      </c>
      <c r="I52" s="128">
        <f>SUM(D52+F52+G52)</f>
        <v>2874</v>
      </c>
      <c r="J52" s="127">
        <f>SUM(C52*2.5)</f>
        <v>30</v>
      </c>
      <c r="K52" s="127">
        <f>SUM(E52*0.5)</f>
        <v>144</v>
      </c>
      <c r="L52" s="127" t="s">
        <v>20</v>
      </c>
      <c r="M52" s="128">
        <f>SUM(J52:L52)</f>
        <v>174</v>
      </c>
      <c r="N52" s="127">
        <f>SUM(C52*3)</f>
        <v>36</v>
      </c>
      <c r="O52" s="127">
        <f>SUM(E52*1)</f>
        <v>288</v>
      </c>
      <c r="P52" s="127" t="s">
        <v>20</v>
      </c>
      <c r="Q52" s="128">
        <f>SUM(N52:P52)</f>
        <v>324</v>
      </c>
      <c r="R52" s="127">
        <f>SUM(C52*2)</f>
        <v>24</v>
      </c>
      <c r="S52" s="127">
        <f>SUM(E52*0.5)</f>
        <v>144</v>
      </c>
      <c r="T52" s="127" t="s">
        <v>20</v>
      </c>
      <c r="U52" s="128">
        <f>SUM(R52:T52)</f>
        <v>168</v>
      </c>
    </row>
    <row r="53" spans="2:21" ht="18.75">
      <c r="B53" s="120" t="s">
        <v>27</v>
      </c>
      <c r="C53" s="130">
        <f>C52+C51+C50+C49</f>
        <v>566</v>
      </c>
      <c r="D53" s="130">
        <f>D52+D51+D50+D49</f>
        <v>8490</v>
      </c>
      <c r="E53" s="130">
        <f>SUM(E49:E52)</f>
        <v>16768</v>
      </c>
      <c r="F53" s="130">
        <f>F52+F51+F50+F49</f>
        <v>14216</v>
      </c>
      <c r="G53" s="130">
        <f>G52+G51+G50+G49</f>
        <v>134144</v>
      </c>
      <c r="H53" s="130">
        <f>SUM(H49:H52)</f>
        <v>0</v>
      </c>
      <c r="I53" s="130">
        <f>I52+I51+I50+I49</f>
        <v>156850</v>
      </c>
      <c r="J53" s="130">
        <f aca="true" t="shared" si="1" ref="J53:U53">SUM(J49:J52)</f>
        <v>1614</v>
      </c>
      <c r="K53" s="130">
        <f t="shared" si="1"/>
        <v>8384</v>
      </c>
      <c r="L53" s="130">
        <f t="shared" si="1"/>
        <v>0</v>
      </c>
      <c r="M53" s="130">
        <f t="shared" si="1"/>
        <v>9998</v>
      </c>
      <c r="N53" s="130">
        <f t="shared" si="1"/>
        <v>1698</v>
      </c>
      <c r="O53" s="130">
        <f t="shared" si="1"/>
        <v>16768</v>
      </c>
      <c r="P53" s="130">
        <f t="shared" si="1"/>
        <v>0</v>
      </c>
      <c r="Q53" s="130">
        <f t="shared" si="1"/>
        <v>18466</v>
      </c>
      <c r="R53" s="130">
        <f t="shared" si="1"/>
        <v>1132</v>
      </c>
      <c r="S53" s="130">
        <f t="shared" si="1"/>
        <v>8384</v>
      </c>
      <c r="T53" s="130">
        <f t="shared" si="1"/>
        <v>0</v>
      </c>
      <c r="U53" s="130">
        <f t="shared" si="1"/>
        <v>9516</v>
      </c>
    </row>
    <row r="54" spans="2:21" ht="19.5">
      <c r="B54" s="41" t="s">
        <v>298</v>
      </c>
      <c r="C54" s="67"/>
      <c r="D54" s="67"/>
      <c r="E54" s="67"/>
      <c r="F54" s="212"/>
      <c r="G54" s="212"/>
      <c r="H54" s="212"/>
      <c r="I54" s="212"/>
      <c r="J54" s="212"/>
      <c r="K54" s="212"/>
      <c r="L54" s="224"/>
      <c r="M54" s="224"/>
      <c r="N54" s="224"/>
      <c r="O54" s="224"/>
      <c r="P54" s="9"/>
      <c r="Q54" s="9"/>
      <c r="R54" s="212"/>
      <c r="S54" s="212"/>
      <c r="T54" s="212"/>
      <c r="U54" s="212"/>
    </row>
    <row r="55" spans="2:21" ht="16.5">
      <c r="B55" s="113" t="s">
        <v>69</v>
      </c>
      <c r="C55" s="211"/>
      <c r="D55" s="211"/>
      <c r="E55" s="211" t="s">
        <v>265</v>
      </c>
      <c r="F55" s="211"/>
      <c r="G55" s="211" t="s">
        <v>269</v>
      </c>
      <c r="H55" s="214"/>
      <c r="I55" s="214"/>
      <c r="J55" s="214"/>
      <c r="K55" s="214"/>
      <c r="L55" s="211" t="s">
        <v>207</v>
      </c>
      <c r="M55" s="211"/>
      <c r="N55" s="211"/>
      <c r="O55" s="211"/>
      <c r="P55" s="157"/>
      <c r="Q55" s="13"/>
      <c r="R55" s="211" t="s">
        <v>206</v>
      </c>
      <c r="S55" s="214"/>
      <c r="T55" s="214"/>
      <c r="U55" s="214"/>
    </row>
    <row r="56" spans="2:21" ht="15.75">
      <c r="B56" s="80"/>
      <c r="C56" s="66"/>
      <c r="D56" s="65" t="s">
        <v>267</v>
      </c>
      <c r="E56" s="66" t="s">
        <v>266</v>
      </c>
      <c r="F56" s="65" t="s">
        <v>267</v>
      </c>
      <c r="G56" s="96"/>
      <c r="H56" s="96"/>
      <c r="I56" s="96"/>
      <c r="J56" s="96"/>
      <c r="K56" s="96"/>
      <c r="L56" s="211" t="s">
        <v>208</v>
      </c>
      <c r="M56" s="214"/>
      <c r="N56" s="214"/>
      <c r="O56" s="214"/>
      <c r="P56" s="157"/>
      <c r="Q56" s="157"/>
      <c r="R56" s="157"/>
      <c r="S56" s="157"/>
      <c r="T56" s="157"/>
      <c r="U56" s="157"/>
    </row>
    <row r="57" spans="2:21" ht="15.75">
      <c r="B57" s="80"/>
      <c r="C57" s="46"/>
      <c r="D57" s="46">
        <v>35</v>
      </c>
      <c r="E57" s="46">
        <v>33</v>
      </c>
      <c r="F57" s="46">
        <v>53</v>
      </c>
      <c r="G57" s="157"/>
      <c r="H57" s="157"/>
      <c r="I57" s="157"/>
      <c r="J57" s="157"/>
      <c r="K57" s="157"/>
      <c r="L57" s="211" t="s">
        <v>209</v>
      </c>
      <c r="M57" s="214"/>
      <c r="N57" s="214"/>
      <c r="O57" s="214"/>
      <c r="P57" s="157"/>
      <c r="Q57" s="157"/>
      <c r="R57" s="157"/>
      <c r="S57" s="157"/>
      <c r="T57" s="157"/>
      <c r="U57" s="157"/>
    </row>
    <row r="58" spans="2:21" ht="16.5">
      <c r="B58" s="49" t="s">
        <v>263</v>
      </c>
      <c r="C58" s="46"/>
      <c r="D58" s="46">
        <v>0</v>
      </c>
      <c r="E58" s="46">
        <v>6</v>
      </c>
      <c r="F58" s="46">
        <v>0</v>
      </c>
      <c r="G58" s="213" t="s">
        <v>268</v>
      </c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</row>
    <row r="59" spans="2:21" ht="16.5">
      <c r="B59" s="49" t="s">
        <v>264</v>
      </c>
      <c r="C59" s="48"/>
      <c r="D59" s="48">
        <f>D57+D58</f>
        <v>35</v>
      </c>
      <c r="E59" s="48">
        <f>E57+E58</f>
        <v>39</v>
      </c>
      <c r="F59" s="48">
        <f>F57+F58</f>
        <v>53</v>
      </c>
      <c r="G59" s="230" t="s">
        <v>305</v>
      </c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</row>
    <row r="60" spans="2:21" ht="16.5">
      <c r="B60" s="82" t="s">
        <v>27</v>
      </c>
      <c r="C60" s="220"/>
      <c r="D60" s="220"/>
      <c r="E60" s="220"/>
      <c r="F60" s="220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</row>
    <row r="61" spans="2:21" ht="15.75">
      <c r="B61" s="82" t="s">
        <v>102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</row>
    <row r="62" spans="2:21" ht="16.5">
      <c r="B62" s="93" t="s">
        <v>214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43"/>
      <c r="R62" s="43"/>
      <c r="S62" s="43"/>
      <c r="T62" s="43"/>
      <c r="U62" s="43"/>
    </row>
    <row r="63" spans="1:24" ht="16.5" customHeight="1">
      <c r="A63" s="49" t="s">
        <v>299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</row>
    <row r="64" ht="15.75">
      <c r="B64" s="49"/>
    </row>
    <row r="65" ht="12.75">
      <c r="B65" s="62" t="s">
        <v>0</v>
      </c>
    </row>
    <row r="76" spans="2:7" ht="15.75">
      <c r="B76">
        <v>2</v>
      </c>
      <c r="G76" s="122">
        <v>2</v>
      </c>
    </row>
    <row r="77" ht="12.75">
      <c r="V77" t="s">
        <v>0</v>
      </c>
    </row>
    <row r="80" spans="2:21" ht="23.25">
      <c r="B80" s="114" t="s">
        <v>146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</row>
    <row r="81" spans="2:21" ht="22.5">
      <c r="B81" s="115" t="s">
        <v>247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</row>
    <row r="82" spans="2:21" ht="15.75">
      <c r="B82" s="161" t="s">
        <v>327</v>
      </c>
      <c r="C82" s="162"/>
      <c r="D82" s="162"/>
      <c r="E82" s="162"/>
      <c r="F82" s="162"/>
      <c r="G82" s="162"/>
      <c r="H82" s="162"/>
      <c r="I82" s="55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2:20" ht="23.25">
      <c r="B83" s="227" t="s">
        <v>346</v>
      </c>
      <c r="C83" s="227"/>
      <c r="D83" s="227"/>
      <c r="E83" s="227"/>
      <c r="F83" s="227"/>
      <c r="G83" s="227"/>
      <c r="H83" s="54" t="s">
        <v>313</v>
      </c>
      <c r="I83" s="112"/>
      <c r="J83" s="62"/>
      <c r="K83" s="62"/>
      <c r="L83" s="62"/>
      <c r="M83" s="62"/>
      <c r="N83" s="62"/>
      <c r="O83" s="9"/>
      <c r="P83" s="9"/>
      <c r="Q83" s="9"/>
      <c r="R83" s="9"/>
      <c r="S83" s="9"/>
      <c r="T83" s="9"/>
    </row>
    <row r="84" spans="2:21" ht="18.75">
      <c r="B84" s="69" t="s">
        <v>1</v>
      </c>
      <c r="C84" s="72" t="s">
        <v>343</v>
      </c>
      <c r="D84" s="70" t="s">
        <v>29</v>
      </c>
      <c r="E84" s="70" t="s">
        <v>4</v>
      </c>
      <c r="F84" s="71" t="s">
        <v>21</v>
      </c>
      <c r="G84" s="72" t="s">
        <v>12</v>
      </c>
      <c r="H84" s="72" t="s">
        <v>13</v>
      </c>
      <c r="I84" s="73" t="s">
        <v>0</v>
      </c>
      <c r="J84" s="74" t="s">
        <v>11</v>
      </c>
      <c r="K84" s="74" t="s">
        <v>12</v>
      </c>
      <c r="L84" s="72" t="s">
        <v>13</v>
      </c>
      <c r="M84" s="73" t="s">
        <v>0</v>
      </c>
      <c r="N84" s="72" t="s">
        <v>14</v>
      </c>
      <c r="O84" s="74" t="s">
        <v>15</v>
      </c>
      <c r="P84" s="74" t="s">
        <v>13</v>
      </c>
      <c r="Q84" s="73" t="s">
        <v>0</v>
      </c>
      <c r="R84" s="74" t="s">
        <v>23</v>
      </c>
      <c r="S84" s="74" t="s">
        <v>24</v>
      </c>
      <c r="T84" s="72" t="s">
        <v>13</v>
      </c>
      <c r="U84" s="73" t="s">
        <v>0</v>
      </c>
    </row>
    <row r="85" spans="2:21" ht="18.75">
      <c r="B85" s="69" t="s">
        <v>3</v>
      </c>
      <c r="C85" s="101" t="s">
        <v>319</v>
      </c>
      <c r="D85" s="70" t="s">
        <v>30</v>
      </c>
      <c r="E85" s="70" t="s">
        <v>5</v>
      </c>
      <c r="F85" s="70" t="s">
        <v>7</v>
      </c>
      <c r="G85" s="70" t="s">
        <v>8</v>
      </c>
      <c r="H85" s="70" t="s">
        <v>9</v>
      </c>
      <c r="I85" s="60" t="s">
        <v>10</v>
      </c>
      <c r="J85" s="70" t="s">
        <v>7</v>
      </c>
      <c r="K85" s="70" t="s">
        <v>8</v>
      </c>
      <c r="L85" s="70" t="s">
        <v>9</v>
      </c>
      <c r="M85" s="60" t="s">
        <v>10</v>
      </c>
      <c r="N85" s="70" t="s">
        <v>7</v>
      </c>
      <c r="O85" s="70" t="s">
        <v>8</v>
      </c>
      <c r="P85" s="70" t="s">
        <v>9</v>
      </c>
      <c r="Q85" s="60" t="s">
        <v>10</v>
      </c>
      <c r="R85" s="73" t="s">
        <v>7</v>
      </c>
      <c r="S85" s="73" t="s">
        <v>8</v>
      </c>
      <c r="T85" s="70" t="s">
        <v>9</v>
      </c>
      <c r="U85" s="60" t="s">
        <v>10</v>
      </c>
    </row>
    <row r="86" spans="2:17" ht="18.75">
      <c r="B86" s="69"/>
      <c r="C86" s="101"/>
      <c r="D86" s="70" t="s">
        <v>308</v>
      </c>
      <c r="E86" s="70" t="s">
        <v>6</v>
      </c>
      <c r="F86" s="70" t="s">
        <v>31</v>
      </c>
      <c r="G86" s="70" t="s">
        <v>31</v>
      </c>
      <c r="H86" s="10">
        <v>0.03</v>
      </c>
      <c r="L86" s="10">
        <v>0.01</v>
      </c>
      <c r="N86" s="4"/>
      <c r="O86" s="4"/>
      <c r="P86" s="10">
        <v>0.01</v>
      </c>
      <c r="Q86" s="4"/>
    </row>
    <row r="87" spans="2:21" ht="20.25">
      <c r="B87" s="11"/>
      <c r="C87" s="72"/>
      <c r="D87" s="4" t="s">
        <v>32</v>
      </c>
      <c r="E87" s="5"/>
      <c r="F87" s="4" t="s">
        <v>32</v>
      </c>
      <c r="G87" s="4" t="s">
        <v>32</v>
      </c>
      <c r="H87" s="4" t="s">
        <v>32</v>
      </c>
      <c r="I87" s="4" t="s">
        <v>32</v>
      </c>
      <c r="J87" s="4" t="s">
        <v>32</v>
      </c>
      <c r="K87" s="4" t="s">
        <v>32</v>
      </c>
      <c r="L87" s="4" t="s">
        <v>32</v>
      </c>
      <c r="N87" s="4" t="s">
        <v>32</v>
      </c>
      <c r="O87" s="4" t="s">
        <v>32</v>
      </c>
      <c r="P87" s="4" t="s">
        <v>32</v>
      </c>
      <c r="Q87" s="4" t="s">
        <v>32</v>
      </c>
      <c r="R87" s="4" t="s">
        <v>32</v>
      </c>
      <c r="S87" s="4" t="s">
        <v>32</v>
      </c>
      <c r="T87" s="4" t="s">
        <v>32</v>
      </c>
      <c r="U87" s="4" t="s">
        <v>32</v>
      </c>
    </row>
    <row r="88" spans="2:22" ht="18.75">
      <c r="B88" s="60">
        <v>1</v>
      </c>
      <c r="C88" s="101"/>
      <c r="D88" s="60">
        <v>3</v>
      </c>
      <c r="E88" s="60">
        <v>4</v>
      </c>
      <c r="F88" s="60">
        <v>5</v>
      </c>
      <c r="G88" s="60">
        <v>6</v>
      </c>
      <c r="H88" s="61">
        <v>7</v>
      </c>
      <c r="I88" s="60">
        <v>8</v>
      </c>
      <c r="J88" s="60">
        <v>9</v>
      </c>
      <c r="K88" s="60">
        <v>10</v>
      </c>
      <c r="L88" s="61">
        <v>11</v>
      </c>
      <c r="M88" s="60">
        <v>12</v>
      </c>
      <c r="N88" s="60">
        <v>13</v>
      </c>
      <c r="O88" s="60">
        <v>14</v>
      </c>
      <c r="P88" s="61">
        <v>15</v>
      </c>
      <c r="Q88" s="60">
        <v>16</v>
      </c>
      <c r="R88" s="60">
        <v>17</v>
      </c>
      <c r="S88" s="60">
        <v>18</v>
      </c>
      <c r="T88" s="60">
        <v>19</v>
      </c>
      <c r="U88" s="60">
        <v>20</v>
      </c>
      <c r="V88" t="s">
        <v>0</v>
      </c>
    </row>
    <row r="89" spans="1:22" ht="23.25">
      <c r="A89" s="193">
        <v>1</v>
      </c>
      <c r="B89" s="197" t="s">
        <v>16</v>
      </c>
      <c r="C89" s="127">
        <v>265</v>
      </c>
      <c r="D89" s="127">
        <f>C89*15</f>
        <v>3975</v>
      </c>
      <c r="E89" s="127">
        <f>SUM(C89*32)</f>
        <v>8480</v>
      </c>
      <c r="F89" s="127">
        <f>SUM(C89*22)</f>
        <v>5830</v>
      </c>
      <c r="G89" s="127">
        <f>SUM(E89*8)</f>
        <v>67840</v>
      </c>
      <c r="H89" s="127" t="s">
        <v>20</v>
      </c>
      <c r="I89" s="128">
        <f>SUM(D89+F89+G89)</f>
        <v>77645</v>
      </c>
      <c r="J89" s="127">
        <f>SUM(C89*3)</f>
        <v>795</v>
      </c>
      <c r="K89" s="127">
        <f>SUM(E89*0.5)</f>
        <v>4240</v>
      </c>
      <c r="L89" s="127" t="str">
        <f>+L91</f>
        <v>+</v>
      </c>
      <c r="M89" s="128">
        <f>SUM(J89:L89)</f>
        <v>5035</v>
      </c>
      <c r="N89" s="127">
        <f>SUM(C89*3)</f>
        <v>795</v>
      </c>
      <c r="O89" s="127">
        <f>SUM(E89*1)</f>
        <v>8480</v>
      </c>
      <c r="P89" s="127" t="s">
        <v>20</v>
      </c>
      <c r="Q89" s="128">
        <f>SUM(N89:P89)</f>
        <v>9275</v>
      </c>
      <c r="R89" s="127">
        <f>SUM(C89*2)</f>
        <v>530</v>
      </c>
      <c r="S89" s="127">
        <f>SUM(E89*0.5)</f>
        <v>4240</v>
      </c>
      <c r="T89" s="127" t="s">
        <v>20</v>
      </c>
      <c r="U89" s="128">
        <f>SUM(R89:T89)</f>
        <v>4770</v>
      </c>
      <c r="V89" t="s">
        <v>0</v>
      </c>
    </row>
    <row r="90" spans="1:21" ht="23.25">
      <c r="A90" s="193">
        <v>2</v>
      </c>
      <c r="B90" s="197" t="s">
        <v>17</v>
      </c>
      <c r="C90" s="127">
        <v>100</v>
      </c>
      <c r="D90" s="127">
        <f>C90*15</f>
        <v>1500</v>
      </c>
      <c r="E90" s="129">
        <f>SUM(C90*24)</f>
        <v>2400</v>
      </c>
      <c r="F90" s="127">
        <f>SUM(C90*32.5)</f>
        <v>3250</v>
      </c>
      <c r="G90" s="127">
        <f>SUM(E90*8)</f>
        <v>19200</v>
      </c>
      <c r="H90" s="127" t="s">
        <v>20</v>
      </c>
      <c r="I90" s="128">
        <f>SUM(D90+F90+G90)</f>
        <v>23950</v>
      </c>
      <c r="J90" s="127">
        <f>SUM(C90*2.5)</f>
        <v>250</v>
      </c>
      <c r="K90" s="127">
        <f>SUM(E90*0.5)</f>
        <v>1200</v>
      </c>
      <c r="L90" s="127" t="s">
        <v>20</v>
      </c>
      <c r="M90" s="128">
        <f>SUM(J90:L90)</f>
        <v>1450</v>
      </c>
      <c r="N90" s="127">
        <f>SUM(C90*3)</f>
        <v>300</v>
      </c>
      <c r="O90" s="127">
        <f>SUM(E90*1)</f>
        <v>2400</v>
      </c>
      <c r="P90" s="127" t="s">
        <v>20</v>
      </c>
      <c r="Q90" s="128">
        <f>SUM(N90:P90)</f>
        <v>2700</v>
      </c>
      <c r="R90" s="127">
        <f>SUM(C90*2)</f>
        <v>200</v>
      </c>
      <c r="S90" s="127">
        <f>SUM(E90*0.5)</f>
        <v>1200</v>
      </c>
      <c r="T90" s="127" t="s">
        <v>20</v>
      </c>
      <c r="U90" s="128">
        <f>SUM(R90:T90)</f>
        <v>1400</v>
      </c>
    </row>
    <row r="91" spans="1:21" ht="23.25">
      <c r="A91" s="193">
        <v>3</v>
      </c>
      <c r="B91" s="197" t="s">
        <v>18</v>
      </c>
      <c r="C91" s="127">
        <v>176</v>
      </c>
      <c r="D91" s="127">
        <f>C91*15</f>
        <v>2640</v>
      </c>
      <c r="E91" s="127">
        <f>SUM(C91*32)</f>
        <v>5632</v>
      </c>
      <c r="F91" s="127">
        <f>SUM(C91*22)</f>
        <v>3872</v>
      </c>
      <c r="G91" s="127">
        <f>SUM(E91*8)</f>
        <v>45056</v>
      </c>
      <c r="H91" s="127" t="s">
        <v>20</v>
      </c>
      <c r="I91" s="128">
        <f>SUM(D91+F91+G91)</f>
        <v>51568</v>
      </c>
      <c r="J91" s="127">
        <f>SUM(C91*3)</f>
        <v>528</v>
      </c>
      <c r="K91" s="127">
        <f>SUM(E91*0.5)</f>
        <v>2816</v>
      </c>
      <c r="L91" s="127" t="s">
        <v>20</v>
      </c>
      <c r="M91" s="128">
        <f>SUM(J91:L91)</f>
        <v>3344</v>
      </c>
      <c r="N91" s="127">
        <f>SUM(C91*3)</f>
        <v>528</v>
      </c>
      <c r="O91" s="127">
        <f>SUM(E91*1)</f>
        <v>5632</v>
      </c>
      <c r="P91" s="127" t="s">
        <v>20</v>
      </c>
      <c r="Q91" s="128">
        <f>SUM(N91:P91)</f>
        <v>6160</v>
      </c>
      <c r="R91" s="127">
        <f>SUM(C91*2)</f>
        <v>352</v>
      </c>
      <c r="S91" s="127">
        <f>SUM(E91*0.5)</f>
        <v>2816</v>
      </c>
      <c r="T91" s="127" t="s">
        <v>20</v>
      </c>
      <c r="U91" s="128">
        <f>SUM(R91:T91)</f>
        <v>3168</v>
      </c>
    </row>
    <row r="92" spans="1:21" ht="23.25">
      <c r="A92" s="193">
        <v>4</v>
      </c>
      <c r="B92" s="197" t="s">
        <v>84</v>
      </c>
      <c r="C92" s="127">
        <v>70</v>
      </c>
      <c r="D92" s="127">
        <f>C92*15</f>
        <v>1050</v>
      </c>
      <c r="E92" s="127">
        <f>SUM(C92*24)</f>
        <v>1680</v>
      </c>
      <c r="F92" s="127">
        <f>SUM(C92*32.5)</f>
        <v>2275</v>
      </c>
      <c r="G92" s="127">
        <f>SUM(E92*8)</f>
        <v>13440</v>
      </c>
      <c r="H92" s="127" t="s">
        <v>20</v>
      </c>
      <c r="I92" s="128">
        <f>SUM(D92+F92+G92)</f>
        <v>16765</v>
      </c>
      <c r="J92" s="127">
        <f>SUM(C92*2.5)</f>
        <v>175</v>
      </c>
      <c r="K92" s="127">
        <f>SUM(E92*0.5)</f>
        <v>840</v>
      </c>
      <c r="L92" s="127" t="s">
        <v>20</v>
      </c>
      <c r="M92" s="128">
        <f>SUM(J92:L92)</f>
        <v>1015</v>
      </c>
      <c r="N92" s="127">
        <f>SUM(C92*3)</f>
        <v>210</v>
      </c>
      <c r="O92" s="127">
        <f>SUM(E92*1)</f>
        <v>1680</v>
      </c>
      <c r="P92" s="127" t="s">
        <v>20</v>
      </c>
      <c r="Q92" s="128">
        <f>SUM(N92:P92)</f>
        <v>1890</v>
      </c>
      <c r="R92" s="127">
        <f>SUM(C92*2)</f>
        <v>140</v>
      </c>
      <c r="S92" s="127">
        <f>SUM(E92*0.5)</f>
        <v>840</v>
      </c>
      <c r="T92" s="127" t="s">
        <v>20</v>
      </c>
      <c r="U92" s="128">
        <f>SUM(R92:T92)</f>
        <v>980</v>
      </c>
    </row>
    <row r="93" spans="2:21" ht="18.75">
      <c r="B93" s="131" t="s">
        <v>27</v>
      </c>
      <c r="C93" s="130">
        <v>611</v>
      </c>
      <c r="D93" s="127">
        <f>C93*15</f>
        <v>9165</v>
      </c>
      <c r="E93" s="130">
        <f>SUM(E89:E92)</f>
        <v>18192</v>
      </c>
      <c r="F93" s="130">
        <f>SUM(F89:F92)</f>
        <v>15227</v>
      </c>
      <c r="G93" s="130">
        <f>SUM(G89:G92)</f>
        <v>145536</v>
      </c>
      <c r="H93" s="130">
        <f aca="true" t="shared" si="2" ref="H93:U93">SUM(H89:H92)</f>
        <v>0</v>
      </c>
      <c r="I93" s="130">
        <f>SUM(I89:I92)</f>
        <v>169928</v>
      </c>
      <c r="J93" s="130">
        <f>SUM(J89:J92)</f>
        <v>1748</v>
      </c>
      <c r="K93" s="130">
        <f t="shared" si="2"/>
        <v>9096</v>
      </c>
      <c r="L93" s="130">
        <f t="shared" si="2"/>
        <v>0</v>
      </c>
      <c r="M93" s="130">
        <f t="shared" si="2"/>
        <v>10844</v>
      </c>
      <c r="N93" s="130">
        <f t="shared" si="2"/>
        <v>1833</v>
      </c>
      <c r="O93" s="130">
        <f t="shared" si="2"/>
        <v>18192</v>
      </c>
      <c r="P93" s="130">
        <f t="shared" si="2"/>
        <v>0</v>
      </c>
      <c r="Q93" s="130">
        <f t="shared" si="2"/>
        <v>20025</v>
      </c>
      <c r="R93" s="130">
        <f t="shared" si="2"/>
        <v>1222</v>
      </c>
      <c r="S93" s="130">
        <f t="shared" si="2"/>
        <v>9096</v>
      </c>
      <c r="T93" s="130">
        <f t="shared" si="2"/>
        <v>0</v>
      </c>
      <c r="U93" s="130">
        <f t="shared" si="2"/>
        <v>10318</v>
      </c>
    </row>
    <row r="94" spans="2:21" ht="15.75">
      <c r="B94" s="40" t="s">
        <v>22</v>
      </c>
      <c r="C94" s="145" t="s">
        <v>317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80"/>
      <c r="S94" s="87" t="s">
        <v>21</v>
      </c>
      <c r="T94" s="88" t="s">
        <v>205</v>
      </c>
      <c r="U94" s="84"/>
    </row>
    <row r="95" spans="2:21" ht="19.5">
      <c r="B95" s="41" t="s">
        <v>298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80"/>
      <c r="S95" s="84" t="s">
        <v>106</v>
      </c>
      <c r="T95" s="84" t="s">
        <v>106</v>
      </c>
      <c r="U95" s="80"/>
    </row>
    <row r="96" spans="2:21" ht="16.5">
      <c r="B96" s="40" t="s">
        <v>106</v>
      </c>
      <c r="C96" s="67"/>
      <c r="D96" s="67"/>
      <c r="E96" s="67"/>
      <c r="F96" s="212"/>
      <c r="G96" s="212"/>
      <c r="H96" s="212"/>
      <c r="I96" s="212"/>
      <c r="J96" s="212"/>
      <c r="K96" s="212"/>
      <c r="L96" s="224"/>
      <c r="M96" s="224"/>
      <c r="N96" s="224"/>
      <c r="O96" s="224"/>
      <c r="P96" s="9"/>
      <c r="Q96" s="9"/>
      <c r="R96" s="212"/>
      <c r="S96" s="212"/>
      <c r="T96" s="212"/>
      <c r="U96" s="212"/>
    </row>
    <row r="97" spans="2:22" ht="16.5">
      <c r="B97" s="113" t="s">
        <v>69</v>
      </c>
      <c r="C97" s="211"/>
      <c r="D97" s="211"/>
      <c r="E97" s="211" t="s">
        <v>265</v>
      </c>
      <c r="F97" s="211"/>
      <c r="G97" s="211" t="s">
        <v>269</v>
      </c>
      <c r="H97" s="214"/>
      <c r="I97" s="214"/>
      <c r="J97" s="214"/>
      <c r="K97" s="214"/>
      <c r="L97" s="211" t="s">
        <v>207</v>
      </c>
      <c r="M97" s="211"/>
      <c r="N97" s="211"/>
      <c r="O97" s="211"/>
      <c r="P97" s="157"/>
      <c r="Q97" s="13"/>
      <c r="R97" s="211" t="s">
        <v>206</v>
      </c>
      <c r="S97" s="214"/>
      <c r="T97" s="214"/>
      <c r="U97" s="214"/>
      <c r="V97" s="12"/>
    </row>
    <row r="98" spans="2:22" ht="21.75" customHeight="1">
      <c r="B98" s="80"/>
      <c r="C98" s="66"/>
      <c r="D98" s="65" t="s">
        <v>267</v>
      </c>
      <c r="E98" s="66" t="s">
        <v>266</v>
      </c>
      <c r="F98" s="65" t="s">
        <v>267</v>
      </c>
      <c r="G98" s="96"/>
      <c r="H98" s="96"/>
      <c r="I98" s="96"/>
      <c r="J98" s="96"/>
      <c r="K98" s="96"/>
      <c r="L98" s="211" t="s">
        <v>208</v>
      </c>
      <c r="M98" s="214"/>
      <c r="N98" s="214"/>
      <c r="O98" s="214"/>
      <c r="P98" s="157"/>
      <c r="Q98" s="157"/>
      <c r="R98" s="157"/>
      <c r="S98" s="157"/>
      <c r="T98" s="157"/>
      <c r="U98" s="157"/>
      <c r="V98" s="12"/>
    </row>
    <row r="99" spans="2:22" ht="15.75">
      <c r="B99" s="80"/>
      <c r="C99" s="46"/>
      <c r="D99" s="46">
        <v>67</v>
      </c>
      <c r="E99" s="46">
        <v>53</v>
      </c>
      <c r="F99" s="46">
        <v>40</v>
      </c>
      <c r="G99" s="157"/>
      <c r="H99" s="157"/>
      <c r="I99" s="157"/>
      <c r="J99" s="157"/>
      <c r="K99" s="157"/>
      <c r="L99" s="211" t="s">
        <v>209</v>
      </c>
      <c r="M99" s="214"/>
      <c r="N99" s="214"/>
      <c r="O99" s="214"/>
      <c r="P99" s="157"/>
      <c r="Q99" s="157"/>
      <c r="R99" s="157"/>
      <c r="S99" s="157"/>
      <c r="T99" s="157"/>
      <c r="U99" s="157"/>
      <c r="V99" s="12"/>
    </row>
    <row r="100" spans="2:21" ht="16.5">
      <c r="B100" s="49" t="s">
        <v>263</v>
      </c>
      <c r="C100" s="46"/>
      <c r="D100" s="46"/>
      <c r="E100" s="46"/>
      <c r="F100" s="46"/>
      <c r="G100" s="213" t="s">
        <v>268</v>
      </c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</row>
    <row r="101" spans="2:21" ht="16.5">
      <c r="B101" s="49" t="s">
        <v>264</v>
      </c>
      <c r="C101" s="48"/>
      <c r="D101" s="48">
        <f>D99+D100</f>
        <v>67</v>
      </c>
      <c r="E101" s="48">
        <f>E99+E100</f>
        <v>53</v>
      </c>
      <c r="F101" s="48">
        <f>F99+F100</f>
        <v>40</v>
      </c>
      <c r="G101" s="230" t="s">
        <v>305</v>
      </c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</row>
    <row r="102" spans="2:21" ht="16.5">
      <c r="B102" s="82" t="s">
        <v>27</v>
      </c>
      <c r="C102" s="220"/>
      <c r="D102" s="220"/>
      <c r="E102" s="220"/>
      <c r="F102" s="220"/>
      <c r="G102" s="63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</row>
    <row r="103" spans="2:21" ht="15.75">
      <c r="B103" s="82" t="s">
        <v>102</v>
      </c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</row>
    <row r="104" ht="16.5">
      <c r="B104" s="93" t="s">
        <v>215</v>
      </c>
    </row>
    <row r="105" spans="2:21" ht="16.5">
      <c r="B105" s="49" t="s">
        <v>299</v>
      </c>
      <c r="C105" s="220"/>
      <c r="D105" s="220"/>
      <c r="E105" s="220"/>
      <c r="F105" s="220"/>
      <c r="G105" s="49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</row>
    <row r="106" ht="16.5">
      <c r="B106" s="47"/>
    </row>
    <row r="107" spans="3:21" ht="12.7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2:21" ht="17.25"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2:21" ht="17.25"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2:21" ht="17.25"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2:21" ht="17.25"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2:21" ht="17.25"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2:21" ht="17.25"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2:21" ht="17.25"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2:21" ht="17.25"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2:21" ht="18">
      <c r="B116" s="51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</row>
    <row r="117" spans="2:21" ht="18">
      <c r="B117" s="56"/>
      <c r="C117" s="117"/>
      <c r="D117" s="117"/>
      <c r="E117" s="117"/>
      <c r="F117" s="117"/>
      <c r="G117" s="56">
        <v>3</v>
      </c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</row>
    <row r="118" spans="2:21" ht="18">
      <c r="B118" s="5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</row>
    <row r="119" spans="2:21" ht="18">
      <c r="B119" s="5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</row>
    <row r="120" spans="2:21" ht="18">
      <c r="B120" s="5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</row>
    <row r="121" spans="2:21" ht="23.25">
      <c r="B121" s="114" t="s">
        <v>146</v>
      </c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</row>
    <row r="122" spans="2:21" ht="22.5">
      <c r="B122" s="115" t="s">
        <v>247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</row>
    <row r="123" spans="2:21" ht="15.75">
      <c r="B123" s="161" t="s">
        <v>327</v>
      </c>
      <c r="C123" s="162"/>
      <c r="D123" s="162"/>
      <c r="E123" s="162"/>
      <c r="F123" s="162"/>
      <c r="G123" s="162"/>
      <c r="H123" s="162"/>
      <c r="I123" s="55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2:18" ht="19.5" customHeight="1">
      <c r="B124" s="227" t="s">
        <v>163</v>
      </c>
      <c r="C124" s="227"/>
      <c r="D124" s="227"/>
      <c r="E124" s="227"/>
      <c r="F124" s="227"/>
      <c r="G124" s="227"/>
      <c r="H124" s="54" t="s">
        <v>313</v>
      </c>
      <c r="I124" s="55"/>
      <c r="J124" s="9"/>
      <c r="K124" s="9"/>
      <c r="L124" s="9"/>
      <c r="M124" s="9"/>
      <c r="N124" s="9"/>
      <c r="Q124" s="9"/>
      <c r="R124" s="9"/>
    </row>
    <row r="125" spans="2:21" ht="19.5" customHeight="1">
      <c r="B125" s="69" t="s">
        <v>1</v>
      </c>
      <c r="C125" s="72" t="s">
        <v>343</v>
      </c>
      <c r="D125" s="70" t="s">
        <v>29</v>
      </c>
      <c r="E125" s="70" t="s">
        <v>4</v>
      </c>
      <c r="F125" s="71" t="s">
        <v>21</v>
      </c>
      <c r="G125" s="72" t="s">
        <v>12</v>
      </c>
      <c r="H125" s="72" t="s">
        <v>13</v>
      </c>
      <c r="I125" s="73" t="s">
        <v>0</v>
      </c>
      <c r="J125" s="74" t="s">
        <v>11</v>
      </c>
      <c r="K125" s="74" t="s">
        <v>12</v>
      </c>
      <c r="L125" s="72" t="s">
        <v>13</v>
      </c>
      <c r="M125" s="73" t="s">
        <v>0</v>
      </c>
      <c r="N125" s="72" t="s">
        <v>14</v>
      </c>
      <c r="O125" s="74" t="s">
        <v>15</v>
      </c>
      <c r="P125" s="74" t="s">
        <v>13</v>
      </c>
      <c r="Q125" s="73" t="s">
        <v>0</v>
      </c>
      <c r="R125" s="74" t="s">
        <v>23</v>
      </c>
      <c r="S125" s="74" t="s">
        <v>24</v>
      </c>
      <c r="T125" s="72" t="s">
        <v>13</v>
      </c>
      <c r="U125" s="73" t="s">
        <v>0</v>
      </c>
    </row>
    <row r="126" spans="2:21" ht="19.5" customHeight="1">
      <c r="B126" s="69" t="s">
        <v>3</v>
      </c>
      <c r="C126" s="101" t="s">
        <v>319</v>
      </c>
      <c r="D126" s="70" t="s">
        <v>30</v>
      </c>
      <c r="E126" s="70" t="s">
        <v>5</v>
      </c>
      <c r="F126" s="70" t="s">
        <v>7</v>
      </c>
      <c r="G126" s="70" t="s">
        <v>8</v>
      </c>
      <c r="H126" s="70" t="s">
        <v>9</v>
      </c>
      <c r="I126" s="60" t="s">
        <v>10</v>
      </c>
      <c r="J126" s="70" t="s">
        <v>7</v>
      </c>
      <c r="K126" s="70" t="s">
        <v>8</v>
      </c>
      <c r="L126" s="70" t="s">
        <v>9</v>
      </c>
      <c r="M126" s="60" t="s">
        <v>10</v>
      </c>
      <c r="N126" s="70" t="s">
        <v>7</v>
      </c>
      <c r="O126" s="70" t="s">
        <v>8</v>
      </c>
      <c r="P126" s="70" t="s">
        <v>9</v>
      </c>
      <c r="Q126" s="60" t="s">
        <v>10</v>
      </c>
      <c r="R126" s="73" t="s">
        <v>7</v>
      </c>
      <c r="S126" s="73" t="s">
        <v>8</v>
      </c>
      <c r="T126" s="70" t="s">
        <v>9</v>
      </c>
      <c r="U126" s="60" t="s">
        <v>10</v>
      </c>
    </row>
    <row r="127" spans="2:17" ht="19.5" customHeight="1">
      <c r="B127" s="69"/>
      <c r="C127" s="101"/>
      <c r="D127" s="70" t="s">
        <v>308</v>
      </c>
      <c r="E127" s="70" t="s">
        <v>6</v>
      </c>
      <c r="F127" s="70" t="s">
        <v>31</v>
      </c>
      <c r="G127" s="70" t="s">
        <v>31</v>
      </c>
      <c r="H127" s="10">
        <v>0.03</v>
      </c>
      <c r="L127" s="10">
        <v>0.01</v>
      </c>
      <c r="N127" s="4"/>
      <c r="O127" s="4"/>
      <c r="P127" s="10">
        <v>0.01</v>
      </c>
      <c r="Q127" s="4"/>
    </row>
    <row r="128" spans="2:21" ht="19.5" customHeight="1">
      <c r="B128" s="11"/>
      <c r="D128" s="4" t="s">
        <v>32</v>
      </c>
      <c r="E128" s="5"/>
      <c r="F128" s="4" t="s">
        <v>32</v>
      </c>
      <c r="G128" s="4" t="s">
        <v>32</v>
      </c>
      <c r="H128" s="4" t="s">
        <v>32</v>
      </c>
      <c r="I128" s="4" t="s">
        <v>32</v>
      </c>
      <c r="J128" s="4" t="s">
        <v>32</v>
      </c>
      <c r="K128" s="4" t="s">
        <v>32</v>
      </c>
      <c r="L128" s="4" t="s">
        <v>32</v>
      </c>
      <c r="N128" s="4" t="s">
        <v>32</v>
      </c>
      <c r="O128" s="4" t="s">
        <v>32</v>
      </c>
      <c r="P128" s="4" t="s">
        <v>32</v>
      </c>
      <c r="Q128" s="4" t="s">
        <v>32</v>
      </c>
      <c r="R128" s="4" t="s">
        <v>32</v>
      </c>
      <c r="S128" s="4" t="s">
        <v>32</v>
      </c>
      <c r="T128" s="4" t="s">
        <v>32</v>
      </c>
      <c r="U128" s="4" t="s">
        <v>32</v>
      </c>
    </row>
    <row r="129" spans="2:21" ht="19.5" customHeight="1">
      <c r="B129" s="60">
        <v>1</v>
      </c>
      <c r="C129" s="72"/>
      <c r="D129" s="60">
        <v>3</v>
      </c>
      <c r="E129" s="60">
        <v>4</v>
      </c>
      <c r="F129" s="60">
        <v>5</v>
      </c>
      <c r="G129" s="60">
        <v>6</v>
      </c>
      <c r="H129" s="61">
        <v>7</v>
      </c>
      <c r="I129" s="60">
        <v>8</v>
      </c>
      <c r="J129" s="60">
        <v>9</v>
      </c>
      <c r="K129" s="60">
        <v>10</v>
      </c>
      <c r="L129" s="61">
        <v>11</v>
      </c>
      <c r="M129" s="60">
        <v>12</v>
      </c>
      <c r="N129" s="60">
        <v>13</v>
      </c>
      <c r="O129" s="60">
        <v>14</v>
      </c>
      <c r="P129" s="61">
        <v>15</v>
      </c>
      <c r="Q129" s="60">
        <v>16</v>
      </c>
      <c r="R129" s="60">
        <v>17</v>
      </c>
      <c r="S129" s="60">
        <v>18</v>
      </c>
      <c r="T129" s="60">
        <v>19</v>
      </c>
      <c r="U129" s="60">
        <v>20</v>
      </c>
    </row>
    <row r="130" spans="2:8" ht="19.5" customHeight="1">
      <c r="B130" s="60"/>
      <c r="C130" s="101"/>
      <c r="E130" s="3" t="s">
        <v>22</v>
      </c>
      <c r="H130" s="4"/>
    </row>
    <row r="131" spans="1:21" ht="19.5" customHeight="1">
      <c r="A131" s="193">
        <v>1</v>
      </c>
      <c r="B131" s="197" t="s">
        <v>16</v>
      </c>
      <c r="C131" s="129">
        <v>226</v>
      </c>
      <c r="D131" s="127">
        <f>C131*15</f>
        <v>3390</v>
      </c>
      <c r="E131" s="127">
        <f>SUM(C131*32)</f>
        <v>7232</v>
      </c>
      <c r="F131" s="127">
        <f>SUM(C131*22)</f>
        <v>4972</v>
      </c>
      <c r="G131" s="127">
        <f>SUM(E131*8)</f>
        <v>57856</v>
      </c>
      <c r="H131" s="127" t="s">
        <v>20</v>
      </c>
      <c r="I131" s="128">
        <f>SUM(D131+F131+G131)</f>
        <v>66218</v>
      </c>
      <c r="J131" s="127">
        <f>SUM(C131*3)</f>
        <v>678</v>
      </c>
      <c r="K131" s="127">
        <f>SUM(E131*0.5)</f>
        <v>3616</v>
      </c>
      <c r="L131" s="127" t="str">
        <f>+L133</f>
        <v>+</v>
      </c>
      <c r="M131" s="128">
        <f>SUM(J131:L131)</f>
        <v>4294</v>
      </c>
      <c r="N131" s="127">
        <f>SUM(C131*3)</f>
        <v>678</v>
      </c>
      <c r="O131" s="127">
        <f>SUM(E131*1)</f>
        <v>7232</v>
      </c>
      <c r="P131" s="127" t="s">
        <v>20</v>
      </c>
      <c r="Q131" s="128">
        <f>SUM(N131:P131)</f>
        <v>7910</v>
      </c>
      <c r="R131" s="127">
        <f>SUM(C131*2)</f>
        <v>452</v>
      </c>
      <c r="S131" s="127">
        <f>SUM(E131*0.5)</f>
        <v>3616</v>
      </c>
      <c r="T131" s="127" t="s">
        <v>20</v>
      </c>
      <c r="U131" s="128">
        <f>SUM(R131:T131)</f>
        <v>4068</v>
      </c>
    </row>
    <row r="132" spans="1:21" ht="19.5" customHeight="1">
      <c r="A132" s="193">
        <v>2</v>
      </c>
      <c r="B132" s="197" t="s">
        <v>17</v>
      </c>
      <c r="C132" s="127">
        <v>73</v>
      </c>
      <c r="D132" s="127">
        <f>SUM(C132*15)</f>
        <v>1095</v>
      </c>
      <c r="E132" s="129">
        <f>SUM(C132*24)</f>
        <v>1752</v>
      </c>
      <c r="F132" s="127">
        <f>SUM(C132*32.5)</f>
        <v>2372.5</v>
      </c>
      <c r="G132" s="127">
        <f>SUM(E132*8)</f>
        <v>14016</v>
      </c>
      <c r="H132" s="127" t="s">
        <v>20</v>
      </c>
      <c r="I132" s="128">
        <f>SUM(D132+F132+G132)</f>
        <v>17483.5</v>
      </c>
      <c r="J132" s="127">
        <f>SUM(C132*2.5)</f>
        <v>182.5</v>
      </c>
      <c r="K132" s="127">
        <f>SUM(E132*0.5)</f>
        <v>876</v>
      </c>
      <c r="L132" s="127" t="s">
        <v>20</v>
      </c>
      <c r="M132" s="128">
        <f>SUM(J132:L132)</f>
        <v>1058.5</v>
      </c>
      <c r="N132" s="127">
        <f>SUM(C132*3)</f>
        <v>219</v>
      </c>
      <c r="O132" s="127">
        <f>SUM(E132*1)</f>
        <v>1752</v>
      </c>
      <c r="P132" s="127" t="s">
        <v>20</v>
      </c>
      <c r="Q132" s="128">
        <f>SUM(N132:P132)</f>
        <v>1971</v>
      </c>
      <c r="R132" s="127">
        <f>SUM(C132*2)</f>
        <v>146</v>
      </c>
      <c r="S132" s="127">
        <f>SUM(E132*0.5)</f>
        <v>876</v>
      </c>
      <c r="T132" s="127" t="s">
        <v>20</v>
      </c>
      <c r="U132" s="128">
        <f>SUM(R132:T132)</f>
        <v>1022</v>
      </c>
    </row>
    <row r="133" spans="1:21" ht="19.5" customHeight="1">
      <c r="A133" s="193">
        <v>3</v>
      </c>
      <c r="B133" s="197" t="s">
        <v>18</v>
      </c>
      <c r="C133" s="127">
        <v>153</v>
      </c>
      <c r="D133" s="127">
        <f>SUM(C133*15)</f>
        <v>2295</v>
      </c>
      <c r="E133" s="127">
        <f>SUM(C133*32)</f>
        <v>4896</v>
      </c>
      <c r="F133" s="127">
        <f>SUM(C133*22)</f>
        <v>3366</v>
      </c>
      <c r="G133" s="127">
        <f>SUM(E133*8)</f>
        <v>39168</v>
      </c>
      <c r="H133" s="127" t="s">
        <v>20</v>
      </c>
      <c r="I133" s="128">
        <f>SUM(D133+F133+G133)</f>
        <v>44829</v>
      </c>
      <c r="J133" s="127">
        <f>SUM(C133*3)</f>
        <v>459</v>
      </c>
      <c r="K133" s="127">
        <f>SUM(E133*0.5)</f>
        <v>2448</v>
      </c>
      <c r="L133" s="127" t="s">
        <v>20</v>
      </c>
      <c r="M133" s="128">
        <f>SUM(J133:L133)</f>
        <v>2907</v>
      </c>
      <c r="N133" s="127">
        <f>SUM(C133*3)</f>
        <v>459</v>
      </c>
      <c r="O133" s="127">
        <f>SUM(E133*1)</f>
        <v>4896</v>
      </c>
      <c r="P133" s="127" t="s">
        <v>20</v>
      </c>
      <c r="Q133" s="128">
        <f>SUM(N133:P133)</f>
        <v>5355</v>
      </c>
      <c r="R133" s="127">
        <f>SUM(C133*2)</f>
        <v>306</v>
      </c>
      <c r="S133" s="127">
        <f>SUM(E133*0.5)</f>
        <v>2448</v>
      </c>
      <c r="T133" s="127" t="s">
        <v>20</v>
      </c>
      <c r="U133" s="128">
        <f>SUM(R133:T133)</f>
        <v>2754</v>
      </c>
    </row>
    <row r="134" spans="1:21" ht="19.5" customHeight="1">
      <c r="A134" s="193">
        <v>4</v>
      </c>
      <c r="B134" s="197" t="s">
        <v>84</v>
      </c>
      <c r="C134" s="127">
        <v>55</v>
      </c>
      <c r="D134" s="127">
        <f>SUM(C134*15)</f>
        <v>825</v>
      </c>
      <c r="E134" s="127">
        <f>SUM(C134*24)</f>
        <v>1320</v>
      </c>
      <c r="F134" s="127">
        <f>SUM(C134*32.5)</f>
        <v>1787.5</v>
      </c>
      <c r="G134" s="127">
        <f>SUM(E134*8)</f>
        <v>10560</v>
      </c>
      <c r="H134" s="127" t="s">
        <v>20</v>
      </c>
      <c r="I134" s="128">
        <f>SUM(D134+F134+G134)</f>
        <v>13172.5</v>
      </c>
      <c r="J134" s="127">
        <f>SUM(C134*2.5)</f>
        <v>137.5</v>
      </c>
      <c r="K134" s="127">
        <f>SUM(E134*0.5)</f>
        <v>660</v>
      </c>
      <c r="L134" s="127" t="s">
        <v>20</v>
      </c>
      <c r="M134" s="128">
        <f>SUM(J134:L134)</f>
        <v>797.5</v>
      </c>
      <c r="N134" s="127">
        <f>SUM(C134*3)</f>
        <v>165</v>
      </c>
      <c r="O134" s="127">
        <f>SUM(E134*1)</f>
        <v>1320</v>
      </c>
      <c r="P134" s="127" t="s">
        <v>20</v>
      </c>
      <c r="Q134" s="128">
        <f>SUM(N134:P134)</f>
        <v>1485</v>
      </c>
      <c r="R134" s="127">
        <f>SUM(C134*2)</f>
        <v>110</v>
      </c>
      <c r="S134" s="127">
        <f>SUM(E134*0.5)</f>
        <v>660</v>
      </c>
      <c r="T134" s="127" t="s">
        <v>20</v>
      </c>
      <c r="U134" s="128">
        <f>SUM(R134:T134)</f>
        <v>770</v>
      </c>
    </row>
    <row r="135" spans="2:21" ht="19.5" customHeight="1">
      <c r="B135" s="120" t="s">
        <v>27</v>
      </c>
      <c r="C135" s="120">
        <f>C134+C133+C132+C131</f>
        <v>507</v>
      </c>
      <c r="D135" s="130">
        <f>D134+D133+D132+D131</f>
        <v>7605</v>
      </c>
      <c r="E135" s="130">
        <f aca="true" t="shared" si="3" ref="E135:U135">SUM(E131:E134)</f>
        <v>15200</v>
      </c>
      <c r="F135" s="130">
        <f t="shared" si="3"/>
        <v>12498</v>
      </c>
      <c r="G135" s="130">
        <f t="shared" si="3"/>
        <v>121600</v>
      </c>
      <c r="H135" s="130">
        <f t="shared" si="3"/>
        <v>0</v>
      </c>
      <c r="I135" s="130">
        <f t="shared" si="3"/>
        <v>141703</v>
      </c>
      <c r="J135" s="130">
        <f t="shared" si="3"/>
        <v>1457</v>
      </c>
      <c r="K135" s="130">
        <f t="shared" si="3"/>
        <v>7600</v>
      </c>
      <c r="L135" s="130">
        <f t="shared" si="3"/>
        <v>0</v>
      </c>
      <c r="M135" s="130">
        <f t="shared" si="3"/>
        <v>9057</v>
      </c>
      <c r="N135" s="130">
        <f t="shared" si="3"/>
        <v>1521</v>
      </c>
      <c r="O135" s="130">
        <f t="shared" si="3"/>
        <v>15200</v>
      </c>
      <c r="P135" s="130">
        <f t="shared" si="3"/>
        <v>0</v>
      </c>
      <c r="Q135" s="130">
        <f t="shared" si="3"/>
        <v>16721</v>
      </c>
      <c r="R135" s="130">
        <f t="shared" si="3"/>
        <v>1014</v>
      </c>
      <c r="S135" s="130">
        <f t="shared" si="3"/>
        <v>7600</v>
      </c>
      <c r="T135" s="130">
        <f t="shared" si="3"/>
        <v>0</v>
      </c>
      <c r="U135" s="130">
        <f t="shared" si="3"/>
        <v>8614</v>
      </c>
    </row>
    <row r="136" spans="2:21" ht="15.75">
      <c r="B136" s="40" t="s">
        <v>22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87" t="s">
        <v>21</v>
      </c>
      <c r="T136" s="88" t="s">
        <v>205</v>
      </c>
      <c r="U136" s="84"/>
    </row>
    <row r="137" spans="2:21" ht="19.5">
      <c r="B137" s="41" t="s">
        <v>298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spans="2:21" ht="16.5">
      <c r="B138" s="113" t="s">
        <v>69</v>
      </c>
      <c r="C138" s="211"/>
      <c r="D138" s="211"/>
      <c r="E138" s="211" t="s">
        <v>265</v>
      </c>
      <c r="F138" s="211"/>
      <c r="G138" s="211" t="s">
        <v>269</v>
      </c>
      <c r="H138" s="214"/>
      <c r="I138" s="214"/>
      <c r="J138" s="214"/>
      <c r="K138" s="214"/>
      <c r="L138" s="211" t="s">
        <v>207</v>
      </c>
      <c r="M138" s="211"/>
      <c r="N138" s="211"/>
      <c r="O138" s="211"/>
      <c r="P138" s="96"/>
      <c r="Q138" s="183"/>
      <c r="R138" s="211" t="s">
        <v>206</v>
      </c>
      <c r="S138" s="214"/>
      <c r="T138" s="214"/>
      <c r="U138" s="214"/>
    </row>
    <row r="139" spans="2:21" ht="15.75">
      <c r="B139" s="80"/>
      <c r="C139" s="66"/>
      <c r="D139" s="65" t="s">
        <v>267</v>
      </c>
      <c r="E139" s="66" t="s">
        <v>266</v>
      </c>
      <c r="F139" s="65" t="s">
        <v>267</v>
      </c>
      <c r="G139" s="157"/>
      <c r="H139" s="157"/>
      <c r="I139" s="157"/>
      <c r="J139" s="157"/>
      <c r="K139" s="157"/>
      <c r="L139" s="211" t="s">
        <v>208</v>
      </c>
      <c r="M139" s="214"/>
      <c r="N139" s="214"/>
      <c r="O139" s="214"/>
      <c r="P139" s="157"/>
      <c r="Q139" s="157"/>
      <c r="R139" s="157"/>
      <c r="S139" s="157"/>
      <c r="T139" s="157"/>
      <c r="U139" s="157"/>
    </row>
    <row r="140" spans="2:21" ht="15.75">
      <c r="B140" s="9"/>
      <c r="C140" s="46"/>
      <c r="D140" s="46">
        <v>29</v>
      </c>
      <c r="E140" s="46">
        <v>46</v>
      </c>
      <c r="F140" s="46">
        <v>28</v>
      </c>
      <c r="G140" s="157"/>
      <c r="H140" s="157"/>
      <c r="I140" s="157"/>
      <c r="J140" s="157"/>
      <c r="K140" s="157"/>
      <c r="L140" s="211" t="s">
        <v>209</v>
      </c>
      <c r="M140" s="214"/>
      <c r="N140" s="214"/>
      <c r="O140" s="214"/>
      <c r="P140" s="157"/>
      <c r="Q140" s="157"/>
      <c r="R140" s="157"/>
      <c r="S140" s="157"/>
      <c r="T140" s="157"/>
      <c r="U140" s="157"/>
    </row>
    <row r="141" spans="2:21" ht="16.5">
      <c r="B141" s="49" t="s">
        <v>263</v>
      </c>
      <c r="C141" s="46"/>
      <c r="D141" s="46"/>
      <c r="E141" s="46"/>
      <c r="F141" s="46"/>
      <c r="G141" s="43"/>
      <c r="H141" s="43"/>
      <c r="I141" s="43"/>
      <c r="J141" s="43"/>
      <c r="K141" s="9"/>
      <c r="L141" s="80"/>
      <c r="M141" s="80"/>
      <c r="N141" s="80"/>
      <c r="O141" s="80"/>
      <c r="P141" s="43"/>
      <c r="Q141" s="43"/>
      <c r="R141" s="43"/>
      <c r="S141" s="43"/>
      <c r="T141" s="43"/>
      <c r="U141" s="43"/>
    </row>
    <row r="142" spans="2:21" ht="17.25">
      <c r="B142" s="49" t="s">
        <v>264</v>
      </c>
      <c r="C142" s="48"/>
      <c r="D142" s="48">
        <f>D140+D141</f>
        <v>29</v>
      </c>
      <c r="E142" s="48">
        <f>E140+E141</f>
        <v>46</v>
      </c>
      <c r="F142" s="48">
        <f>F140+F141</f>
        <v>28</v>
      </c>
      <c r="G142" s="213" t="s">
        <v>268</v>
      </c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</row>
    <row r="143" spans="2:21" ht="16.5">
      <c r="B143" s="82" t="s">
        <v>27</v>
      </c>
      <c r="C143" s="220"/>
      <c r="D143" s="220"/>
      <c r="E143" s="220"/>
      <c r="F143" s="220"/>
      <c r="G143" s="230" t="s">
        <v>305</v>
      </c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</row>
    <row r="144" spans="2:21" ht="17.25">
      <c r="B144" s="82" t="s">
        <v>102</v>
      </c>
      <c r="C144" s="218"/>
      <c r="D144" s="218"/>
      <c r="E144" s="48"/>
      <c r="F144" s="48"/>
      <c r="G144" s="213" t="s">
        <v>0</v>
      </c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</row>
    <row r="145" spans="2:21" ht="16.5">
      <c r="B145" s="93" t="s">
        <v>216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5" ht="15.75">
      <c r="A146" s="49" t="s">
        <v>299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</row>
    <row r="147" spans="2:21" ht="17.25">
      <c r="B147" s="51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2:21" ht="17.25">
      <c r="B148" s="51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2:21" ht="17.25">
      <c r="B149" s="51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2:21" ht="17.25">
      <c r="B150" s="51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2:21" ht="17.25">
      <c r="B151" s="51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2:21" ht="17.25">
      <c r="B152" s="51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2:21" ht="17.25"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2:21" ht="17.25">
      <c r="B154" s="51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2:21" ht="18">
      <c r="B155" s="51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</row>
    <row r="156" spans="2:21" ht="19.5" customHeight="1">
      <c r="B156" s="56">
        <v>4</v>
      </c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</row>
    <row r="157" spans="2:21" ht="19.5" customHeight="1">
      <c r="B157" s="5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</row>
    <row r="158" spans="2:21" ht="19.5" customHeight="1">
      <c r="B158" s="5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</row>
    <row r="159" spans="2:21" ht="19.5" customHeight="1">
      <c r="B159" s="5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</row>
    <row r="160" spans="2:21" ht="19.5" customHeight="1">
      <c r="B160" s="114" t="s">
        <v>146</v>
      </c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</row>
    <row r="161" spans="2:21" ht="19.5" customHeight="1">
      <c r="B161" s="115" t="s">
        <v>247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</row>
    <row r="162" spans="2:21" ht="19.5" customHeight="1">
      <c r="B162" s="161" t="s">
        <v>327</v>
      </c>
      <c r="C162" s="162"/>
      <c r="D162" s="162"/>
      <c r="E162" s="162"/>
      <c r="F162" s="162"/>
      <c r="G162" s="162"/>
      <c r="H162" s="162"/>
      <c r="I162" s="55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2:17" ht="19.5" customHeight="1">
      <c r="B163" s="186" t="s">
        <v>164</v>
      </c>
      <c r="C163" s="186"/>
      <c r="D163" s="186"/>
      <c r="E163" s="186"/>
      <c r="F163" s="186"/>
      <c r="G163" s="186"/>
      <c r="H163" s="54" t="s">
        <v>313</v>
      </c>
      <c r="I163" s="55"/>
      <c r="J163" s="9"/>
      <c r="K163" s="9"/>
      <c r="L163" s="9"/>
      <c r="M163" s="9"/>
      <c r="N163" s="9"/>
      <c r="P163" s="9"/>
      <c r="Q163" s="9"/>
    </row>
    <row r="164" spans="2:22" ht="19.5" customHeight="1">
      <c r="B164" s="69" t="s">
        <v>1</v>
      </c>
      <c r="C164" s="72" t="s">
        <v>343</v>
      </c>
      <c r="D164" s="70" t="s">
        <v>29</v>
      </c>
      <c r="E164" s="70" t="s">
        <v>4</v>
      </c>
      <c r="F164" s="71" t="s">
        <v>21</v>
      </c>
      <c r="G164" s="72" t="s">
        <v>12</v>
      </c>
      <c r="H164" s="72" t="s">
        <v>13</v>
      </c>
      <c r="I164" s="73" t="s">
        <v>0</v>
      </c>
      <c r="J164" s="74" t="s">
        <v>11</v>
      </c>
      <c r="K164" s="74" t="s">
        <v>12</v>
      </c>
      <c r="L164" s="72" t="s">
        <v>13</v>
      </c>
      <c r="M164" s="73" t="s">
        <v>0</v>
      </c>
      <c r="N164" s="72" t="s">
        <v>14</v>
      </c>
      <c r="O164" s="74" t="s">
        <v>15</v>
      </c>
      <c r="P164" s="74" t="s">
        <v>13</v>
      </c>
      <c r="Q164" s="73" t="s">
        <v>0</v>
      </c>
      <c r="R164" s="74" t="s">
        <v>23</v>
      </c>
      <c r="S164" s="74" t="s">
        <v>24</v>
      </c>
      <c r="T164" s="72" t="s">
        <v>13</v>
      </c>
      <c r="U164" s="73" t="s">
        <v>0</v>
      </c>
      <c r="V164" s="62"/>
    </row>
    <row r="165" spans="2:22" ht="19.5" customHeight="1">
      <c r="B165" s="69" t="s">
        <v>3</v>
      </c>
      <c r="C165" s="101" t="s">
        <v>319</v>
      </c>
      <c r="D165" s="70" t="s">
        <v>30</v>
      </c>
      <c r="E165" s="70" t="s">
        <v>5</v>
      </c>
      <c r="F165" s="70" t="s">
        <v>7</v>
      </c>
      <c r="G165" s="70" t="s">
        <v>8</v>
      </c>
      <c r="H165" s="70" t="s">
        <v>9</v>
      </c>
      <c r="I165" s="60" t="s">
        <v>10</v>
      </c>
      <c r="J165" s="70" t="s">
        <v>7</v>
      </c>
      <c r="K165" s="70" t="s">
        <v>8</v>
      </c>
      <c r="L165" s="70" t="s">
        <v>9</v>
      </c>
      <c r="M165" s="60" t="s">
        <v>10</v>
      </c>
      <c r="N165" s="70" t="s">
        <v>7</v>
      </c>
      <c r="O165" s="70" t="s">
        <v>8</v>
      </c>
      <c r="P165" s="70" t="s">
        <v>9</v>
      </c>
      <c r="Q165" s="60" t="s">
        <v>10</v>
      </c>
      <c r="R165" s="73" t="s">
        <v>7</v>
      </c>
      <c r="S165" s="73" t="s">
        <v>8</v>
      </c>
      <c r="T165" s="70" t="s">
        <v>9</v>
      </c>
      <c r="U165" s="60" t="s">
        <v>10</v>
      </c>
      <c r="V165" s="62"/>
    </row>
    <row r="166" spans="2:17" ht="19.5" customHeight="1">
      <c r="B166" s="69"/>
      <c r="D166" s="70" t="s">
        <v>308</v>
      </c>
      <c r="E166" s="70" t="s">
        <v>6</v>
      </c>
      <c r="F166" s="70" t="s">
        <v>31</v>
      </c>
      <c r="G166" s="70" t="s">
        <v>31</v>
      </c>
      <c r="H166" s="10">
        <v>0.03</v>
      </c>
      <c r="L166" s="10">
        <v>0.01</v>
      </c>
      <c r="N166" s="4"/>
      <c r="O166" s="4"/>
      <c r="P166" s="10">
        <v>0.01</v>
      </c>
      <c r="Q166" s="4"/>
    </row>
    <row r="167" spans="2:21" ht="19.5" customHeight="1">
      <c r="B167" s="11"/>
      <c r="C167" s="72"/>
      <c r="D167" s="4" t="s">
        <v>32</v>
      </c>
      <c r="E167" s="4" t="s">
        <v>32</v>
      </c>
      <c r="F167" s="4" t="s">
        <v>32</v>
      </c>
      <c r="G167" s="4" t="s">
        <v>32</v>
      </c>
      <c r="H167" s="4" t="s">
        <v>32</v>
      </c>
      <c r="I167" s="4" t="s">
        <v>32</v>
      </c>
      <c r="J167" s="4" t="s">
        <v>32</v>
      </c>
      <c r="K167" s="4" t="s">
        <v>32</v>
      </c>
      <c r="L167" s="4" t="s">
        <v>32</v>
      </c>
      <c r="N167" s="4" t="s">
        <v>32</v>
      </c>
      <c r="O167" s="4" t="s">
        <v>32</v>
      </c>
      <c r="P167" s="4" t="s">
        <v>32</v>
      </c>
      <c r="Q167" s="4" t="s">
        <v>32</v>
      </c>
      <c r="R167" s="4" t="s">
        <v>32</v>
      </c>
      <c r="S167" s="4" t="s">
        <v>32</v>
      </c>
      <c r="T167" s="4" t="s">
        <v>32</v>
      </c>
      <c r="U167" s="4" t="s">
        <v>32</v>
      </c>
    </row>
    <row r="168" spans="2:21" ht="19.5" customHeight="1">
      <c r="B168" s="60">
        <v>1</v>
      </c>
      <c r="C168" s="101" t="s">
        <v>320</v>
      </c>
      <c r="D168" s="60">
        <v>3</v>
      </c>
      <c r="E168" s="60">
        <v>4</v>
      </c>
      <c r="F168" s="60">
        <v>5</v>
      </c>
      <c r="G168" s="60">
        <v>6</v>
      </c>
      <c r="H168" s="61">
        <v>7</v>
      </c>
      <c r="I168" s="60">
        <v>8</v>
      </c>
      <c r="J168" s="60">
        <v>9</v>
      </c>
      <c r="K168" s="60">
        <v>10</v>
      </c>
      <c r="L168" s="61">
        <v>11</v>
      </c>
      <c r="M168" s="60">
        <v>12</v>
      </c>
      <c r="N168" s="60">
        <v>13</v>
      </c>
      <c r="O168" s="60">
        <v>14</v>
      </c>
      <c r="P168" s="61">
        <v>15</v>
      </c>
      <c r="Q168" s="60">
        <v>16</v>
      </c>
      <c r="R168" s="60">
        <v>17</v>
      </c>
      <c r="S168" s="60">
        <v>18</v>
      </c>
      <c r="T168" s="60">
        <v>19</v>
      </c>
      <c r="U168" s="60">
        <v>20</v>
      </c>
    </row>
    <row r="169" spans="2:8" ht="19.5" customHeight="1">
      <c r="B169" s="60"/>
      <c r="E169" s="3" t="s">
        <v>22</v>
      </c>
      <c r="H169" s="4"/>
    </row>
    <row r="170" spans="1:21" ht="19.5" customHeight="1">
      <c r="A170" s="193">
        <v>1</v>
      </c>
      <c r="B170" s="197" t="s">
        <v>16</v>
      </c>
      <c r="C170" s="127">
        <v>283</v>
      </c>
      <c r="D170" s="127">
        <f>C170*15</f>
        <v>4245</v>
      </c>
      <c r="E170" s="127">
        <f>SUM(C170*32)</f>
        <v>9056</v>
      </c>
      <c r="F170" s="127">
        <f>SUM(C170*22)</f>
        <v>6226</v>
      </c>
      <c r="G170" s="127">
        <f>SUM(E170*8)</f>
        <v>72448</v>
      </c>
      <c r="H170" s="127" t="s">
        <v>20</v>
      </c>
      <c r="I170" s="128">
        <f>SUM(D170+F170+G170)</f>
        <v>82919</v>
      </c>
      <c r="J170" s="127">
        <f>SUM(C170*3)</f>
        <v>849</v>
      </c>
      <c r="K170" s="127">
        <f>SUM(E170*0.5)</f>
        <v>4528</v>
      </c>
      <c r="L170" s="127" t="str">
        <f>+L172</f>
        <v>+</v>
      </c>
      <c r="M170" s="128">
        <f>SUM(J170:L170)</f>
        <v>5377</v>
      </c>
      <c r="N170" s="127">
        <f>SUM(C170*3)</f>
        <v>849</v>
      </c>
      <c r="O170" s="127">
        <f>SUM(E170*1)</f>
        <v>9056</v>
      </c>
      <c r="P170" s="127" t="s">
        <v>20</v>
      </c>
      <c r="Q170" s="128">
        <f>SUM(N170:P170)</f>
        <v>9905</v>
      </c>
      <c r="R170" s="127">
        <f>SUM(C170*2)</f>
        <v>566</v>
      </c>
      <c r="S170" s="127">
        <f>SUM(E170*0.5)</f>
        <v>4528</v>
      </c>
      <c r="T170" s="127" t="s">
        <v>20</v>
      </c>
      <c r="U170" s="128">
        <f>SUM(R170:T170)</f>
        <v>5094</v>
      </c>
    </row>
    <row r="171" spans="1:21" ht="19.5" customHeight="1">
      <c r="A171" s="193">
        <v>2</v>
      </c>
      <c r="B171" s="197" t="s">
        <v>17</v>
      </c>
      <c r="C171" s="127">
        <v>108</v>
      </c>
      <c r="D171" s="127">
        <f>SUM(C171*15)</f>
        <v>1620</v>
      </c>
      <c r="E171" s="129">
        <f>SUM(C171*24)</f>
        <v>2592</v>
      </c>
      <c r="F171" s="127">
        <f>SUM(C171*32.5)</f>
        <v>3510</v>
      </c>
      <c r="G171" s="127">
        <f>SUM(E171*8)</f>
        <v>20736</v>
      </c>
      <c r="H171" s="127" t="s">
        <v>20</v>
      </c>
      <c r="I171" s="128">
        <f>SUM(D171+F171+G171)</f>
        <v>25866</v>
      </c>
      <c r="J171" s="127">
        <f>SUM(C171*2.5)</f>
        <v>270</v>
      </c>
      <c r="K171" s="127">
        <f>SUM(E171*0.5)</f>
        <v>1296</v>
      </c>
      <c r="L171" s="127" t="s">
        <v>20</v>
      </c>
      <c r="M171" s="128">
        <f>SUM(J171:L171)</f>
        <v>1566</v>
      </c>
      <c r="N171" s="127">
        <f>SUM(C171*3)</f>
        <v>324</v>
      </c>
      <c r="O171" s="127">
        <f>SUM(E171*1)</f>
        <v>2592</v>
      </c>
      <c r="P171" s="127" t="s">
        <v>20</v>
      </c>
      <c r="Q171" s="128">
        <f>SUM(N171:P171)</f>
        <v>2916</v>
      </c>
      <c r="R171" s="127">
        <f>SUM(C171*2)</f>
        <v>216</v>
      </c>
      <c r="S171" s="127">
        <f>SUM(E171*0.5)</f>
        <v>1296</v>
      </c>
      <c r="T171" s="127" t="s">
        <v>20</v>
      </c>
      <c r="U171" s="128">
        <f>SUM(R171:T171)</f>
        <v>1512</v>
      </c>
    </row>
    <row r="172" spans="1:21" ht="19.5" customHeight="1">
      <c r="A172" s="193">
        <v>3</v>
      </c>
      <c r="B172" s="197" t="s">
        <v>18</v>
      </c>
      <c r="C172" s="127">
        <v>64</v>
      </c>
      <c r="D172" s="127">
        <f>SUM(C172*15)</f>
        <v>960</v>
      </c>
      <c r="E172" s="127">
        <f>SUM(C172*32)</f>
        <v>2048</v>
      </c>
      <c r="F172" s="127">
        <f>SUM(C172*22)</f>
        <v>1408</v>
      </c>
      <c r="G172" s="127">
        <f>SUM(E172*8)</f>
        <v>16384</v>
      </c>
      <c r="H172" s="127" t="s">
        <v>20</v>
      </c>
      <c r="I172" s="128">
        <f>SUM(D172+F172+G172)</f>
        <v>18752</v>
      </c>
      <c r="J172" s="127">
        <f>SUM(C172*3)</f>
        <v>192</v>
      </c>
      <c r="K172" s="127">
        <f>SUM(E172*0.5)</f>
        <v>1024</v>
      </c>
      <c r="L172" s="127" t="s">
        <v>20</v>
      </c>
      <c r="M172" s="128">
        <f>SUM(J172:L172)</f>
        <v>1216</v>
      </c>
      <c r="N172" s="127">
        <f>SUM(C172*3)</f>
        <v>192</v>
      </c>
      <c r="O172" s="127">
        <f>SUM(E172*1)</f>
        <v>2048</v>
      </c>
      <c r="P172" s="127" t="s">
        <v>20</v>
      </c>
      <c r="Q172" s="128">
        <f>SUM(N172:P172)</f>
        <v>2240</v>
      </c>
      <c r="R172" s="127">
        <f>SUM(C172*2)</f>
        <v>128</v>
      </c>
      <c r="S172" s="127">
        <f>SUM(E172*0.5)</f>
        <v>1024</v>
      </c>
      <c r="T172" s="127" t="s">
        <v>20</v>
      </c>
      <c r="U172" s="128">
        <f>SUM(R172:T172)</f>
        <v>1152</v>
      </c>
    </row>
    <row r="173" spans="1:21" ht="19.5" customHeight="1">
      <c r="A173" s="193">
        <v>4</v>
      </c>
      <c r="B173" s="197" t="s">
        <v>84</v>
      </c>
      <c r="C173" s="127">
        <v>33</v>
      </c>
      <c r="D173" s="127">
        <f>SUM(C173*15)</f>
        <v>495</v>
      </c>
      <c r="E173" s="127">
        <f>SUM(C173*24)</f>
        <v>792</v>
      </c>
      <c r="F173" s="127">
        <f>SUM(C173*32.5)</f>
        <v>1072.5</v>
      </c>
      <c r="G173" s="127">
        <f>SUM(E173*8)</f>
        <v>6336</v>
      </c>
      <c r="H173" s="127" t="s">
        <v>20</v>
      </c>
      <c r="I173" s="128">
        <f>SUM(D173+F173+G173)</f>
        <v>7903.5</v>
      </c>
      <c r="J173" s="127">
        <f>SUM(C173*2.5)</f>
        <v>82.5</v>
      </c>
      <c r="K173" s="127">
        <f>SUM(E173*0.5)</f>
        <v>396</v>
      </c>
      <c r="L173" s="127" t="s">
        <v>20</v>
      </c>
      <c r="M173" s="128">
        <f>SUM(J173:L173)</f>
        <v>478.5</v>
      </c>
      <c r="N173" s="127">
        <f>SUM(C173*3)</f>
        <v>99</v>
      </c>
      <c r="O173" s="127">
        <f>SUM(E173*1)</f>
        <v>792</v>
      </c>
      <c r="P173" s="127" t="s">
        <v>20</v>
      </c>
      <c r="Q173" s="128">
        <f>SUM(N173:P173)</f>
        <v>891</v>
      </c>
      <c r="R173" s="127">
        <f>SUM(C173*2)</f>
        <v>66</v>
      </c>
      <c r="S173" s="127">
        <f>SUM(E173*0.5)</f>
        <v>396</v>
      </c>
      <c r="T173" s="127" t="s">
        <v>20</v>
      </c>
      <c r="U173" s="128">
        <f>SUM(R173:T173)</f>
        <v>462</v>
      </c>
    </row>
    <row r="174" spans="2:21" ht="19.5">
      <c r="B174" s="133" t="s">
        <v>27</v>
      </c>
      <c r="C174" s="133">
        <f>+C173+C172+C171+C170</f>
        <v>488</v>
      </c>
      <c r="D174" s="130">
        <f>D173+D172+D171+D170</f>
        <v>7320</v>
      </c>
      <c r="E174" s="130">
        <f aca="true" t="shared" si="4" ref="E174:U174">SUM(E170:E173)</f>
        <v>14488</v>
      </c>
      <c r="F174" s="130">
        <f t="shared" si="4"/>
        <v>12216.5</v>
      </c>
      <c r="G174" s="130">
        <f t="shared" si="4"/>
        <v>115904</v>
      </c>
      <c r="H174" s="130">
        <f t="shared" si="4"/>
        <v>0</v>
      </c>
      <c r="I174" s="130">
        <f t="shared" si="4"/>
        <v>135440.5</v>
      </c>
      <c r="J174" s="130">
        <f t="shared" si="4"/>
        <v>1393.5</v>
      </c>
      <c r="K174" s="130">
        <f t="shared" si="4"/>
        <v>7244</v>
      </c>
      <c r="L174" s="130">
        <f t="shared" si="4"/>
        <v>0</v>
      </c>
      <c r="M174" s="130">
        <f t="shared" si="4"/>
        <v>8637.5</v>
      </c>
      <c r="N174" s="130">
        <f t="shared" si="4"/>
        <v>1464</v>
      </c>
      <c r="O174" s="130">
        <f t="shared" si="4"/>
        <v>14488</v>
      </c>
      <c r="P174" s="130">
        <f t="shared" si="4"/>
        <v>0</v>
      </c>
      <c r="Q174" s="130">
        <f t="shared" si="4"/>
        <v>15952</v>
      </c>
      <c r="R174" s="130">
        <f t="shared" si="4"/>
        <v>976</v>
      </c>
      <c r="S174" s="130">
        <f t="shared" si="4"/>
        <v>7244</v>
      </c>
      <c r="T174" s="130">
        <f t="shared" si="4"/>
        <v>0</v>
      </c>
      <c r="U174" s="130">
        <f t="shared" si="4"/>
        <v>8220</v>
      </c>
    </row>
    <row r="175" spans="2:21" ht="15.75">
      <c r="B175" s="84" t="s">
        <v>22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87" t="s">
        <v>21</v>
      </c>
      <c r="T175" s="88" t="s">
        <v>205</v>
      </c>
      <c r="U175" s="84"/>
    </row>
    <row r="176" spans="2:21" ht="19.5">
      <c r="B176" s="41" t="s">
        <v>298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</row>
    <row r="177" spans="2:22" ht="20.25" customHeight="1">
      <c r="B177" s="113" t="s">
        <v>69</v>
      </c>
      <c r="C177" s="211"/>
      <c r="D177" s="211"/>
      <c r="E177" s="211" t="s">
        <v>265</v>
      </c>
      <c r="F177" s="211"/>
      <c r="G177" s="211" t="s">
        <v>269</v>
      </c>
      <c r="H177" s="214"/>
      <c r="I177" s="214"/>
      <c r="J177" s="214"/>
      <c r="K177" s="214"/>
      <c r="L177" s="211" t="s">
        <v>207</v>
      </c>
      <c r="M177" s="211"/>
      <c r="N177" s="211"/>
      <c r="O177" s="211"/>
      <c r="P177" s="96"/>
      <c r="Q177" s="183"/>
      <c r="R177" s="211" t="s">
        <v>206</v>
      </c>
      <c r="S177" s="214"/>
      <c r="T177" s="214"/>
      <c r="U177" s="214"/>
      <c r="V177" s="62"/>
    </row>
    <row r="178" spans="2:22" ht="15.75">
      <c r="B178" s="80"/>
      <c r="C178" s="66"/>
      <c r="D178" s="65" t="s">
        <v>267</v>
      </c>
      <c r="E178" s="66" t="s">
        <v>266</v>
      </c>
      <c r="F178" s="65" t="s">
        <v>267</v>
      </c>
      <c r="G178" s="96"/>
      <c r="H178" s="96"/>
      <c r="I178" s="96"/>
      <c r="J178" s="96"/>
      <c r="K178" s="96"/>
      <c r="L178" s="211" t="s">
        <v>208</v>
      </c>
      <c r="M178" s="214"/>
      <c r="N178" s="214"/>
      <c r="O178" s="214"/>
      <c r="P178" s="96"/>
      <c r="Q178" s="96"/>
      <c r="R178" s="96"/>
      <c r="S178" s="96"/>
      <c r="T178" s="96"/>
      <c r="U178" s="96"/>
      <c r="V178" s="62"/>
    </row>
    <row r="179" spans="2:22" ht="15.75">
      <c r="B179" s="80"/>
      <c r="C179" s="85"/>
      <c r="D179" s="85">
        <v>45</v>
      </c>
      <c r="E179" s="85">
        <v>29</v>
      </c>
      <c r="F179" s="85">
        <v>30</v>
      </c>
      <c r="G179" s="96"/>
      <c r="H179" s="96"/>
      <c r="I179" s="96"/>
      <c r="J179" s="96"/>
      <c r="K179" s="96"/>
      <c r="L179" s="211" t="s">
        <v>209</v>
      </c>
      <c r="M179" s="214"/>
      <c r="N179" s="214"/>
      <c r="O179" s="214"/>
      <c r="P179" s="96"/>
      <c r="Q179" s="96"/>
      <c r="R179" s="96"/>
      <c r="S179" s="96"/>
      <c r="T179" s="96"/>
      <c r="U179" s="96"/>
      <c r="V179" s="62"/>
    </row>
    <row r="180" spans="2:22" ht="15.75">
      <c r="B180" s="49" t="s">
        <v>263</v>
      </c>
      <c r="C180" s="85"/>
      <c r="D180" s="85">
        <v>12</v>
      </c>
      <c r="E180" s="85">
        <v>10</v>
      </c>
      <c r="F180" s="85">
        <v>8</v>
      </c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62"/>
    </row>
    <row r="181" spans="2:21" ht="16.5">
      <c r="B181" s="49" t="s">
        <v>264</v>
      </c>
      <c r="C181" s="48"/>
      <c r="D181" s="48">
        <f>D179+D180</f>
        <v>57</v>
      </c>
      <c r="E181" s="48">
        <f>E179+E180</f>
        <v>39</v>
      </c>
      <c r="F181" s="48">
        <f>F179+F180</f>
        <v>38</v>
      </c>
      <c r="G181" s="213" t="s">
        <v>0</v>
      </c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</row>
    <row r="182" spans="2:21" ht="17.25">
      <c r="B182" s="82" t="s">
        <v>27</v>
      </c>
      <c r="C182" s="220"/>
      <c r="D182" s="220"/>
      <c r="E182" s="220"/>
      <c r="F182" s="220"/>
      <c r="G182" s="213" t="s">
        <v>268</v>
      </c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14"/>
      <c r="U182" s="214"/>
    </row>
    <row r="183" spans="2:21" ht="17.25">
      <c r="B183" s="82" t="s">
        <v>102</v>
      </c>
      <c r="C183" s="218"/>
      <c r="D183" s="218"/>
      <c r="E183" s="48"/>
      <c r="F183" s="48"/>
      <c r="G183" s="230" t="s">
        <v>305</v>
      </c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</row>
    <row r="184" spans="1:24" ht="15.75">
      <c r="A184" s="49" t="s">
        <v>299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</row>
    <row r="185" ht="16.5">
      <c r="B185" s="93" t="s">
        <v>217</v>
      </c>
    </row>
    <row r="186" spans="3:21" ht="12.75"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</row>
    <row r="187" spans="2:21" ht="17.25">
      <c r="B187" s="51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</row>
    <row r="188" spans="2:21" ht="17.25">
      <c r="B188" s="51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</row>
    <row r="189" spans="2:21" ht="17.25">
      <c r="B189" s="51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</row>
    <row r="190" spans="2:21" ht="17.25">
      <c r="B190" s="51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</row>
    <row r="191" spans="2:21" ht="17.25">
      <c r="B191" s="51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</row>
    <row r="192" spans="2:21" ht="17.25">
      <c r="B192" s="51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</row>
    <row r="193" spans="2:21" ht="17.25">
      <c r="B193" s="51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</row>
    <row r="194" spans="2:21" ht="18">
      <c r="B194" s="5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</row>
    <row r="195" spans="2:21" ht="18">
      <c r="B195" s="5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</row>
    <row r="196" spans="2:21" ht="18">
      <c r="B196" s="121">
        <v>5</v>
      </c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</row>
    <row r="197" spans="2:21" ht="18">
      <c r="B197" s="121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</row>
    <row r="198" spans="2:21" ht="18">
      <c r="B198" s="121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</row>
    <row r="199" spans="2:21" ht="23.25">
      <c r="B199" s="114" t="s">
        <v>146</v>
      </c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</row>
    <row r="200" spans="2:21" ht="22.5">
      <c r="B200" s="115" t="s">
        <v>247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</row>
    <row r="201" spans="2:21" ht="15.75">
      <c r="B201" s="161" t="s">
        <v>327</v>
      </c>
      <c r="C201" s="162"/>
      <c r="D201" s="162"/>
      <c r="E201" s="162"/>
      <c r="F201" s="162"/>
      <c r="G201" s="162"/>
      <c r="H201" s="162"/>
      <c r="I201" s="55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53"/>
      <c r="U201" s="53"/>
    </row>
    <row r="202" spans="2:17" ht="23.25">
      <c r="B202" s="242" t="s">
        <v>176</v>
      </c>
      <c r="C202" s="242"/>
      <c r="D202" s="242"/>
      <c r="E202" s="242"/>
      <c r="F202" s="242"/>
      <c r="G202" s="242"/>
      <c r="H202" s="53"/>
      <c r="I202" s="54" t="s">
        <v>313</v>
      </c>
      <c r="J202" s="55"/>
      <c r="K202" s="9"/>
      <c r="L202" s="9"/>
      <c r="M202" s="9"/>
      <c r="N202" s="9"/>
      <c r="O202" s="9"/>
      <c r="Q202" s="3"/>
    </row>
    <row r="203" spans="2:21" ht="15.75">
      <c r="B203" s="3" t="s">
        <v>22</v>
      </c>
      <c r="C203" s="70"/>
      <c r="D203" s="70" t="s">
        <v>29</v>
      </c>
      <c r="E203" s="70" t="s">
        <v>4</v>
      </c>
      <c r="F203" s="71" t="s">
        <v>21</v>
      </c>
      <c r="G203" s="72" t="s">
        <v>12</v>
      </c>
      <c r="H203" s="72" t="s">
        <v>13</v>
      </c>
      <c r="I203" s="73" t="s">
        <v>0</v>
      </c>
      <c r="J203" s="74" t="s">
        <v>11</v>
      </c>
      <c r="K203" s="74" t="s">
        <v>12</v>
      </c>
      <c r="L203" s="72" t="s">
        <v>13</v>
      </c>
      <c r="M203" s="73" t="s">
        <v>0</v>
      </c>
      <c r="N203" s="72" t="s">
        <v>14</v>
      </c>
      <c r="O203" s="74" t="s">
        <v>15</v>
      </c>
      <c r="P203" s="74" t="s">
        <v>13</v>
      </c>
      <c r="Q203" s="73" t="s">
        <v>0</v>
      </c>
      <c r="R203" s="74" t="s">
        <v>23</v>
      </c>
      <c r="S203" s="74" t="s">
        <v>24</v>
      </c>
      <c r="T203" s="72" t="s">
        <v>13</v>
      </c>
      <c r="U203" s="73" t="s">
        <v>0</v>
      </c>
    </row>
    <row r="204" spans="2:21" ht="18.75">
      <c r="B204" s="69" t="s">
        <v>1</v>
      </c>
      <c r="C204" s="72" t="s">
        <v>343</v>
      </c>
      <c r="D204" s="70" t="s">
        <v>30</v>
      </c>
      <c r="E204" s="70" t="s">
        <v>5</v>
      </c>
      <c r="F204" s="70" t="s">
        <v>7</v>
      </c>
      <c r="G204" s="70" t="s">
        <v>8</v>
      </c>
      <c r="H204" s="70" t="s">
        <v>9</v>
      </c>
      <c r="I204" s="60" t="s">
        <v>10</v>
      </c>
      <c r="J204" s="70" t="s">
        <v>7</v>
      </c>
      <c r="K204" s="70" t="s">
        <v>8</v>
      </c>
      <c r="L204" s="70" t="s">
        <v>9</v>
      </c>
      <c r="M204" s="60" t="s">
        <v>10</v>
      </c>
      <c r="N204" s="70" t="s">
        <v>7</v>
      </c>
      <c r="O204" s="70" t="s">
        <v>8</v>
      </c>
      <c r="P204" s="70" t="s">
        <v>9</v>
      </c>
      <c r="Q204" s="60" t="s">
        <v>10</v>
      </c>
      <c r="R204" s="73" t="s">
        <v>7</v>
      </c>
      <c r="S204" s="73" t="s">
        <v>8</v>
      </c>
      <c r="T204" s="70" t="s">
        <v>9</v>
      </c>
      <c r="U204" s="60" t="s">
        <v>10</v>
      </c>
    </row>
    <row r="205" spans="2:17" ht="18.75">
      <c r="B205" s="69" t="s">
        <v>3</v>
      </c>
      <c r="C205" s="101" t="s">
        <v>319</v>
      </c>
      <c r="D205" s="70" t="s">
        <v>308</v>
      </c>
      <c r="E205" s="70" t="s">
        <v>6</v>
      </c>
      <c r="F205" s="70" t="s">
        <v>31</v>
      </c>
      <c r="G205" s="70" t="s">
        <v>31</v>
      </c>
      <c r="H205" s="10">
        <v>0.03</v>
      </c>
      <c r="L205" s="10">
        <v>0.01</v>
      </c>
      <c r="N205" s="4"/>
      <c r="O205" s="4"/>
      <c r="P205" s="10">
        <v>0.01</v>
      </c>
      <c r="Q205" s="4"/>
    </row>
    <row r="206" spans="2:21" ht="20.25">
      <c r="B206" s="11"/>
      <c r="D206" s="4" t="s">
        <v>32</v>
      </c>
      <c r="E206" s="5"/>
      <c r="F206" s="4" t="s">
        <v>32</v>
      </c>
      <c r="G206" s="4" t="s">
        <v>32</v>
      </c>
      <c r="H206" s="4" t="s">
        <v>32</v>
      </c>
      <c r="I206" s="4" t="s">
        <v>32</v>
      </c>
      <c r="J206" s="4" t="s">
        <v>32</v>
      </c>
      <c r="K206" s="4" t="s">
        <v>32</v>
      </c>
      <c r="L206" s="4" t="s">
        <v>32</v>
      </c>
      <c r="N206" s="4" t="s">
        <v>32</v>
      </c>
      <c r="O206" s="4" t="s">
        <v>32</v>
      </c>
      <c r="P206" s="4" t="s">
        <v>32</v>
      </c>
      <c r="Q206" s="4" t="s">
        <v>32</v>
      </c>
      <c r="R206" s="4" t="s">
        <v>32</v>
      </c>
      <c r="S206" s="4" t="s">
        <v>32</v>
      </c>
      <c r="T206" s="4" t="s">
        <v>32</v>
      </c>
      <c r="U206" s="4" t="s">
        <v>32</v>
      </c>
    </row>
    <row r="207" spans="2:21" ht="20.25">
      <c r="B207" s="11"/>
      <c r="C207" s="60"/>
      <c r="D207" s="60">
        <v>3</v>
      </c>
      <c r="E207" s="60">
        <v>4</v>
      </c>
      <c r="F207" s="60">
        <v>5</v>
      </c>
      <c r="G207" s="60">
        <v>6</v>
      </c>
      <c r="H207" s="61">
        <v>7</v>
      </c>
      <c r="I207" s="60">
        <v>8</v>
      </c>
      <c r="J207" s="60">
        <v>9</v>
      </c>
      <c r="K207" s="60">
        <v>10</v>
      </c>
      <c r="L207" s="61">
        <v>11</v>
      </c>
      <c r="M207" s="60">
        <v>12</v>
      </c>
      <c r="N207" s="60">
        <v>13</v>
      </c>
      <c r="O207" s="60">
        <v>14</v>
      </c>
      <c r="P207" s="61">
        <v>15</v>
      </c>
      <c r="Q207" s="60">
        <v>16</v>
      </c>
      <c r="R207" s="60">
        <v>17</v>
      </c>
      <c r="S207" s="60">
        <v>18</v>
      </c>
      <c r="T207" s="60">
        <v>19</v>
      </c>
      <c r="U207" s="60">
        <v>20</v>
      </c>
    </row>
    <row r="208" spans="2:8" ht="18.75">
      <c r="B208" s="60"/>
      <c r="E208" s="3" t="s">
        <v>22</v>
      </c>
      <c r="H208" s="4"/>
    </row>
    <row r="209" spans="1:21" ht="23.25">
      <c r="A209" s="193">
        <v>1</v>
      </c>
      <c r="B209" s="197" t="s">
        <v>16</v>
      </c>
      <c r="C209" s="127">
        <v>204</v>
      </c>
      <c r="D209" s="127">
        <f>C209*15</f>
        <v>3060</v>
      </c>
      <c r="E209" s="127">
        <f>SUM(C209*32)</f>
        <v>6528</v>
      </c>
      <c r="F209" s="127">
        <f>SUM(C209*22)</f>
        <v>4488</v>
      </c>
      <c r="G209" s="127">
        <f>SUM(E209*8)</f>
        <v>52224</v>
      </c>
      <c r="H209" s="127" t="s">
        <v>20</v>
      </c>
      <c r="I209" s="128">
        <f>SUM(D209+F209+G209)</f>
        <v>59772</v>
      </c>
      <c r="J209" s="127">
        <f>SUM(C209*3)</f>
        <v>612</v>
      </c>
      <c r="K209" s="127">
        <f>SUM(E209*0.5)</f>
        <v>3264</v>
      </c>
      <c r="L209" s="127" t="str">
        <f>+L211</f>
        <v>+</v>
      </c>
      <c r="M209" s="128">
        <f>SUM(J209:L209)</f>
        <v>3876</v>
      </c>
      <c r="N209" s="127">
        <f>SUM(C209*3)</f>
        <v>612</v>
      </c>
      <c r="O209" s="127">
        <f>SUM(E209*1)</f>
        <v>6528</v>
      </c>
      <c r="P209" s="127" t="s">
        <v>20</v>
      </c>
      <c r="Q209" s="128">
        <f>SUM(N209:P209)</f>
        <v>7140</v>
      </c>
      <c r="R209" s="127">
        <f>SUM(C209*2)</f>
        <v>408</v>
      </c>
      <c r="S209" s="127">
        <f>SUM(E209*0.5)</f>
        <v>3264</v>
      </c>
      <c r="T209" s="127" t="s">
        <v>20</v>
      </c>
      <c r="U209" s="128">
        <f>SUM(R209:T209)</f>
        <v>3672</v>
      </c>
    </row>
    <row r="210" spans="1:21" ht="23.25">
      <c r="A210" s="193">
        <v>2</v>
      </c>
      <c r="B210" s="197" t="s">
        <v>17</v>
      </c>
      <c r="C210" s="127">
        <v>83</v>
      </c>
      <c r="D210" s="127">
        <f>SUM(C210*15)</f>
        <v>1245</v>
      </c>
      <c r="E210" s="129">
        <f>SUM(C210*24)</f>
        <v>1992</v>
      </c>
      <c r="F210" s="127">
        <f>SUM(C210*32.5)</f>
        <v>2697.5</v>
      </c>
      <c r="G210" s="127">
        <f>SUM(E210*8)</f>
        <v>15936</v>
      </c>
      <c r="H210" s="127" t="s">
        <v>20</v>
      </c>
      <c r="I210" s="128">
        <f>SUM(D210+F210+G210)</f>
        <v>19878.5</v>
      </c>
      <c r="J210" s="127">
        <f>SUM(C210*2.5)</f>
        <v>207.5</v>
      </c>
      <c r="K210" s="127">
        <f>SUM(E210*0.5)</f>
        <v>996</v>
      </c>
      <c r="L210" s="127" t="s">
        <v>20</v>
      </c>
      <c r="M210" s="128">
        <f>SUM(J210:L210)</f>
        <v>1203.5</v>
      </c>
      <c r="N210" s="127">
        <f>SUM(C210*3)</f>
        <v>249</v>
      </c>
      <c r="O210" s="127">
        <f>SUM(E210*1)</f>
        <v>1992</v>
      </c>
      <c r="P210" s="127" t="s">
        <v>20</v>
      </c>
      <c r="Q210" s="128">
        <f>SUM(N210:P210)</f>
        <v>2241</v>
      </c>
      <c r="R210" s="127">
        <f>SUM(C210*2)</f>
        <v>166</v>
      </c>
      <c r="S210" s="127">
        <f>SUM(E210*0.5)</f>
        <v>996</v>
      </c>
      <c r="T210" s="127" t="s">
        <v>20</v>
      </c>
      <c r="U210" s="128">
        <f>SUM(R210:T210)</f>
        <v>1162</v>
      </c>
    </row>
    <row r="211" spans="1:21" ht="23.25">
      <c r="A211" s="193">
        <v>3</v>
      </c>
      <c r="B211" s="197" t="s">
        <v>18</v>
      </c>
      <c r="C211" s="127">
        <v>136</v>
      </c>
      <c r="D211" s="127">
        <f>SUM(C211*15)</f>
        <v>2040</v>
      </c>
      <c r="E211" s="127">
        <f>SUM(C211*32)</f>
        <v>4352</v>
      </c>
      <c r="F211" s="127">
        <f>SUM(C211*22)</f>
        <v>2992</v>
      </c>
      <c r="G211" s="127">
        <f>SUM(E211*8)</f>
        <v>34816</v>
      </c>
      <c r="H211" s="127" t="s">
        <v>20</v>
      </c>
      <c r="I211" s="128">
        <f>SUM(D211+F211+G211)</f>
        <v>39848</v>
      </c>
      <c r="J211" s="127">
        <f>SUM(C211*3)</f>
        <v>408</v>
      </c>
      <c r="K211" s="127">
        <f>SUM(E211*0.5)</f>
        <v>2176</v>
      </c>
      <c r="L211" s="127" t="s">
        <v>20</v>
      </c>
      <c r="M211" s="128">
        <f>SUM(J211:L211)</f>
        <v>2584</v>
      </c>
      <c r="N211" s="127">
        <f>SUM(C211*3)</f>
        <v>408</v>
      </c>
      <c r="O211" s="127">
        <f>SUM(E211*1)</f>
        <v>4352</v>
      </c>
      <c r="P211" s="127" t="s">
        <v>20</v>
      </c>
      <c r="Q211" s="128">
        <f>SUM(N211:P211)</f>
        <v>4760</v>
      </c>
      <c r="R211" s="127">
        <f>SUM(C211*2)</f>
        <v>272</v>
      </c>
      <c r="S211" s="127">
        <f>SUM(E211*0.5)</f>
        <v>2176</v>
      </c>
      <c r="T211" s="127" t="s">
        <v>20</v>
      </c>
      <c r="U211" s="128">
        <f>SUM(R211:T211)</f>
        <v>2448</v>
      </c>
    </row>
    <row r="212" spans="1:21" ht="23.25">
      <c r="A212" s="193">
        <v>4</v>
      </c>
      <c r="B212" s="197" t="s">
        <v>84</v>
      </c>
      <c r="C212" s="127">
        <v>55</v>
      </c>
      <c r="D212" s="127">
        <f>SUM(C212*15)</f>
        <v>825</v>
      </c>
      <c r="E212" s="127">
        <f>SUM(C212*24)</f>
        <v>1320</v>
      </c>
      <c r="F212" s="127">
        <f>SUM(C212*32.5)</f>
        <v>1787.5</v>
      </c>
      <c r="G212" s="127">
        <f>SUM(E212*8)</f>
        <v>10560</v>
      </c>
      <c r="H212" s="127" t="s">
        <v>20</v>
      </c>
      <c r="I212" s="128">
        <f>SUM(D212+F212+G212)</f>
        <v>13172.5</v>
      </c>
      <c r="J212" s="127">
        <f>SUM(C212*2.5)</f>
        <v>137.5</v>
      </c>
      <c r="K212" s="127">
        <f>SUM(E212*0.5)</f>
        <v>660</v>
      </c>
      <c r="L212" s="127" t="s">
        <v>20</v>
      </c>
      <c r="M212" s="128">
        <f>SUM(J212:L212)</f>
        <v>797.5</v>
      </c>
      <c r="N212" s="127">
        <f>SUM(C212*3)</f>
        <v>165</v>
      </c>
      <c r="O212" s="127">
        <f>SUM(E212*1)</f>
        <v>1320</v>
      </c>
      <c r="P212" s="127" t="s">
        <v>20</v>
      </c>
      <c r="Q212" s="128">
        <f>SUM(N212:P212)</f>
        <v>1485</v>
      </c>
      <c r="R212" s="127">
        <f>SUM(C212*2)</f>
        <v>110</v>
      </c>
      <c r="S212" s="127">
        <f>SUM(E212*0.5)</f>
        <v>660</v>
      </c>
      <c r="T212" s="127" t="s">
        <v>20</v>
      </c>
      <c r="U212" s="128">
        <f>SUM(R212:T212)</f>
        <v>770</v>
      </c>
    </row>
    <row r="213" spans="2:21" ht="19.5">
      <c r="B213" s="133" t="s">
        <v>27</v>
      </c>
      <c r="C213" s="133">
        <f>C212+C211++C210+C209</f>
        <v>478</v>
      </c>
      <c r="D213" s="130">
        <f>D212+D211+D210+D209</f>
        <v>7170</v>
      </c>
      <c r="E213" s="130">
        <f aca="true" t="shared" si="5" ref="E213:U213">SUM(E209:E212)</f>
        <v>14192</v>
      </c>
      <c r="F213" s="130">
        <f t="shared" si="5"/>
        <v>11965</v>
      </c>
      <c r="G213" s="130">
        <f t="shared" si="5"/>
        <v>113536</v>
      </c>
      <c r="H213" s="130">
        <f t="shared" si="5"/>
        <v>0</v>
      </c>
      <c r="I213" s="130">
        <f t="shared" si="5"/>
        <v>132671</v>
      </c>
      <c r="J213" s="130">
        <f t="shared" si="5"/>
        <v>1365</v>
      </c>
      <c r="K213" s="130">
        <f t="shared" si="5"/>
        <v>7096</v>
      </c>
      <c r="L213" s="130">
        <f t="shared" si="5"/>
        <v>0</v>
      </c>
      <c r="M213" s="130">
        <f t="shared" si="5"/>
        <v>8461</v>
      </c>
      <c r="N213" s="130">
        <f t="shared" si="5"/>
        <v>1434</v>
      </c>
      <c r="O213" s="130">
        <f t="shared" si="5"/>
        <v>14192</v>
      </c>
      <c r="P213" s="130">
        <f t="shared" si="5"/>
        <v>0</v>
      </c>
      <c r="Q213" s="130">
        <f t="shared" si="5"/>
        <v>15626</v>
      </c>
      <c r="R213" s="130">
        <f t="shared" si="5"/>
        <v>956</v>
      </c>
      <c r="S213" s="130">
        <f t="shared" si="5"/>
        <v>7096</v>
      </c>
      <c r="T213" s="130">
        <f t="shared" si="5"/>
        <v>0</v>
      </c>
      <c r="U213" s="130">
        <f t="shared" si="5"/>
        <v>8052</v>
      </c>
    </row>
    <row r="214" spans="2:21" ht="15.75">
      <c r="B214" s="40" t="s">
        <v>22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87" t="s">
        <v>21</v>
      </c>
      <c r="T214" s="88" t="s">
        <v>205</v>
      </c>
      <c r="U214" s="84"/>
    </row>
    <row r="215" spans="2:21" ht="19.5">
      <c r="B215" s="41" t="s">
        <v>298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224"/>
      <c r="T215" s="224"/>
      <c r="U215" s="40" t="s">
        <v>26</v>
      </c>
    </row>
    <row r="216" spans="2:21" ht="16.5">
      <c r="B216" s="40" t="s">
        <v>22</v>
      </c>
      <c r="C216" s="67"/>
      <c r="D216" s="67"/>
      <c r="E216" s="67"/>
      <c r="F216" s="212"/>
      <c r="G216" s="212"/>
      <c r="H216" s="212"/>
      <c r="I216" s="212"/>
      <c r="J216" s="212"/>
      <c r="K216" s="212"/>
      <c r="L216" s="212"/>
      <c r="M216" s="212"/>
      <c r="N216" s="212"/>
      <c r="O216" s="212"/>
      <c r="P216" s="80"/>
      <c r="Q216" s="80"/>
      <c r="R216" s="212"/>
      <c r="S216" s="212"/>
      <c r="T216" s="212"/>
      <c r="U216" s="212"/>
    </row>
    <row r="217" spans="2:21" ht="16.5">
      <c r="B217" s="113" t="s">
        <v>69</v>
      </c>
      <c r="C217" s="211"/>
      <c r="D217" s="211"/>
      <c r="E217" s="211" t="s">
        <v>265</v>
      </c>
      <c r="F217" s="211"/>
      <c r="G217" s="211" t="s">
        <v>269</v>
      </c>
      <c r="H217" s="214"/>
      <c r="I217" s="214"/>
      <c r="J217" s="214"/>
      <c r="K217" s="214"/>
      <c r="L217" s="211" t="s">
        <v>207</v>
      </c>
      <c r="M217" s="211"/>
      <c r="N217" s="211"/>
      <c r="O217" s="211"/>
      <c r="P217" s="96"/>
      <c r="Q217" s="183"/>
      <c r="R217" s="211" t="s">
        <v>206</v>
      </c>
      <c r="S217" s="214"/>
      <c r="T217" s="214"/>
      <c r="U217" s="214"/>
    </row>
    <row r="218" spans="2:21" ht="15.75">
      <c r="B218" s="80"/>
      <c r="C218" s="66"/>
      <c r="D218" s="65" t="s">
        <v>267</v>
      </c>
      <c r="E218" s="66" t="s">
        <v>266</v>
      </c>
      <c r="F218" s="65" t="s">
        <v>267</v>
      </c>
      <c r="G218" s="96"/>
      <c r="H218" s="96"/>
      <c r="I218" s="96"/>
      <c r="J218" s="96"/>
      <c r="K218" s="96"/>
      <c r="L218" s="211" t="s">
        <v>208</v>
      </c>
      <c r="M218" s="214"/>
      <c r="N218" s="214"/>
      <c r="O218" s="214"/>
      <c r="P218" s="96"/>
      <c r="Q218" s="96"/>
      <c r="R218" s="96"/>
      <c r="S218" s="96"/>
      <c r="T218" s="96"/>
      <c r="U218" s="96"/>
    </row>
    <row r="219" spans="2:21" ht="15.75">
      <c r="B219" s="80"/>
      <c r="C219" s="46"/>
      <c r="D219" s="46">
        <v>47</v>
      </c>
      <c r="E219" s="46">
        <v>36</v>
      </c>
      <c r="F219" s="46">
        <v>59</v>
      </c>
      <c r="G219" s="157"/>
      <c r="H219" s="157"/>
      <c r="I219" s="157"/>
      <c r="J219" s="157"/>
      <c r="K219" s="157"/>
      <c r="L219" s="211" t="s">
        <v>209</v>
      </c>
      <c r="M219" s="214"/>
      <c r="N219" s="214"/>
      <c r="O219" s="214"/>
      <c r="P219" s="157"/>
      <c r="Q219" s="157"/>
      <c r="R219" s="157"/>
      <c r="S219" s="157"/>
      <c r="T219" s="157"/>
      <c r="U219" s="157"/>
    </row>
    <row r="220" spans="2:21" ht="15.75">
      <c r="B220" s="49" t="s">
        <v>263</v>
      </c>
      <c r="C220" s="46"/>
      <c r="D220" s="46">
        <v>0</v>
      </c>
      <c r="E220" s="46">
        <v>0</v>
      </c>
      <c r="F220" s="46">
        <v>0</v>
      </c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</row>
    <row r="221" spans="2:21" ht="16.5">
      <c r="B221" s="49" t="s">
        <v>264</v>
      </c>
      <c r="C221" s="48"/>
      <c r="D221" s="48">
        <f>D219+D220</f>
        <v>47</v>
      </c>
      <c r="E221" s="48">
        <f>E219+E220</f>
        <v>36</v>
      </c>
      <c r="F221" s="48">
        <f>F219+F220</f>
        <v>59</v>
      </c>
      <c r="G221" s="213" t="s">
        <v>0</v>
      </c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  <c r="S221" s="214"/>
      <c r="T221" s="214"/>
      <c r="U221" s="214"/>
    </row>
    <row r="222" spans="2:21" ht="17.25">
      <c r="B222" s="82" t="s">
        <v>27</v>
      </c>
      <c r="C222" s="220"/>
      <c r="D222" s="220"/>
      <c r="E222" s="220"/>
      <c r="F222" s="220"/>
      <c r="G222" s="213" t="s">
        <v>268</v>
      </c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  <c r="S222" s="214"/>
      <c r="T222" s="214"/>
      <c r="U222" s="214"/>
    </row>
    <row r="223" spans="2:21" ht="17.25">
      <c r="B223" s="82" t="s">
        <v>102</v>
      </c>
      <c r="C223" s="218"/>
      <c r="D223" s="218"/>
      <c r="E223" s="48"/>
      <c r="F223" s="48"/>
      <c r="G223" s="230" t="s">
        <v>305</v>
      </c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</row>
    <row r="224" spans="2:21" ht="16.5">
      <c r="B224" s="93" t="s">
        <v>218</v>
      </c>
      <c r="C224" s="48"/>
      <c r="D224" s="48"/>
      <c r="E224" s="48"/>
      <c r="F224" s="48"/>
      <c r="G224" s="49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</row>
    <row r="225" spans="1:24" ht="15.75">
      <c r="A225" s="49" t="s">
        <v>299</v>
      </c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</row>
    <row r="226" spans="3:21" ht="12.75"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</row>
    <row r="227" spans="2:21" ht="17.25">
      <c r="B227" s="51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</row>
    <row r="228" spans="2:21" ht="17.25">
      <c r="B228" s="51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</row>
    <row r="229" spans="2:21" ht="17.25">
      <c r="B229" s="51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</row>
    <row r="230" spans="2:21" ht="17.25">
      <c r="B230" s="51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</row>
    <row r="231" spans="2:21" ht="17.25">
      <c r="B231" s="51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</row>
    <row r="232" spans="2:21" ht="17.25">
      <c r="B232" s="51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</row>
    <row r="233" spans="2:21" ht="17.25">
      <c r="B233" s="51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</row>
    <row r="234" spans="2:21" ht="17.25">
      <c r="B234" s="51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</row>
    <row r="235" spans="2:21" ht="17.25">
      <c r="B235" s="51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</row>
    <row r="236" spans="2:21" ht="17.25">
      <c r="B236" s="51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</row>
    <row r="237" spans="2:21" ht="17.25">
      <c r="B237" s="51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</row>
    <row r="238" spans="2:21" ht="17.25">
      <c r="B238" s="51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</row>
    <row r="239" spans="2:21" ht="17.25">
      <c r="B239" s="51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</row>
    <row r="240" spans="2:21" ht="17.25">
      <c r="B240" s="51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</row>
    <row r="241" spans="2:21" ht="17.25">
      <c r="B241" s="51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</row>
    <row r="242" spans="2:21" ht="18">
      <c r="B242" s="217"/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52"/>
      <c r="T242" s="52"/>
      <c r="U242" s="52"/>
    </row>
    <row r="243" spans="2:21" ht="18">
      <c r="B243" s="51"/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</row>
    <row r="244" spans="2:21" ht="12.75">
      <c r="B244" s="9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</row>
    <row r="245" spans="2:21" ht="12.75">
      <c r="B245" s="9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</row>
    <row r="246" spans="2:21" ht="23.25">
      <c r="B246" s="114" t="s">
        <v>146</v>
      </c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</row>
    <row r="247" spans="2:21" ht="19.5" customHeight="1">
      <c r="B247" s="115" t="s">
        <v>247</v>
      </c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</row>
    <row r="248" spans="2:21" ht="19.5" customHeight="1">
      <c r="B248" s="161" t="s">
        <v>327</v>
      </c>
      <c r="C248" s="162"/>
      <c r="D248" s="162"/>
      <c r="E248" s="162"/>
      <c r="F248" s="162"/>
      <c r="G248" s="162"/>
      <c r="H248" s="162"/>
      <c r="I248" s="55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53"/>
      <c r="U248" s="53"/>
    </row>
    <row r="249" spans="2:17" ht="19.5" customHeight="1">
      <c r="B249" s="228" t="s">
        <v>162</v>
      </c>
      <c r="C249" s="228"/>
      <c r="D249" s="228"/>
      <c r="E249" s="228"/>
      <c r="F249" s="228"/>
      <c r="G249" s="228"/>
      <c r="H249" s="238" t="s">
        <v>313</v>
      </c>
      <c r="I249" s="238"/>
      <c r="J249" s="238"/>
      <c r="K249" s="238"/>
      <c r="L249" s="238"/>
      <c r="M249" s="238"/>
      <c r="N249" s="238"/>
      <c r="O249" s="238"/>
      <c r="P249" s="238"/>
      <c r="Q249" s="238"/>
    </row>
    <row r="250" spans="2:22" ht="19.5" customHeight="1">
      <c r="B250" s="3" t="s">
        <v>22</v>
      </c>
      <c r="C250" s="70"/>
      <c r="D250" s="70" t="s">
        <v>29</v>
      </c>
      <c r="E250" s="70" t="s">
        <v>4</v>
      </c>
      <c r="F250" s="71" t="s">
        <v>21</v>
      </c>
      <c r="G250" s="72" t="s">
        <v>12</v>
      </c>
      <c r="H250" s="72" t="s">
        <v>13</v>
      </c>
      <c r="I250" s="73" t="s">
        <v>0</v>
      </c>
      <c r="J250" s="74" t="s">
        <v>11</v>
      </c>
      <c r="K250" s="74" t="s">
        <v>12</v>
      </c>
      <c r="L250" s="72" t="s">
        <v>13</v>
      </c>
      <c r="M250" s="73" t="s">
        <v>0</v>
      </c>
      <c r="N250" s="72" t="s">
        <v>14</v>
      </c>
      <c r="O250" s="74" t="s">
        <v>15</v>
      </c>
      <c r="P250" s="74" t="s">
        <v>13</v>
      </c>
      <c r="Q250" s="73" t="s">
        <v>0</v>
      </c>
      <c r="R250" s="74" t="s">
        <v>23</v>
      </c>
      <c r="S250" s="74" t="s">
        <v>24</v>
      </c>
      <c r="T250" s="72" t="s">
        <v>13</v>
      </c>
      <c r="U250" s="73" t="s">
        <v>0</v>
      </c>
      <c r="V250" s="62"/>
    </row>
    <row r="251" spans="2:22" ht="19.5" customHeight="1">
      <c r="B251" s="69" t="s">
        <v>1</v>
      </c>
      <c r="C251" s="72" t="s">
        <v>343</v>
      </c>
      <c r="D251" s="70" t="s">
        <v>30</v>
      </c>
      <c r="E251" s="70" t="s">
        <v>5</v>
      </c>
      <c r="F251" s="70" t="s">
        <v>7</v>
      </c>
      <c r="G251" s="70" t="s">
        <v>8</v>
      </c>
      <c r="H251" s="70" t="s">
        <v>9</v>
      </c>
      <c r="I251" s="60" t="s">
        <v>10</v>
      </c>
      <c r="J251" s="70" t="s">
        <v>7</v>
      </c>
      <c r="K251" s="70" t="s">
        <v>8</v>
      </c>
      <c r="L251" s="70" t="s">
        <v>9</v>
      </c>
      <c r="M251" s="60" t="s">
        <v>10</v>
      </c>
      <c r="N251" s="70" t="s">
        <v>7</v>
      </c>
      <c r="O251" s="70" t="s">
        <v>8</v>
      </c>
      <c r="P251" s="70" t="s">
        <v>9</v>
      </c>
      <c r="Q251" s="60" t="s">
        <v>10</v>
      </c>
      <c r="R251" s="73" t="s">
        <v>7</v>
      </c>
      <c r="S251" s="73" t="s">
        <v>8</v>
      </c>
      <c r="T251" s="70" t="s">
        <v>9</v>
      </c>
      <c r="U251" s="60" t="s">
        <v>10</v>
      </c>
      <c r="V251" s="62"/>
    </row>
    <row r="252" spans="2:17" ht="21.75" customHeight="1">
      <c r="B252" s="69" t="s">
        <v>3</v>
      </c>
      <c r="C252" s="101" t="s">
        <v>319</v>
      </c>
      <c r="D252" s="70" t="s">
        <v>308</v>
      </c>
      <c r="E252" s="70" t="s">
        <v>6</v>
      </c>
      <c r="F252" s="70" t="s">
        <v>31</v>
      </c>
      <c r="G252" s="70" t="s">
        <v>31</v>
      </c>
      <c r="H252" s="10">
        <v>0.03</v>
      </c>
      <c r="L252" s="10">
        <v>0.01</v>
      </c>
      <c r="N252" s="4"/>
      <c r="O252" s="4"/>
      <c r="P252" s="10">
        <v>0.01</v>
      </c>
      <c r="Q252" s="4"/>
    </row>
    <row r="253" spans="2:21" ht="21.75" customHeight="1">
      <c r="B253" s="11"/>
      <c r="D253" s="4" t="s">
        <v>32</v>
      </c>
      <c r="E253" s="5"/>
      <c r="F253" s="4" t="s">
        <v>32</v>
      </c>
      <c r="G253" s="4" t="s">
        <v>32</v>
      </c>
      <c r="H253" s="4" t="s">
        <v>32</v>
      </c>
      <c r="I253" s="4" t="s">
        <v>32</v>
      </c>
      <c r="J253" s="4" t="s">
        <v>32</v>
      </c>
      <c r="K253" s="4" t="s">
        <v>32</v>
      </c>
      <c r="L253" s="4" t="s">
        <v>32</v>
      </c>
      <c r="N253" s="4" t="s">
        <v>32</v>
      </c>
      <c r="O253" s="4" t="s">
        <v>32</v>
      </c>
      <c r="P253" s="4" t="s">
        <v>32</v>
      </c>
      <c r="Q253" s="4" t="s">
        <v>32</v>
      </c>
      <c r="R253" s="4" t="s">
        <v>32</v>
      </c>
      <c r="S253" s="4" t="s">
        <v>32</v>
      </c>
      <c r="T253" s="4" t="s">
        <v>32</v>
      </c>
      <c r="U253" s="4" t="s">
        <v>32</v>
      </c>
    </row>
    <row r="254" spans="2:21" ht="21.75" customHeight="1">
      <c r="B254" s="11"/>
      <c r="C254" s="60"/>
      <c r="D254" s="60">
        <v>3</v>
      </c>
      <c r="E254" s="60">
        <v>4</v>
      </c>
      <c r="F254" s="60">
        <v>5</v>
      </c>
      <c r="G254" s="60">
        <v>6</v>
      </c>
      <c r="H254" s="61">
        <v>7</v>
      </c>
      <c r="I254" s="60">
        <v>8</v>
      </c>
      <c r="J254" s="60">
        <v>9</v>
      </c>
      <c r="K254" s="60">
        <v>10</v>
      </c>
      <c r="L254" s="61">
        <v>11</v>
      </c>
      <c r="M254" s="60">
        <v>12</v>
      </c>
      <c r="N254" s="60">
        <v>13</v>
      </c>
      <c r="O254" s="60">
        <v>14</v>
      </c>
      <c r="P254" s="61">
        <v>15</v>
      </c>
      <c r="Q254" s="60">
        <v>16</v>
      </c>
      <c r="R254" s="60">
        <v>17</v>
      </c>
      <c r="S254" s="60">
        <v>18</v>
      </c>
      <c r="T254" s="60">
        <v>19</v>
      </c>
      <c r="U254" s="60">
        <v>20</v>
      </c>
    </row>
    <row r="255" spans="2:8" ht="21.75" customHeight="1">
      <c r="B255" s="60">
        <v>1</v>
      </c>
      <c r="E255" s="3" t="s">
        <v>22</v>
      </c>
      <c r="H255" s="4"/>
    </row>
    <row r="256" spans="1:22" ht="21.75" customHeight="1">
      <c r="A256" s="193">
        <v>1</v>
      </c>
      <c r="B256" s="197" t="s">
        <v>16</v>
      </c>
      <c r="C256" s="136">
        <v>223</v>
      </c>
      <c r="D256" s="127">
        <f>C256*15</f>
        <v>3345</v>
      </c>
      <c r="E256" s="127">
        <f>SUM(C256*32)</f>
        <v>7136</v>
      </c>
      <c r="F256" s="127">
        <f>SUM(C256*22)</f>
        <v>4906</v>
      </c>
      <c r="G256" s="127">
        <f>SUM(E256*8)</f>
        <v>57088</v>
      </c>
      <c r="H256" s="127" t="s">
        <v>20</v>
      </c>
      <c r="I256" s="128">
        <f>SUM(D256+F256+G256)</f>
        <v>65339</v>
      </c>
      <c r="J256" s="127">
        <f>SUM(C256*3)</f>
        <v>669</v>
      </c>
      <c r="K256" s="127">
        <f>SUM(E256*0.5)</f>
        <v>3568</v>
      </c>
      <c r="L256" s="127" t="str">
        <f>+L258</f>
        <v>+</v>
      </c>
      <c r="M256" s="128">
        <f>SUM(J256:L256)</f>
        <v>4237</v>
      </c>
      <c r="N256" s="127">
        <f>SUM(C256*3)</f>
        <v>669</v>
      </c>
      <c r="O256" s="127">
        <f>SUM(E256*1)</f>
        <v>7136</v>
      </c>
      <c r="P256" s="127" t="s">
        <v>20</v>
      </c>
      <c r="Q256" s="128">
        <f>SUM(N256:P256)</f>
        <v>7805</v>
      </c>
      <c r="R256" s="127">
        <f>SUM(C256*2)</f>
        <v>446</v>
      </c>
      <c r="S256" s="127">
        <f>SUM(E256*0.5)</f>
        <v>3568</v>
      </c>
      <c r="T256" s="127" t="s">
        <v>20</v>
      </c>
      <c r="U256" s="128">
        <f>SUM(R256:T256)</f>
        <v>4014</v>
      </c>
      <c r="V256" s="134"/>
    </row>
    <row r="257" spans="1:22" ht="21.75" customHeight="1">
      <c r="A257" s="193">
        <v>2</v>
      </c>
      <c r="B257" s="197" t="s">
        <v>17</v>
      </c>
      <c r="C257" s="136">
        <v>101</v>
      </c>
      <c r="D257" s="127">
        <f>SUM(C257*15)</f>
        <v>1515</v>
      </c>
      <c r="E257" s="129">
        <f>SUM(C257*24)</f>
        <v>2424</v>
      </c>
      <c r="F257" s="127">
        <f>SUM(C257*32.5)</f>
        <v>3282.5</v>
      </c>
      <c r="G257" s="127">
        <f>SUM(E257*8)</f>
        <v>19392</v>
      </c>
      <c r="H257" s="127" t="s">
        <v>20</v>
      </c>
      <c r="I257" s="128">
        <f>SUM(D257+F257+G257)</f>
        <v>24189.5</v>
      </c>
      <c r="J257" s="127">
        <f>SUM(C257*2.5)</f>
        <v>252.5</v>
      </c>
      <c r="K257" s="127">
        <f>SUM(E257*0.5)</f>
        <v>1212</v>
      </c>
      <c r="L257" s="127" t="s">
        <v>20</v>
      </c>
      <c r="M257" s="128">
        <f>SUM(J257:L257)</f>
        <v>1464.5</v>
      </c>
      <c r="N257" s="127">
        <f>SUM(C257*3)</f>
        <v>303</v>
      </c>
      <c r="O257" s="127">
        <f>SUM(E257*1)</f>
        <v>2424</v>
      </c>
      <c r="P257" s="127" t="s">
        <v>20</v>
      </c>
      <c r="Q257" s="128">
        <f>SUM(N257:P257)</f>
        <v>2727</v>
      </c>
      <c r="R257" s="127">
        <f>SUM(C257*2)</f>
        <v>202</v>
      </c>
      <c r="S257" s="127">
        <f>SUM(E257*0.5)</f>
        <v>1212</v>
      </c>
      <c r="T257" s="127" t="s">
        <v>20</v>
      </c>
      <c r="U257" s="128">
        <f>SUM(R257:T257)</f>
        <v>1414</v>
      </c>
      <c r="V257" s="134"/>
    </row>
    <row r="258" spans="1:22" ht="21.75" customHeight="1">
      <c r="A258" s="193">
        <v>3</v>
      </c>
      <c r="B258" s="197" t="s">
        <v>18</v>
      </c>
      <c r="C258" s="136">
        <v>124</v>
      </c>
      <c r="D258" s="127">
        <f>SUM(C258*15)</f>
        <v>1860</v>
      </c>
      <c r="E258" s="127">
        <f>SUM(C258*32)</f>
        <v>3968</v>
      </c>
      <c r="F258" s="127">
        <f>SUM(C258*22)</f>
        <v>2728</v>
      </c>
      <c r="G258" s="127">
        <f>SUM(E258*8)</f>
        <v>31744</v>
      </c>
      <c r="H258" s="127" t="s">
        <v>20</v>
      </c>
      <c r="I258" s="128">
        <f>SUM(D258+F258+G258)</f>
        <v>36332</v>
      </c>
      <c r="J258" s="127">
        <f>SUM(C258*3)</f>
        <v>372</v>
      </c>
      <c r="K258" s="127">
        <f>SUM(E258*0.5)</f>
        <v>1984</v>
      </c>
      <c r="L258" s="127" t="s">
        <v>20</v>
      </c>
      <c r="M258" s="128">
        <f>SUM(J258:L258)</f>
        <v>2356</v>
      </c>
      <c r="N258" s="127">
        <f>SUM(C258*3)</f>
        <v>372</v>
      </c>
      <c r="O258" s="127">
        <f>SUM(E258*1)</f>
        <v>3968</v>
      </c>
      <c r="P258" s="127" t="s">
        <v>20</v>
      </c>
      <c r="Q258" s="128">
        <f>SUM(N258:P258)</f>
        <v>4340</v>
      </c>
      <c r="R258" s="127">
        <f>SUM(C258*2)</f>
        <v>248</v>
      </c>
      <c r="S258" s="127">
        <f>SUM(E258*0.5)</f>
        <v>1984</v>
      </c>
      <c r="T258" s="127" t="s">
        <v>20</v>
      </c>
      <c r="U258" s="128">
        <f>SUM(R258:T258)</f>
        <v>2232</v>
      </c>
      <c r="V258" s="134"/>
    </row>
    <row r="259" spans="1:22" ht="21.75" customHeight="1">
      <c r="A259" s="193">
        <v>4</v>
      </c>
      <c r="B259" s="197" t="s">
        <v>84</v>
      </c>
      <c r="C259" s="136">
        <v>62</v>
      </c>
      <c r="D259" s="127">
        <f>SUM(C259*15)</f>
        <v>930</v>
      </c>
      <c r="E259" s="127">
        <f>SUM(C259*24)</f>
        <v>1488</v>
      </c>
      <c r="F259" s="127">
        <f>SUM(C259*32.5)</f>
        <v>2015</v>
      </c>
      <c r="G259" s="127">
        <f>SUM(E259*8)</f>
        <v>11904</v>
      </c>
      <c r="H259" s="127" t="s">
        <v>20</v>
      </c>
      <c r="I259" s="128">
        <f>SUM(D259+F259+G259)</f>
        <v>14849</v>
      </c>
      <c r="J259" s="127">
        <f>SUM(C259*2.5)</f>
        <v>155</v>
      </c>
      <c r="K259" s="127">
        <f>SUM(E259*0.5)</f>
        <v>744</v>
      </c>
      <c r="L259" s="127" t="s">
        <v>20</v>
      </c>
      <c r="M259" s="128">
        <f>SUM(J259:L259)</f>
        <v>899</v>
      </c>
      <c r="N259" s="127">
        <f>SUM(C259*3)</f>
        <v>186</v>
      </c>
      <c r="O259" s="127">
        <f>SUM(E259*1)</f>
        <v>1488</v>
      </c>
      <c r="P259" s="127" t="s">
        <v>20</v>
      </c>
      <c r="Q259" s="128">
        <f>SUM(N259:P259)</f>
        <v>1674</v>
      </c>
      <c r="R259" s="127">
        <f>SUM(C259*2)</f>
        <v>124</v>
      </c>
      <c r="S259" s="127">
        <f>SUM(E259*0.5)</f>
        <v>744</v>
      </c>
      <c r="T259" s="127" t="s">
        <v>20</v>
      </c>
      <c r="U259" s="128">
        <f>SUM(R259:T259)</f>
        <v>868</v>
      </c>
      <c r="V259" s="134"/>
    </row>
    <row r="260" spans="2:22" ht="21.75" customHeight="1">
      <c r="B260" s="133" t="s">
        <v>27</v>
      </c>
      <c r="C260" s="130">
        <f>C259+C258+C257+C256</f>
        <v>510</v>
      </c>
      <c r="D260" s="130">
        <f>D259+D258+D257+D256</f>
        <v>7650</v>
      </c>
      <c r="E260" s="130">
        <f aca="true" t="shared" si="6" ref="E260:U260">SUM(E256:E259)</f>
        <v>15016</v>
      </c>
      <c r="F260" s="130">
        <f t="shared" si="6"/>
        <v>12931.5</v>
      </c>
      <c r="G260" s="130">
        <f t="shared" si="6"/>
        <v>120128</v>
      </c>
      <c r="H260" s="130">
        <f t="shared" si="6"/>
        <v>0</v>
      </c>
      <c r="I260" s="130">
        <f t="shared" si="6"/>
        <v>140709.5</v>
      </c>
      <c r="J260" s="130">
        <f t="shared" si="6"/>
        <v>1448.5</v>
      </c>
      <c r="K260" s="130">
        <f t="shared" si="6"/>
        <v>7508</v>
      </c>
      <c r="L260" s="130">
        <f t="shared" si="6"/>
        <v>0</v>
      </c>
      <c r="M260" s="130">
        <f t="shared" si="6"/>
        <v>8956.5</v>
      </c>
      <c r="N260" s="130">
        <f t="shared" si="6"/>
        <v>1530</v>
      </c>
      <c r="O260" s="130">
        <f t="shared" si="6"/>
        <v>15016</v>
      </c>
      <c r="P260" s="130">
        <f t="shared" si="6"/>
        <v>0</v>
      </c>
      <c r="Q260" s="130">
        <f t="shared" si="6"/>
        <v>16546</v>
      </c>
      <c r="R260" s="130">
        <f t="shared" si="6"/>
        <v>1020</v>
      </c>
      <c r="S260" s="130">
        <f t="shared" si="6"/>
        <v>7508</v>
      </c>
      <c r="T260" s="130">
        <f t="shared" si="6"/>
        <v>0</v>
      </c>
      <c r="U260" s="130">
        <f t="shared" si="6"/>
        <v>8528</v>
      </c>
      <c r="V260" s="134"/>
    </row>
    <row r="261" spans="2:21" ht="15.75">
      <c r="B261" s="40" t="s">
        <v>22</v>
      </c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87" t="s">
        <v>21</v>
      </c>
      <c r="T261" s="88" t="s">
        <v>205</v>
      </c>
      <c r="U261" s="40"/>
    </row>
    <row r="262" spans="2:21" ht="22.5" customHeight="1">
      <c r="B262" s="41" t="s">
        <v>298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</row>
    <row r="263" spans="2:22" ht="18" customHeight="1">
      <c r="B263" s="113" t="s">
        <v>69</v>
      </c>
      <c r="C263" s="211"/>
      <c r="D263" s="211"/>
      <c r="E263" s="211" t="s">
        <v>265</v>
      </c>
      <c r="F263" s="211"/>
      <c r="G263" s="211" t="s">
        <v>269</v>
      </c>
      <c r="H263" s="214"/>
      <c r="I263" s="214"/>
      <c r="J263" s="214"/>
      <c r="K263" s="214"/>
      <c r="L263" s="211" t="s">
        <v>207</v>
      </c>
      <c r="M263" s="211"/>
      <c r="N263" s="211"/>
      <c r="O263" s="211"/>
      <c r="P263" s="96"/>
      <c r="Q263" s="183"/>
      <c r="R263" s="211" t="s">
        <v>206</v>
      </c>
      <c r="S263" s="214"/>
      <c r="T263" s="214"/>
      <c r="U263" s="214"/>
      <c r="V263" s="62"/>
    </row>
    <row r="264" spans="2:22" ht="15.75">
      <c r="B264" s="80"/>
      <c r="C264" s="66"/>
      <c r="D264" s="65" t="s">
        <v>267</v>
      </c>
      <c r="E264" s="66" t="s">
        <v>266</v>
      </c>
      <c r="F264" s="65" t="s">
        <v>267</v>
      </c>
      <c r="G264" s="96"/>
      <c r="H264" s="96"/>
      <c r="I264" s="96"/>
      <c r="J264" s="96"/>
      <c r="K264" s="96"/>
      <c r="L264" s="211" t="s">
        <v>208</v>
      </c>
      <c r="M264" s="214"/>
      <c r="N264" s="214"/>
      <c r="O264" s="214"/>
      <c r="P264" s="96"/>
      <c r="Q264" s="96"/>
      <c r="R264" s="96"/>
      <c r="S264" s="96"/>
      <c r="T264" s="96"/>
      <c r="U264" s="96"/>
      <c r="V264" s="62"/>
    </row>
    <row r="265" spans="2:22" ht="15.75">
      <c r="B265" s="80"/>
      <c r="C265" s="85"/>
      <c r="D265" s="85">
        <v>33</v>
      </c>
      <c r="E265" s="85">
        <v>43</v>
      </c>
      <c r="F265" s="85">
        <v>49</v>
      </c>
      <c r="G265" s="96"/>
      <c r="H265" s="96"/>
      <c r="I265" s="96"/>
      <c r="J265" s="96"/>
      <c r="K265" s="96"/>
      <c r="L265" s="211" t="s">
        <v>209</v>
      </c>
      <c r="M265" s="214"/>
      <c r="N265" s="214"/>
      <c r="O265" s="214"/>
      <c r="P265" s="96"/>
      <c r="Q265" s="96"/>
      <c r="R265" s="96"/>
      <c r="S265" s="96"/>
      <c r="T265" s="96"/>
      <c r="U265" s="96"/>
      <c r="V265" s="62"/>
    </row>
    <row r="266" spans="2:22" ht="16.5">
      <c r="B266" s="49" t="s">
        <v>263</v>
      </c>
      <c r="C266" s="85"/>
      <c r="D266" s="85"/>
      <c r="E266" s="85"/>
      <c r="F266" s="85"/>
      <c r="G266" s="58"/>
      <c r="H266" s="58"/>
      <c r="I266" s="58"/>
      <c r="J266" s="58"/>
      <c r="K266" s="80"/>
      <c r="L266" s="80"/>
      <c r="M266" s="80"/>
      <c r="N266" s="80"/>
      <c r="O266" s="80"/>
      <c r="P266" s="58"/>
      <c r="Q266" s="58"/>
      <c r="R266" s="58"/>
      <c r="S266" s="58"/>
      <c r="T266" s="58"/>
      <c r="U266" s="58"/>
      <c r="V266" s="62"/>
    </row>
    <row r="267" spans="2:21" ht="16.5">
      <c r="B267" s="49" t="s">
        <v>264</v>
      </c>
      <c r="C267" s="48"/>
      <c r="D267" s="48">
        <f>D265+D266</f>
        <v>33</v>
      </c>
      <c r="E267" s="48">
        <f>E265+E266</f>
        <v>43</v>
      </c>
      <c r="F267" s="48">
        <f>F265+F266</f>
        <v>49</v>
      </c>
      <c r="G267" s="213" t="s">
        <v>0</v>
      </c>
      <c r="H267" s="214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</row>
    <row r="268" spans="2:21" ht="17.25">
      <c r="B268" s="82" t="s">
        <v>27</v>
      </c>
      <c r="C268" s="220"/>
      <c r="D268" s="220"/>
      <c r="E268" s="220"/>
      <c r="F268" s="220"/>
      <c r="G268" s="213" t="s">
        <v>268</v>
      </c>
      <c r="H268" s="214"/>
      <c r="I268" s="214"/>
      <c r="J268" s="214"/>
      <c r="K268" s="214"/>
      <c r="L268" s="214"/>
      <c r="M268" s="214"/>
      <c r="N268" s="214"/>
      <c r="O268" s="214"/>
      <c r="P268" s="214"/>
      <c r="Q268" s="214"/>
      <c r="R268" s="214"/>
      <c r="S268" s="214"/>
      <c r="T268" s="214"/>
      <c r="U268" s="214"/>
    </row>
    <row r="269" spans="2:21" ht="17.25">
      <c r="B269" s="82" t="s">
        <v>102</v>
      </c>
      <c r="C269" s="218"/>
      <c r="D269" s="218"/>
      <c r="E269" s="48"/>
      <c r="F269" s="48"/>
      <c r="G269" s="230" t="s">
        <v>305</v>
      </c>
      <c r="H269" s="231"/>
      <c r="I269" s="231"/>
      <c r="J269" s="231"/>
      <c r="K269" s="231"/>
      <c r="L269" s="231"/>
      <c r="M269" s="231"/>
      <c r="N269" s="231"/>
      <c r="O269" s="231"/>
      <c r="P269" s="231"/>
      <c r="Q269" s="231"/>
      <c r="R269" s="231"/>
      <c r="S269" s="231"/>
      <c r="T269" s="231"/>
      <c r="U269" s="231"/>
    </row>
    <row r="270" spans="2:21" ht="16.5">
      <c r="B270" s="93" t="s">
        <v>219</v>
      </c>
      <c r="C270" s="48"/>
      <c r="D270" s="48"/>
      <c r="E270" s="48"/>
      <c r="F270" s="48"/>
      <c r="G270" s="49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</row>
    <row r="271" spans="1:25" ht="15.75">
      <c r="A271" s="49" t="s">
        <v>299</v>
      </c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</row>
    <row r="272" spans="3:21" ht="12.75"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</row>
    <row r="273" spans="2:21" ht="17.25">
      <c r="B273" s="51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</row>
    <row r="274" spans="2:21" ht="17.25">
      <c r="B274" s="51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</row>
    <row r="275" spans="2:21" ht="17.25">
      <c r="B275" s="51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</row>
    <row r="276" spans="2:21" ht="17.25">
      <c r="B276" s="51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</row>
    <row r="277" spans="2:21" ht="17.25">
      <c r="B277" s="51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</row>
    <row r="278" spans="2:21" ht="17.25">
      <c r="B278" s="51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</row>
    <row r="279" spans="2:21" ht="18">
      <c r="B279" s="51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</row>
    <row r="280" spans="2:21" ht="18">
      <c r="B280" s="56">
        <v>7</v>
      </c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</row>
    <row r="281" spans="2:21" ht="18">
      <c r="B281" s="5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</row>
    <row r="282" spans="2:21" ht="18">
      <c r="B282" s="5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</row>
    <row r="283" spans="2:21" ht="18">
      <c r="B283" s="5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</row>
    <row r="284" spans="2:21" ht="18">
      <c r="B284" s="5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</row>
    <row r="285" spans="2:21" ht="23.25">
      <c r="B285" s="114" t="s">
        <v>146</v>
      </c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</row>
    <row r="286" spans="2:21" ht="19.5" customHeight="1">
      <c r="B286" s="115" t="s">
        <v>247</v>
      </c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</row>
    <row r="287" spans="2:21" ht="19.5" customHeight="1">
      <c r="B287" s="161" t="s">
        <v>327</v>
      </c>
      <c r="C287" s="162"/>
      <c r="D287" s="162"/>
      <c r="E287" s="162"/>
      <c r="F287" s="162"/>
      <c r="G287" s="162"/>
      <c r="H287" s="162"/>
      <c r="I287" s="55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53"/>
      <c r="U287" s="53"/>
    </row>
    <row r="288" spans="2:17" ht="19.5" customHeight="1">
      <c r="B288" s="242" t="s">
        <v>161</v>
      </c>
      <c r="C288" s="242"/>
      <c r="D288" s="242"/>
      <c r="E288" s="242"/>
      <c r="F288" s="242"/>
      <c r="G288" s="238" t="s">
        <v>313</v>
      </c>
      <c r="H288" s="238"/>
      <c r="I288" s="238"/>
      <c r="J288" s="238"/>
      <c r="K288" s="238"/>
      <c r="L288" s="238"/>
      <c r="M288" s="238"/>
      <c r="N288" s="238"/>
      <c r="O288" s="238"/>
      <c r="P288" s="238"/>
      <c r="Q288" s="3"/>
    </row>
    <row r="289" spans="2:21" ht="19.5" customHeight="1">
      <c r="B289" s="3" t="s">
        <v>22</v>
      </c>
      <c r="C289" s="70"/>
      <c r="D289" s="70" t="s">
        <v>29</v>
      </c>
      <c r="E289" s="70" t="s">
        <v>4</v>
      </c>
      <c r="F289" s="71" t="s">
        <v>21</v>
      </c>
      <c r="G289" s="72" t="s">
        <v>12</v>
      </c>
      <c r="H289" s="72" t="s">
        <v>13</v>
      </c>
      <c r="I289" s="73" t="s">
        <v>0</v>
      </c>
      <c r="J289" s="74" t="s">
        <v>11</v>
      </c>
      <c r="K289" s="74" t="s">
        <v>12</v>
      </c>
      <c r="L289" s="72" t="s">
        <v>13</v>
      </c>
      <c r="M289" s="73" t="s">
        <v>0</v>
      </c>
      <c r="N289" s="72" t="s">
        <v>14</v>
      </c>
      <c r="O289" s="74" t="s">
        <v>15</v>
      </c>
      <c r="P289" s="74" t="s">
        <v>13</v>
      </c>
      <c r="Q289" s="73" t="s">
        <v>0</v>
      </c>
      <c r="R289" s="74" t="s">
        <v>23</v>
      </c>
      <c r="S289" s="74" t="s">
        <v>24</v>
      </c>
      <c r="T289" s="72" t="s">
        <v>13</v>
      </c>
      <c r="U289" s="73" t="s">
        <v>0</v>
      </c>
    </row>
    <row r="290" spans="2:21" ht="19.5" customHeight="1">
      <c r="B290" s="69" t="s">
        <v>309</v>
      </c>
      <c r="C290" s="72" t="s">
        <v>343</v>
      </c>
      <c r="D290" s="70" t="s">
        <v>30</v>
      </c>
      <c r="E290" s="70" t="s">
        <v>5</v>
      </c>
      <c r="F290" s="70" t="s">
        <v>7</v>
      </c>
      <c r="G290" s="70" t="s">
        <v>8</v>
      </c>
      <c r="H290" s="70" t="s">
        <v>9</v>
      </c>
      <c r="I290" s="60" t="s">
        <v>10</v>
      </c>
      <c r="J290" s="70" t="s">
        <v>7</v>
      </c>
      <c r="K290" s="70" t="s">
        <v>8</v>
      </c>
      <c r="L290" s="70" t="s">
        <v>9</v>
      </c>
      <c r="M290" s="60" t="s">
        <v>10</v>
      </c>
      <c r="N290" s="70" t="s">
        <v>7</v>
      </c>
      <c r="O290" s="70" t="s">
        <v>8</v>
      </c>
      <c r="P290" s="70" t="s">
        <v>9</v>
      </c>
      <c r="Q290" s="60" t="s">
        <v>10</v>
      </c>
      <c r="R290" s="73" t="s">
        <v>7</v>
      </c>
      <c r="S290" s="73" t="s">
        <v>8</v>
      </c>
      <c r="T290" s="70" t="s">
        <v>9</v>
      </c>
      <c r="U290" s="60" t="s">
        <v>10</v>
      </c>
    </row>
    <row r="291" spans="2:17" ht="21.75" customHeight="1">
      <c r="B291" s="69" t="s">
        <v>3</v>
      </c>
      <c r="C291" s="101" t="s">
        <v>319</v>
      </c>
      <c r="D291" s="70" t="s">
        <v>308</v>
      </c>
      <c r="E291" s="70" t="s">
        <v>6</v>
      </c>
      <c r="F291" s="70" t="s">
        <v>31</v>
      </c>
      <c r="G291" s="70" t="s">
        <v>31</v>
      </c>
      <c r="H291" s="10">
        <v>0.03</v>
      </c>
      <c r="L291" s="10">
        <v>0.01</v>
      </c>
      <c r="N291" s="4"/>
      <c r="O291" s="4"/>
      <c r="P291" s="10">
        <v>0.01</v>
      </c>
      <c r="Q291" s="4"/>
    </row>
    <row r="292" spans="2:21" ht="21.75" customHeight="1">
      <c r="B292" s="11"/>
      <c r="D292" s="4" t="s">
        <v>32</v>
      </c>
      <c r="E292" s="5"/>
      <c r="F292" s="4" t="s">
        <v>32</v>
      </c>
      <c r="G292" s="4" t="s">
        <v>32</v>
      </c>
      <c r="H292" s="4" t="s">
        <v>32</v>
      </c>
      <c r="I292" s="4" t="s">
        <v>32</v>
      </c>
      <c r="J292" s="4" t="s">
        <v>32</v>
      </c>
      <c r="K292" s="4" t="s">
        <v>32</v>
      </c>
      <c r="L292" s="4" t="s">
        <v>32</v>
      </c>
      <c r="N292" s="4" t="s">
        <v>32</v>
      </c>
      <c r="O292" s="4" t="s">
        <v>32</v>
      </c>
      <c r="P292" s="4" t="s">
        <v>32</v>
      </c>
      <c r="Q292" s="4" t="s">
        <v>32</v>
      </c>
      <c r="R292" s="4" t="s">
        <v>32</v>
      </c>
      <c r="S292" s="4" t="s">
        <v>32</v>
      </c>
      <c r="T292" s="4" t="s">
        <v>32</v>
      </c>
      <c r="U292" s="4" t="s">
        <v>32</v>
      </c>
    </row>
    <row r="293" spans="2:21" ht="21.75" customHeight="1">
      <c r="B293" s="60">
        <v>1</v>
      </c>
      <c r="C293" s="60"/>
      <c r="D293" s="60">
        <v>3</v>
      </c>
      <c r="E293" s="60">
        <v>4</v>
      </c>
      <c r="F293" s="60">
        <v>5</v>
      </c>
      <c r="G293" s="60">
        <v>6</v>
      </c>
      <c r="H293" s="61">
        <v>7</v>
      </c>
      <c r="I293" s="60">
        <v>8</v>
      </c>
      <c r="J293" s="60">
        <v>9</v>
      </c>
      <c r="K293" s="60">
        <v>10</v>
      </c>
      <c r="L293" s="61">
        <v>11</v>
      </c>
      <c r="M293" s="60">
        <v>12</v>
      </c>
      <c r="N293" s="60">
        <v>13</v>
      </c>
      <c r="O293" s="60">
        <v>14</v>
      </c>
      <c r="P293" s="61">
        <v>15</v>
      </c>
      <c r="Q293" s="60">
        <v>16</v>
      </c>
      <c r="R293" s="60">
        <v>17</v>
      </c>
      <c r="S293" s="60">
        <v>18</v>
      </c>
      <c r="T293" s="60">
        <v>19</v>
      </c>
      <c r="U293" s="60">
        <v>20</v>
      </c>
    </row>
    <row r="294" spans="1:21" ht="21.75" customHeight="1">
      <c r="A294" s="193">
        <v>1</v>
      </c>
      <c r="B294" s="197" t="s">
        <v>16</v>
      </c>
      <c r="C294" s="127">
        <v>123</v>
      </c>
      <c r="D294" s="127">
        <f>C294*15</f>
        <v>1845</v>
      </c>
      <c r="E294" s="127">
        <f>SUM(C294*32)</f>
        <v>3936</v>
      </c>
      <c r="F294" s="127">
        <f>SUM(C294*22)</f>
        <v>2706</v>
      </c>
      <c r="G294" s="127">
        <f>SUM(E294*8)</f>
        <v>31488</v>
      </c>
      <c r="H294" s="127" t="s">
        <v>20</v>
      </c>
      <c r="I294" s="128">
        <f>SUM(D294+F294+G294)</f>
        <v>36039</v>
      </c>
      <c r="J294" s="127">
        <f>SUM(C294*3)</f>
        <v>369</v>
      </c>
      <c r="K294" s="127">
        <f>SUM(E294*0.5)</f>
        <v>1968</v>
      </c>
      <c r="L294" s="127" t="str">
        <f>+L296</f>
        <v>+</v>
      </c>
      <c r="M294" s="128">
        <f>SUM(J294:L294)</f>
        <v>2337</v>
      </c>
      <c r="N294" s="127">
        <f>SUM(C294*3)</f>
        <v>369</v>
      </c>
      <c r="O294" s="127">
        <f>SUM(E294*1)</f>
        <v>3936</v>
      </c>
      <c r="P294" s="127" t="s">
        <v>20</v>
      </c>
      <c r="Q294" s="128">
        <f>SUM(N294:P294)</f>
        <v>4305</v>
      </c>
      <c r="R294" s="127">
        <f>SUM(C294*2)</f>
        <v>246</v>
      </c>
      <c r="S294" s="127">
        <f>SUM(E294*0.5)</f>
        <v>1968</v>
      </c>
      <c r="T294" s="127" t="s">
        <v>20</v>
      </c>
      <c r="U294" s="128">
        <f>SUM(R294:T294)</f>
        <v>2214</v>
      </c>
    </row>
    <row r="295" spans="1:21" ht="21.75" customHeight="1">
      <c r="A295" s="193">
        <v>2</v>
      </c>
      <c r="B295" s="197" t="s">
        <v>17</v>
      </c>
      <c r="C295" s="127">
        <v>4</v>
      </c>
      <c r="D295" s="127">
        <f>SUM(C295*15)</f>
        <v>60</v>
      </c>
      <c r="E295" s="129">
        <f>SUM(C295*24)</f>
        <v>96</v>
      </c>
      <c r="F295" s="127">
        <f>SUM(C295*32.5)</f>
        <v>130</v>
      </c>
      <c r="G295" s="127">
        <f>SUM(E295*8)</f>
        <v>768</v>
      </c>
      <c r="H295" s="127" t="s">
        <v>20</v>
      </c>
      <c r="I295" s="128">
        <f>SUM(D295+F295+G295)</f>
        <v>958</v>
      </c>
      <c r="J295" s="127">
        <f>SUM(C295*2.5)</f>
        <v>10</v>
      </c>
      <c r="K295" s="127">
        <f>SUM(E295*0.5)</f>
        <v>48</v>
      </c>
      <c r="L295" s="127" t="s">
        <v>20</v>
      </c>
      <c r="M295" s="128">
        <f>SUM(J295:L295)</f>
        <v>58</v>
      </c>
      <c r="N295" s="127">
        <f>SUM(C295*3)</f>
        <v>12</v>
      </c>
      <c r="O295" s="127">
        <f>SUM(E295*1)</f>
        <v>96</v>
      </c>
      <c r="P295" s="127" t="s">
        <v>20</v>
      </c>
      <c r="Q295" s="128">
        <f>SUM(N295:P295)</f>
        <v>108</v>
      </c>
      <c r="R295" s="127">
        <f>SUM(C295*2)</f>
        <v>8</v>
      </c>
      <c r="S295" s="127">
        <f>SUM(E295*0.5)</f>
        <v>48</v>
      </c>
      <c r="T295" s="127" t="s">
        <v>20</v>
      </c>
      <c r="U295" s="128">
        <f>SUM(R295:T295)</f>
        <v>56</v>
      </c>
    </row>
    <row r="296" spans="1:21" ht="21.75" customHeight="1">
      <c r="A296" s="193">
        <v>3</v>
      </c>
      <c r="B296" s="197" t="s">
        <v>18</v>
      </c>
      <c r="C296" s="127">
        <v>83</v>
      </c>
      <c r="D296" s="127">
        <f>SUM(C296*15)</f>
        <v>1245</v>
      </c>
      <c r="E296" s="127">
        <f>SUM(C296*32)</f>
        <v>2656</v>
      </c>
      <c r="F296" s="127">
        <f>SUM(C296*22)</f>
        <v>1826</v>
      </c>
      <c r="G296" s="127">
        <f>SUM(E296*8)</f>
        <v>21248</v>
      </c>
      <c r="H296" s="127" t="s">
        <v>20</v>
      </c>
      <c r="I296" s="128">
        <f>SUM(D296+F296+G296)</f>
        <v>24319</v>
      </c>
      <c r="J296" s="127">
        <f>SUM(C296*3)</f>
        <v>249</v>
      </c>
      <c r="K296" s="127">
        <f>SUM(E296*0.5)</f>
        <v>1328</v>
      </c>
      <c r="L296" s="127" t="s">
        <v>20</v>
      </c>
      <c r="M296" s="128">
        <f>SUM(J296:L296)</f>
        <v>1577</v>
      </c>
      <c r="N296" s="127">
        <f>SUM(C296*3)</f>
        <v>249</v>
      </c>
      <c r="O296" s="127">
        <f>SUM(E296*1)</f>
        <v>2656</v>
      </c>
      <c r="P296" s="127" t="s">
        <v>20</v>
      </c>
      <c r="Q296" s="128">
        <f>SUM(N296:P296)</f>
        <v>2905</v>
      </c>
      <c r="R296" s="127">
        <f>SUM(C296*2)</f>
        <v>166</v>
      </c>
      <c r="S296" s="127">
        <f>SUM(E296*0.5)</f>
        <v>1328</v>
      </c>
      <c r="T296" s="127" t="s">
        <v>20</v>
      </c>
      <c r="U296" s="128">
        <f>SUM(R296:T296)</f>
        <v>1494</v>
      </c>
    </row>
    <row r="297" spans="1:21" ht="21.75" customHeight="1">
      <c r="A297" s="193">
        <v>4</v>
      </c>
      <c r="B297" s="197" t="s">
        <v>84</v>
      </c>
      <c r="C297" s="127">
        <v>21</v>
      </c>
      <c r="D297" s="127">
        <f>SUM(C297*15)</f>
        <v>315</v>
      </c>
      <c r="E297" s="127">
        <f>SUM(C297*24)</f>
        <v>504</v>
      </c>
      <c r="F297" s="127">
        <f>SUM(C297*32.5)</f>
        <v>682.5</v>
      </c>
      <c r="G297" s="127">
        <f>SUM(E297*8)</f>
        <v>4032</v>
      </c>
      <c r="H297" s="127" t="s">
        <v>20</v>
      </c>
      <c r="I297" s="128">
        <f>SUM(D297+F297+G297)</f>
        <v>5029.5</v>
      </c>
      <c r="J297" s="127">
        <f>SUM(C297*2.5)</f>
        <v>52.5</v>
      </c>
      <c r="K297" s="127">
        <f>SUM(E297*0.5)</f>
        <v>252</v>
      </c>
      <c r="L297" s="127" t="s">
        <v>20</v>
      </c>
      <c r="M297" s="128">
        <f>SUM(J297:L297)</f>
        <v>304.5</v>
      </c>
      <c r="N297" s="127">
        <f>SUM(C297*3)</f>
        <v>63</v>
      </c>
      <c r="O297" s="127">
        <f>SUM(E297*1)</f>
        <v>504</v>
      </c>
      <c r="P297" s="127" t="s">
        <v>20</v>
      </c>
      <c r="Q297" s="128">
        <f>SUM(N297:P297)</f>
        <v>567</v>
      </c>
      <c r="R297" s="127">
        <f>SUM(C297*2)</f>
        <v>42</v>
      </c>
      <c r="S297" s="127">
        <f>SUM(E297*0.5)</f>
        <v>252</v>
      </c>
      <c r="T297" s="127" t="s">
        <v>20</v>
      </c>
      <c r="U297" s="128">
        <f>SUM(R297:T297)</f>
        <v>294</v>
      </c>
    </row>
    <row r="298" spans="2:21" ht="21.75" customHeight="1">
      <c r="B298" s="133" t="s">
        <v>27</v>
      </c>
      <c r="C298" s="130">
        <f>C297+C296+C295+C294</f>
        <v>231</v>
      </c>
      <c r="D298" s="130">
        <f>D297+D296+D295+D294</f>
        <v>3465</v>
      </c>
      <c r="E298" s="130">
        <f aca="true" t="shared" si="7" ref="E298:U298">SUM(E294:E297)</f>
        <v>7192</v>
      </c>
      <c r="F298" s="130">
        <f t="shared" si="7"/>
        <v>5344.5</v>
      </c>
      <c r="G298" s="130">
        <f t="shared" si="7"/>
        <v>57536</v>
      </c>
      <c r="H298" s="130">
        <f t="shared" si="7"/>
        <v>0</v>
      </c>
      <c r="I298" s="130">
        <f t="shared" si="7"/>
        <v>66345.5</v>
      </c>
      <c r="J298" s="130">
        <f t="shared" si="7"/>
        <v>680.5</v>
      </c>
      <c r="K298" s="130">
        <f t="shared" si="7"/>
        <v>3596</v>
      </c>
      <c r="L298" s="130">
        <f t="shared" si="7"/>
        <v>0</v>
      </c>
      <c r="M298" s="130">
        <f t="shared" si="7"/>
        <v>4276.5</v>
      </c>
      <c r="N298" s="130">
        <f t="shared" si="7"/>
        <v>693</v>
      </c>
      <c r="O298" s="130">
        <f t="shared" si="7"/>
        <v>7192</v>
      </c>
      <c r="P298" s="130">
        <f t="shared" si="7"/>
        <v>0</v>
      </c>
      <c r="Q298" s="130">
        <f t="shared" si="7"/>
        <v>7885</v>
      </c>
      <c r="R298" s="130">
        <f t="shared" si="7"/>
        <v>462</v>
      </c>
      <c r="S298" s="130">
        <f t="shared" si="7"/>
        <v>3596</v>
      </c>
      <c r="T298" s="130">
        <f t="shared" si="7"/>
        <v>0</v>
      </c>
      <c r="U298" s="130">
        <f t="shared" si="7"/>
        <v>4058</v>
      </c>
    </row>
    <row r="299" spans="2:21" ht="15.75">
      <c r="B299" s="40" t="s">
        <v>22</v>
      </c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87" t="s">
        <v>21</v>
      </c>
      <c r="T299" s="88" t="s">
        <v>205</v>
      </c>
      <c r="U299" s="40"/>
    </row>
    <row r="300" spans="2:21" ht="19.5">
      <c r="B300" s="41" t="s">
        <v>298</v>
      </c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</row>
    <row r="301" spans="2:22" ht="21" customHeight="1">
      <c r="B301" s="40" t="s">
        <v>109</v>
      </c>
      <c r="C301" s="67"/>
      <c r="D301" s="67"/>
      <c r="E301" s="67"/>
      <c r="F301" s="212"/>
      <c r="G301" s="212"/>
      <c r="H301" s="212"/>
      <c r="I301" s="212"/>
      <c r="J301" s="212"/>
      <c r="K301" s="212"/>
      <c r="L301" s="212"/>
      <c r="M301" s="212"/>
      <c r="N301" s="212"/>
      <c r="O301" s="212"/>
      <c r="P301" s="80"/>
      <c r="Q301" s="80"/>
      <c r="R301" s="212"/>
      <c r="S301" s="212"/>
      <c r="T301" s="212"/>
      <c r="U301" s="212"/>
      <c r="V301" s="62"/>
    </row>
    <row r="302" spans="2:22" ht="18.75" customHeight="1">
      <c r="B302" s="113" t="s">
        <v>69</v>
      </c>
      <c r="C302" s="211"/>
      <c r="D302" s="211"/>
      <c r="E302" s="211" t="s">
        <v>265</v>
      </c>
      <c r="F302" s="211"/>
      <c r="G302" s="211" t="s">
        <v>269</v>
      </c>
      <c r="H302" s="214"/>
      <c r="I302" s="214"/>
      <c r="J302" s="214"/>
      <c r="K302" s="214"/>
      <c r="L302" s="211" t="s">
        <v>207</v>
      </c>
      <c r="M302" s="211"/>
      <c r="N302" s="211"/>
      <c r="O302" s="211"/>
      <c r="P302" s="96"/>
      <c r="Q302" s="183"/>
      <c r="R302" s="211" t="s">
        <v>206</v>
      </c>
      <c r="S302" s="214"/>
      <c r="T302" s="214"/>
      <c r="U302" s="214"/>
      <c r="V302" s="62"/>
    </row>
    <row r="303" spans="2:22" ht="15.75">
      <c r="B303" s="80"/>
      <c r="C303" s="66"/>
      <c r="D303" s="65" t="s">
        <v>267</v>
      </c>
      <c r="E303" s="66" t="s">
        <v>266</v>
      </c>
      <c r="F303" s="65" t="s">
        <v>267</v>
      </c>
      <c r="G303" s="96"/>
      <c r="H303" s="96"/>
      <c r="I303" s="96"/>
      <c r="J303" s="96"/>
      <c r="K303" s="96"/>
      <c r="L303" s="211" t="s">
        <v>208</v>
      </c>
      <c r="M303" s="214"/>
      <c r="N303" s="214"/>
      <c r="O303" s="214"/>
      <c r="P303" s="96"/>
      <c r="Q303" s="96"/>
      <c r="R303" s="96"/>
      <c r="S303" s="96"/>
      <c r="T303" s="96"/>
      <c r="U303" s="96"/>
      <c r="V303" s="62"/>
    </row>
    <row r="304" spans="2:22" ht="15.75">
      <c r="B304" s="80"/>
      <c r="C304" s="46"/>
      <c r="D304" s="46">
        <v>44</v>
      </c>
      <c r="E304" s="46">
        <v>19</v>
      </c>
      <c r="F304" s="46">
        <v>9</v>
      </c>
      <c r="G304" s="157"/>
      <c r="H304" s="157"/>
      <c r="I304" s="157"/>
      <c r="J304" s="157"/>
      <c r="K304" s="157"/>
      <c r="L304" s="211" t="s">
        <v>209</v>
      </c>
      <c r="M304" s="214"/>
      <c r="N304" s="214"/>
      <c r="O304" s="214"/>
      <c r="P304" s="96"/>
      <c r="Q304" s="96"/>
      <c r="R304" s="96"/>
      <c r="S304" s="96"/>
      <c r="T304" s="96"/>
      <c r="U304" s="96"/>
      <c r="V304" s="62"/>
    </row>
    <row r="305" spans="2:21" ht="16.5">
      <c r="B305" s="49" t="s">
        <v>263</v>
      </c>
      <c r="C305" s="46"/>
      <c r="D305" s="46"/>
      <c r="E305" s="46"/>
      <c r="F305" s="46"/>
      <c r="G305" s="213" t="s">
        <v>268</v>
      </c>
      <c r="H305" s="214"/>
      <c r="I305" s="214"/>
      <c r="J305" s="214"/>
      <c r="K305" s="214"/>
      <c r="L305" s="214"/>
      <c r="M305" s="214"/>
      <c r="N305" s="214"/>
      <c r="O305" s="214"/>
      <c r="P305" s="214"/>
      <c r="Q305" s="214"/>
      <c r="R305" s="214"/>
      <c r="S305" s="214"/>
      <c r="T305" s="214"/>
      <c r="U305" s="214"/>
    </row>
    <row r="306" spans="2:21" ht="16.5">
      <c r="B306" s="49" t="s">
        <v>264</v>
      </c>
      <c r="C306" s="48"/>
      <c r="D306" s="48">
        <f>D304+D305</f>
        <v>44</v>
      </c>
      <c r="E306" s="48">
        <f>E304+E305</f>
        <v>19</v>
      </c>
      <c r="F306" s="48">
        <f>F304+F305</f>
        <v>9</v>
      </c>
      <c r="G306" s="230" t="s">
        <v>305</v>
      </c>
      <c r="H306" s="231"/>
      <c r="I306" s="231"/>
      <c r="J306" s="231"/>
      <c r="K306" s="231"/>
      <c r="L306" s="231"/>
      <c r="M306" s="231"/>
      <c r="N306" s="231"/>
      <c r="O306" s="231"/>
      <c r="P306" s="231"/>
      <c r="Q306" s="231"/>
      <c r="R306" s="231"/>
      <c r="S306" s="231"/>
      <c r="T306" s="231"/>
      <c r="U306" s="231"/>
    </row>
    <row r="307" spans="2:21" ht="16.5">
      <c r="B307" s="82" t="s">
        <v>27</v>
      </c>
      <c r="C307" s="220"/>
      <c r="D307" s="220"/>
      <c r="E307" s="220"/>
      <c r="F307" s="220"/>
      <c r="G307" s="213" t="s">
        <v>0</v>
      </c>
      <c r="H307" s="214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214"/>
      <c r="T307" s="214"/>
      <c r="U307" s="214"/>
    </row>
    <row r="308" spans="2:21" ht="15.75">
      <c r="B308" s="82" t="s">
        <v>102</v>
      </c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</row>
    <row r="309" ht="16.5">
      <c r="B309" s="93" t="s">
        <v>220</v>
      </c>
    </row>
    <row r="310" spans="1:24" ht="15.75">
      <c r="A310" s="49" t="s">
        <v>299</v>
      </c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</row>
    <row r="311" spans="3:21" ht="12.75"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</row>
    <row r="312" spans="2:21" ht="17.25">
      <c r="B312" s="51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</row>
    <row r="313" spans="2:21" ht="17.25">
      <c r="B313" s="51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</row>
    <row r="314" spans="2:21" ht="17.25">
      <c r="B314" s="51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</row>
    <row r="315" spans="2:21" ht="17.25">
      <c r="B315" s="51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</row>
    <row r="316" spans="2:21" ht="17.25">
      <c r="B316" s="51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</row>
    <row r="317" spans="2:21" ht="17.25">
      <c r="B317" s="51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111" t="s">
        <v>312</v>
      </c>
      <c r="O317" s="52"/>
      <c r="P317" s="52"/>
      <c r="Q317" s="52"/>
      <c r="R317" s="52"/>
      <c r="S317" s="52"/>
      <c r="T317" s="52"/>
      <c r="U317" s="52"/>
    </row>
    <row r="318" spans="2:21" ht="17.25">
      <c r="B318" s="51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</row>
    <row r="319" spans="2:21" ht="17.25">
      <c r="B319" s="51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</row>
    <row r="320" spans="2:21" ht="18">
      <c r="B320" s="51"/>
      <c r="C320" s="56"/>
      <c r="D320" s="56"/>
      <c r="E320" s="56"/>
      <c r="F320" s="52"/>
      <c r="G320" s="52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</row>
    <row r="321" spans="2:21" ht="18">
      <c r="B321" s="56">
        <v>8</v>
      </c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</row>
    <row r="322" spans="2:21" ht="18">
      <c r="B322" s="5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</row>
    <row r="323" spans="2:21" ht="21.75" customHeight="1">
      <c r="B323" s="114" t="s">
        <v>146</v>
      </c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</row>
    <row r="324" spans="2:21" ht="21.75" customHeight="1">
      <c r="B324" s="115" t="s">
        <v>247</v>
      </c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239" t="s">
        <v>329</v>
      </c>
      <c r="P324" s="240"/>
      <c r="Q324" s="240"/>
      <c r="R324" s="240"/>
      <c r="S324" s="240"/>
      <c r="T324" s="240"/>
      <c r="U324" s="53"/>
    </row>
    <row r="325" spans="2:21" ht="21.75" customHeight="1">
      <c r="B325" s="161" t="s">
        <v>327</v>
      </c>
      <c r="C325" s="162"/>
      <c r="D325" s="162"/>
      <c r="E325" s="162"/>
      <c r="F325" s="162"/>
      <c r="G325" s="162"/>
      <c r="H325" s="162"/>
      <c r="I325" s="55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2:17" ht="21.75" customHeight="1">
      <c r="B326" s="227" t="s">
        <v>160</v>
      </c>
      <c r="C326" s="227"/>
      <c r="D326" s="227"/>
      <c r="E326" s="227"/>
      <c r="F326" s="227"/>
      <c r="G326" s="227"/>
      <c r="H326" s="238" t="s">
        <v>313</v>
      </c>
      <c r="I326" s="238"/>
      <c r="J326" s="238"/>
      <c r="K326" s="238"/>
      <c r="L326" s="238"/>
      <c r="M326" s="238"/>
      <c r="N326" s="238"/>
      <c r="O326" s="238"/>
      <c r="P326" s="238"/>
      <c r="Q326" s="238"/>
    </row>
    <row r="327" spans="2:21" ht="21.75" customHeight="1">
      <c r="B327" s="3" t="s">
        <v>22</v>
      </c>
      <c r="C327" s="70"/>
      <c r="D327" s="70" t="s">
        <v>29</v>
      </c>
      <c r="E327" s="70" t="s">
        <v>4</v>
      </c>
      <c r="F327" s="71" t="s">
        <v>21</v>
      </c>
      <c r="G327" s="72" t="s">
        <v>12</v>
      </c>
      <c r="H327" s="72" t="s">
        <v>13</v>
      </c>
      <c r="I327" s="73" t="s">
        <v>0</v>
      </c>
      <c r="J327" s="74" t="s">
        <v>11</v>
      </c>
      <c r="K327" s="74" t="s">
        <v>12</v>
      </c>
      <c r="L327" s="72" t="s">
        <v>13</v>
      </c>
      <c r="M327" s="73" t="s">
        <v>0</v>
      </c>
      <c r="N327" s="72" t="s">
        <v>14</v>
      </c>
      <c r="O327" s="74" t="s">
        <v>15</v>
      </c>
      <c r="P327" s="74" t="s">
        <v>13</v>
      </c>
      <c r="Q327" s="73" t="s">
        <v>0</v>
      </c>
      <c r="R327" s="74" t="s">
        <v>23</v>
      </c>
      <c r="S327" s="74" t="s">
        <v>24</v>
      </c>
      <c r="T327" s="72" t="s">
        <v>13</v>
      </c>
      <c r="U327" s="73" t="s">
        <v>0</v>
      </c>
    </row>
    <row r="328" spans="2:21" ht="21.75" customHeight="1">
      <c r="B328" s="69" t="s">
        <v>1</v>
      </c>
      <c r="C328" s="72" t="s">
        <v>343</v>
      </c>
      <c r="D328" s="70" t="s">
        <v>30</v>
      </c>
      <c r="E328" s="70" t="s">
        <v>5</v>
      </c>
      <c r="F328" s="70" t="s">
        <v>7</v>
      </c>
      <c r="G328" s="70" t="s">
        <v>8</v>
      </c>
      <c r="H328" s="70" t="s">
        <v>9</v>
      </c>
      <c r="I328" s="60" t="s">
        <v>10</v>
      </c>
      <c r="J328" s="70" t="s">
        <v>7</v>
      </c>
      <c r="K328" s="70" t="s">
        <v>8</v>
      </c>
      <c r="L328" s="70" t="s">
        <v>9</v>
      </c>
      <c r="M328" s="60" t="s">
        <v>10</v>
      </c>
      <c r="N328" s="70" t="s">
        <v>7</v>
      </c>
      <c r="O328" s="70" t="s">
        <v>8</v>
      </c>
      <c r="P328" s="70" t="s">
        <v>9</v>
      </c>
      <c r="Q328" s="60" t="s">
        <v>10</v>
      </c>
      <c r="R328" s="73" t="s">
        <v>7</v>
      </c>
      <c r="S328" s="73" t="s">
        <v>8</v>
      </c>
      <c r="T328" s="70" t="s">
        <v>9</v>
      </c>
      <c r="U328" s="60" t="s">
        <v>10</v>
      </c>
    </row>
    <row r="329" spans="2:17" ht="21.75" customHeight="1">
      <c r="B329" s="69" t="s">
        <v>3</v>
      </c>
      <c r="C329" s="101" t="s">
        <v>319</v>
      </c>
      <c r="D329" s="70" t="s">
        <v>308</v>
      </c>
      <c r="E329" s="70" t="s">
        <v>6</v>
      </c>
      <c r="F329" s="70" t="s">
        <v>31</v>
      </c>
      <c r="G329" s="70" t="s">
        <v>31</v>
      </c>
      <c r="H329" s="10">
        <v>0.03</v>
      </c>
      <c r="L329" s="10">
        <v>0.01</v>
      </c>
      <c r="N329" s="4"/>
      <c r="O329" s="4"/>
      <c r="P329" s="10">
        <v>0.01</v>
      </c>
      <c r="Q329" s="4"/>
    </row>
    <row r="330" spans="2:21" ht="21.75" customHeight="1">
      <c r="B330" s="11"/>
      <c r="D330" s="4" t="s">
        <v>32</v>
      </c>
      <c r="E330" s="5"/>
      <c r="F330" s="4" t="s">
        <v>32</v>
      </c>
      <c r="G330" s="4" t="s">
        <v>32</v>
      </c>
      <c r="H330" s="4" t="s">
        <v>32</v>
      </c>
      <c r="I330" s="4" t="s">
        <v>32</v>
      </c>
      <c r="J330" s="4" t="s">
        <v>32</v>
      </c>
      <c r="K330" s="4" t="s">
        <v>32</v>
      </c>
      <c r="L330" s="4" t="s">
        <v>32</v>
      </c>
      <c r="N330" s="4" t="s">
        <v>32</v>
      </c>
      <c r="O330" s="4" t="s">
        <v>32</v>
      </c>
      <c r="P330" s="4" t="s">
        <v>32</v>
      </c>
      <c r="Q330" s="4" t="s">
        <v>32</v>
      </c>
      <c r="R330" s="4" t="s">
        <v>32</v>
      </c>
      <c r="S330" s="4" t="s">
        <v>32</v>
      </c>
      <c r="T330" s="4" t="s">
        <v>32</v>
      </c>
      <c r="U330" s="4" t="s">
        <v>32</v>
      </c>
    </row>
    <row r="331" spans="2:21" ht="21.75" customHeight="1">
      <c r="B331" s="11"/>
      <c r="C331" s="60"/>
      <c r="D331" s="60">
        <v>3</v>
      </c>
      <c r="E331" s="60">
        <v>4</v>
      </c>
      <c r="F331" s="60">
        <v>5</v>
      </c>
      <c r="G331" s="60">
        <v>6</v>
      </c>
      <c r="H331" s="61">
        <v>7</v>
      </c>
      <c r="I331" s="60">
        <v>8</v>
      </c>
      <c r="J331" s="60">
        <v>9</v>
      </c>
      <c r="K331" s="60">
        <v>10</v>
      </c>
      <c r="L331" s="61">
        <v>11</v>
      </c>
      <c r="M331" s="60">
        <v>12</v>
      </c>
      <c r="N331" s="60">
        <v>13</v>
      </c>
      <c r="O331" s="60">
        <v>14</v>
      </c>
      <c r="P331" s="61">
        <v>15</v>
      </c>
      <c r="Q331" s="60">
        <v>16</v>
      </c>
      <c r="R331" s="60">
        <v>17</v>
      </c>
      <c r="S331" s="60">
        <v>18</v>
      </c>
      <c r="T331" s="60">
        <v>19</v>
      </c>
      <c r="U331" s="60">
        <v>20</v>
      </c>
    </row>
    <row r="332" spans="2:8" ht="21.75" customHeight="1">
      <c r="B332" s="60">
        <v>1</v>
      </c>
      <c r="E332" s="3" t="s">
        <v>22</v>
      </c>
      <c r="H332" s="4"/>
    </row>
    <row r="333" spans="1:22" ht="21.75" customHeight="1">
      <c r="A333" s="193">
        <v>1</v>
      </c>
      <c r="B333" s="197" t="s">
        <v>16</v>
      </c>
      <c r="C333" s="127">
        <v>84</v>
      </c>
      <c r="D333" s="127">
        <f>C333*15</f>
        <v>1260</v>
      </c>
      <c r="E333" s="127">
        <f>SUM(C333*32)</f>
        <v>2688</v>
      </c>
      <c r="F333" s="127">
        <f>SUM(C333*22)</f>
        <v>1848</v>
      </c>
      <c r="G333" s="127">
        <f>SUM(E333*8)</f>
        <v>21504</v>
      </c>
      <c r="H333" s="127" t="s">
        <v>20</v>
      </c>
      <c r="I333" s="128">
        <f>SUM(D333+F333+G333)</f>
        <v>24612</v>
      </c>
      <c r="J333" s="127">
        <f>SUM(C333*3)</f>
        <v>252</v>
      </c>
      <c r="K333" s="127">
        <f>SUM(E333*0.5)</f>
        <v>1344</v>
      </c>
      <c r="L333" s="127" t="str">
        <f>+L335</f>
        <v>+</v>
      </c>
      <c r="M333" s="128">
        <f>SUM(J333:L333)</f>
        <v>1596</v>
      </c>
      <c r="N333" s="127">
        <f>SUM(C333*3)</f>
        <v>252</v>
      </c>
      <c r="O333" s="127">
        <f>SUM(E333*1)</f>
        <v>2688</v>
      </c>
      <c r="P333" s="127" t="s">
        <v>20</v>
      </c>
      <c r="Q333" s="128">
        <f>SUM(N333:P333)</f>
        <v>2940</v>
      </c>
      <c r="R333" s="127">
        <f>SUM(C333*2)</f>
        <v>168</v>
      </c>
      <c r="S333" s="127">
        <f>SUM(E333*0.5)</f>
        <v>1344</v>
      </c>
      <c r="T333" s="127" t="s">
        <v>20</v>
      </c>
      <c r="U333" s="128">
        <f>SUM(R333:T333)</f>
        <v>1512</v>
      </c>
      <c r="V333" s="135"/>
    </row>
    <row r="334" spans="1:22" ht="21.75" customHeight="1">
      <c r="A334" s="193">
        <v>2</v>
      </c>
      <c r="B334" s="197" t="s">
        <v>17</v>
      </c>
      <c r="C334" s="127">
        <v>18</v>
      </c>
      <c r="D334" s="127">
        <f>SUM(C334*15)</f>
        <v>270</v>
      </c>
      <c r="E334" s="129">
        <f>SUM(C334*24)</f>
        <v>432</v>
      </c>
      <c r="F334" s="127">
        <f>SUM(C334*32.5)</f>
        <v>585</v>
      </c>
      <c r="G334" s="127">
        <f>SUM(E334*8)</f>
        <v>3456</v>
      </c>
      <c r="H334" s="127" t="s">
        <v>20</v>
      </c>
      <c r="I334" s="128">
        <f>SUM(D334+F334+G334)</f>
        <v>4311</v>
      </c>
      <c r="J334" s="127">
        <f>SUM(C334*2.5)</f>
        <v>45</v>
      </c>
      <c r="K334" s="127">
        <f>SUM(E334*0.5)</f>
        <v>216</v>
      </c>
      <c r="L334" s="127" t="s">
        <v>20</v>
      </c>
      <c r="M334" s="128">
        <f>SUM(J334:L334)</f>
        <v>261</v>
      </c>
      <c r="N334" s="127">
        <f>SUM(C334*3)</f>
        <v>54</v>
      </c>
      <c r="O334" s="127">
        <f>SUM(E334*1)</f>
        <v>432</v>
      </c>
      <c r="P334" s="127" t="s">
        <v>20</v>
      </c>
      <c r="Q334" s="128">
        <f>SUM(N334:P334)</f>
        <v>486</v>
      </c>
      <c r="R334" s="127">
        <f>SUM(C334*2)</f>
        <v>36</v>
      </c>
      <c r="S334" s="127">
        <f>SUM(E334*0.5)</f>
        <v>216</v>
      </c>
      <c r="T334" s="127" t="s">
        <v>20</v>
      </c>
      <c r="U334" s="128">
        <f>SUM(R334:T334)</f>
        <v>252</v>
      </c>
      <c r="V334" s="135"/>
    </row>
    <row r="335" spans="1:22" ht="21.75" customHeight="1">
      <c r="A335" s="193">
        <v>3</v>
      </c>
      <c r="B335" s="197" t="s">
        <v>18</v>
      </c>
      <c r="C335" s="127">
        <v>56</v>
      </c>
      <c r="D335" s="127">
        <f>SUM(C335*15)</f>
        <v>840</v>
      </c>
      <c r="E335" s="127">
        <f>SUM(C335*32)</f>
        <v>1792</v>
      </c>
      <c r="F335" s="127">
        <f>SUM(C335*22)</f>
        <v>1232</v>
      </c>
      <c r="G335" s="127">
        <f>SUM(E335*8)</f>
        <v>14336</v>
      </c>
      <c r="H335" s="127" t="s">
        <v>20</v>
      </c>
      <c r="I335" s="128">
        <f>SUM(D335+F335+G335)</f>
        <v>16408</v>
      </c>
      <c r="J335" s="127">
        <f>SUM(C335*3)</f>
        <v>168</v>
      </c>
      <c r="K335" s="127">
        <f>SUM(E335*0.5)</f>
        <v>896</v>
      </c>
      <c r="L335" s="127" t="s">
        <v>20</v>
      </c>
      <c r="M335" s="128">
        <f>SUM(J335:L335)</f>
        <v>1064</v>
      </c>
      <c r="N335" s="127">
        <f>SUM(C335*3)</f>
        <v>168</v>
      </c>
      <c r="O335" s="127">
        <f>SUM(E335*1)</f>
        <v>1792</v>
      </c>
      <c r="P335" s="127" t="s">
        <v>20</v>
      </c>
      <c r="Q335" s="128">
        <f>SUM(N335:P335)</f>
        <v>1960</v>
      </c>
      <c r="R335" s="127">
        <f>SUM(C335*2)</f>
        <v>112</v>
      </c>
      <c r="S335" s="127">
        <f>SUM(E335*0.5)</f>
        <v>896</v>
      </c>
      <c r="T335" s="127" t="s">
        <v>20</v>
      </c>
      <c r="U335" s="128">
        <f>SUM(R335:T335)</f>
        <v>1008</v>
      </c>
      <c r="V335" s="135"/>
    </row>
    <row r="336" spans="1:22" ht="21.75" customHeight="1">
      <c r="A336" s="193">
        <v>4</v>
      </c>
      <c r="B336" s="197" t="s">
        <v>84</v>
      </c>
      <c r="C336" s="127">
        <v>12</v>
      </c>
      <c r="D336" s="127">
        <f>SUM(C336*15)</f>
        <v>180</v>
      </c>
      <c r="E336" s="127">
        <f>SUM(C336*24)</f>
        <v>288</v>
      </c>
      <c r="F336" s="127">
        <f>SUM(C336*32.5)</f>
        <v>390</v>
      </c>
      <c r="G336" s="127">
        <f>SUM(E336*8)</f>
        <v>2304</v>
      </c>
      <c r="H336" s="127" t="s">
        <v>20</v>
      </c>
      <c r="I336" s="128">
        <f>SUM(D336+F336+G336)</f>
        <v>2874</v>
      </c>
      <c r="J336" s="127">
        <f>SUM(C336*2.5)</f>
        <v>30</v>
      </c>
      <c r="K336" s="127">
        <f>SUM(E336*0.5)</f>
        <v>144</v>
      </c>
      <c r="L336" s="127" t="s">
        <v>20</v>
      </c>
      <c r="M336" s="128">
        <f>SUM(J336:L336)</f>
        <v>174</v>
      </c>
      <c r="N336" s="127">
        <f>SUM(C336*3)</f>
        <v>36</v>
      </c>
      <c r="O336" s="127">
        <f>SUM(E336*1)</f>
        <v>288</v>
      </c>
      <c r="P336" s="127" t="s">
        <v>20</v>
      </c>
      <c r="Q336" s="128">
        <f>SUM(N336:P336)</f>
        <v>324</v>
      </c>
      <c r="R336" s="127">
        <f>SUM(C336*2)</f>
        <v>24</v>
      </c>
      <c r="S336" s="127">
        <f>SUM(E336*0.5)</f>
        <v>144</v>
      </c>
      <c r="T336" s="127" t="s">
        <v>20</v>
      </c>
      <c r="U336" s="128">
        <f>SUM(R336:T336)</f>
        <v>168</v>
      </c>
      <c r="V336" s="135"/>
    </row>
    <row r="337" spans="2:22" ht="19.5">
      <c r="B337" s="133" t="s">
        <v>27</v>
      </c>
      <c r="C337" s="133">
        <f>C336+C335+0+C334+C333</f>
        <v>170</v>
      </c>
      <c r="D337" s="130">
        <f>D336+D335+D334+D333</f>
        <v>2550</v>
      </c>
      <c r="E337" s="130">
        <f aca="true" t="shared" si="8" ref="E337:U337">SUM(E333:E336)</f>
        <v>5200</v>
      </c>
      <c r="F337" s="130">
        <f t="shared" si="8"/>
        <v>4055</v>
      </c>
      <c r="G337" s="130">
        <f t="shared" si="8"/>
        <v>41600</v>
      </c>
      <c r="H337" s="130">
        <f t="shared" si="8"/>
        <v>0</v>
      </c>
      <c r="I337" s="130">
        <f t="shared" si="8"/>
        <v>48205</v>
      </c>
      <c r="J337" s="130">
        <f t="shared" si="8"/>
        <v>495</v>
      </c>
      <c r="K337" s="130">
        <f t="shared" si="8"/>
        <v>2600</v>
      </c>
      <c r="L337" s="130">
        <f t="shared" si="8"/>
        <v>0</v>
      </c>
      <c r="M337" s="130">
        <f t="shared" si="8"/>
        <v>3095</v>
      </c>
      <c r="N337" s="130">
        <f t="shared" si="8"/>
        <v>510</v>
      </c>
      <c r="O337" s="130">
        <f t="shared" si="8"/>
        <v>5200</v>
      </c>
      <c r="P337" s="130">
        <f t="shared" si="8"/>
        <v>0</v>
      </c>
      <c r="Q337" s="130">
        <f t="shared" si="8"/>
        <v>5710</v>
      </c>
      <c r="R337" s="130">
        <f t="shared" si="8"/>
        <v>340</v>
      </c>
      <c r="S337" s="130">
        <f t="shared" si="8"/>
        <v>2600</v>
      </c>
      <c r="T337" s="130">
        <f t="shared" si="8"/>
        <v>0</v>
      </c>
      <c r="U337" s="130">
        <f t="shared" si="8"/>
        <v>2940</v>
      </c>
      <c r="V337" s="135"/>
    </row>
    <row r="338" spans="2:21" ht="21.75" customHeight="1">
      <c r="B338" s="40" t="s">
        <v>297</v>
      </c>
      <c r="C338" s="13"/>
      <c r="D338" s="13"/>
      <c r="E338" s="13"/>
      <c r="F338" s="13"/>
      <c r="G338" s="13"/>
      <c r="H338" s="14"/>
      <c r="I338" s="13"/>
      <c r="J338" s="13"/>
      <c r="K338" s="13"/>
      <c r="L338" s="14"/>
      <c r="M338" s="13"/>
      <c r="N338" s="13"/>
      <c r="O338" s="13"/>
      <c r="P338" s="14"/>
      <c r="Q338" s="13"/>
      <c r="R338" s="13"/>
      <c r="S338" s="13"/>
      <c r="T338" s="14"/>
      <c r="U338" s="13"/>
    </row>
    <row r="339" spans="2:21" ht="19.5" customHeight="1">
      <c r="B339" s="41" t="s">
        <v>298</v>
      </c>
      <c r="C339" s="67"/>
      <c r="D339" s="67"/>
      <c r="E339" s="67"/>
      <c r="F339" s="212"/>
      <c r="G339" s="212"/>
      <c r="H339" s="212"/>
      <c r="I339" s="212"/>
      <c r="J339" s="212"/>
      <c r="K339" s="212"/>
      <c r="L339" s="212"/>
      <c r="M339" s="212"/>
      <c r="N339" s="212"/>
      <c r="O339" s="212"/>
      <c r="P339" s="80"/>
      <c r="Q339" s="80"/>
      <c r="R339" s="212"/>
      <c r="S339" s="212"/>
      <c r="T339" s="212"/>
      <c r="U339" s="212"/>
    </row>
    <row r="340" spans="2:21" ht="16.5">
      <c r="B340" s="113" t="s">
        <v>69</v>
      </c>
      <c r="C340" s="211"/>
      <c r="D340" s="211"/>
      <c r="E340" s="211" t="s">
        <v>265</v>
      </c>
      <c r="F340" s="211"/>
      <c r="G340" s="211" t="s">
        <v>269</v>
      </c>
      <c r="H340" s="214"/>
      <c r="I340" s="214"/>
      <c r="J340" s="214"/>
      <c r="K340" s="214"/>
      <c r="L340" s="211" t="s">
        <v>207</v>
      </c>
      <c r="M340" s="211"/>
      <c r="N340" s="211"/>
      <c r="O340" s="211"/>
      <c r="P340" s="96"/>
      <c r="Q340" s="183"/>
      <c r="R340" s="211" t="s">
        <v>206</v>
      </c>
      <c r="S340" s="214"/>
      <c r="T340" s="214"/>
      <c r="U340" s="214"/>
    </row>
    <row r="341" spans="2:21" ht="15.75">
      <c r="B341" s="80"/>
      <c r="C341" s="66"/>
      <c r="D341" s="65" t="s">
        <v>267</v>
      </c>
      <c r="E341" s="66" t="s">
        <v>266</v>
      </c>
      <c r="F341" s="65" t="s">
        <v>267</v>
      </c>
      <c r="G341" s="96"/>
      <c r="H341" s="96"/>
      <c r="I341" s="96"/>
      <c r="J341" s="96"/>
      <c r="K341" s="96"/>
      <c r="L341" s="211" t="s">
        <v>208</v>
      </c>
      <c r="M341" s="214"/>
      <c r="N341" s="214"/>
      <c r="O341" s="214"/>
      <c r="P341" s="96"/>
      <c r="Q341" s="96"/>
      <c r="R341" s="96"/>
      <c r="S341" s="96"/>
      <c r="T341" s="96"/>
      <c r="U341" s="96"/>
    </row>
    <row r="342" spans="2:21" ht="15.75">
      <c r="B342" s="80"/>
      <c r="C342" s="46"/>
      <c r="D342" s="46">
        <v>196</v>
      </c>
      <c r="E342" s="46">
        <v>140</v>
      </c>
      <c r="F342" s="46">
        <v>315</v>
      </c>
      <c r="G342" s="157"/>
      <c r="H342" s="157"/>
      <c r="I342" s="157"/>
      <c r="J342" s="157"/>
      <c r="K342" s="157"/>
      <c r="L342" s="211" t="s">
        <v>209</v>
      </c>
      <c r="M342" s="214"/>
      <c r="N342" s="214"/>
      <c r="O342" s="214"/>
      <c r="P342" s="96"/>
      <c r="Q342" s="96"/>
      <c r="R342" s="96"/>
      <c r="S342" s="96"/>
      <c r="T342" s="96"/>
      <c r="U342" s="96"/>
    </row>
    <row r="343" spans="2:21" ht="16.5">
      <c r="B343" s="49" t="s">
        <v>263</v>
      </c>
      <c r="C343" s="46"/>
      <c r="D343" s="46"/>
      <c r="E343" s="46"/>
      <c r="F343" s="46"/>
      <c r="G343" s="43"/>
      <c r="H343" s="43"/>
      <c r="I343" s="43"/>
      <c r="J343" s="43"/>
      <c r="K343" s="9"/>
      <c r="L343" s="80"/>
      <c r="M343" s="80"/>
      <c r="N343" s="80"/>
      <c r="O343" s="80"/>
      <c r="P343" s="58"/>
      <c r="Q343" s="58"/>
      <c r="R343" s="58"/>
      <c r="S343" s="58"/>
      <c r="T343" s="58"/>
      <c r="U343" s="58"/>
    </row>
    <row r="344" spans="2:21" ht="16.5">
      <c r="B344" s="49" t="s">
        <v>264</v>
      </c>
      <c r="C344" s="48"/>
      <c r="D344" s="48">
        <f>D342+D343</f>
        <v>196</v>
      </c>
      <c r="E344" s="48">
        <f>E342+E343</f>
        <v>140</v>
      </c>
      <c r="F344" s="48">
        <f>F342+F343</f>
        <v>315</v>
      </c>
      <c r="G344" s="213" t="s">
        <v>0</v>
      </c>
      <c r="H344" s="214"/>
      <c r="I344" s="214"/>
      <c r="J344" s="214"/>
      <c r="K344" s="214"/>
      <c r="L344" s="214"/>
      <c r="M344" s="214"/>
      <c r="N344" s="214"/>
      <c r="O344" s="214"/>
      <c r="P344" s="214"/>
      <c r="Q344" s="214"/>
      <c r="R344" s="214"/>
      <c r="S344" s="214"/>
      <c r="T344" s="214"/>
      <c r="U344" s="214"/>
    </row>
    <row r="345" spans="2:21" ht="17.25">
      <c r="B345" s="82" t="s">
        <v>27</v>
      </c>
      <c r="C345" s="220"/>
      <c r="D345" s="220"/>
      <c r="E345" s="220"/>
      <c r="F345" s="220"/>
      <c r="G345" s="213" t="s">
        <v>268</v>
      </c>
      <c r="H345" s="214"/>
      <c r="I345" s="214"/>
      <c r="J345" s="214"/>
      <c r="K345" s="214"/>
      <c r="L345" s="214"/>
      <c r="M345" s="214"/>
      <c r="N345" s="214"/>
      <c r="O345" s="214"/>
      <c r="P345" s="214"/>
      <c r="Q345" s="214"/>
      <c r="R345" s="214"/>
      <c r="S345" s="214"/>
      <c r="T345" s="214"/>
      <c r="U345" s="214"/>
    </row>
    <row r="346" spans="2:21" ht="16.5">
      <c r="B346" s="82" t="s">
        <v>102</v>
      </c>
      <c r="C346" s="220"/>
      <c r="D346" s="220"/>
      <c r="E346" s="220"/>
      <c r="F346" s="220"/>
      <c r="G346" s="213" t="s">
        <v>306</v>
      </c>
      <c r="H346" s="213"/>
      <c r="I346" s="213"/>
      <c r="J346" s="213"/>
      <c r="K346" s="213"/>
      <c r="L346" s="213"/>
      <c r="M346" s="213"/>
      <c r="N346" s="213"/>
      <c r="O346" s="213"/>
      <c r="P346" s="213"/>
      <c r="Q346" s="213"/>
      <c r="R346" s="213"/>
      <c r="S346" s="213"/>
      <c r="T346" s="213"/>
      <c r="U346" s="213"/>
    </row>
    <row r="347" spans="2:21" ht="22.5" customHeight="1">
      <c r="B347" s="47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</row>
    <row r="348" spans="2:21" ht="16.5">
      <c r="B348" s="93" t="s">
        <v>221</v>
      </c>
      <c r="C348" s="48"/>
      <c r="D348" s="48"/>
      <c r="E348" s="48"/>
      <c r="F348" s="48"/>
      <c r="G348" s="49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</row>
    <row r="349" spans="1:24" ht="15.75">
      <c r="A349" s="49" t="s">
        <v>299</v>
      </c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</row>
    <row r="350" spans="3:21" ht="12.75"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</row>
    <row r="351" spans="2:21" ht="17.25">
      <c r="B351" s="51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</row>
    <row r="352" spans="2:21" ht="17.25">
      <c r="B352" s="51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</row>
    <row r="353" spans="2:21" ht="17.25">
      <c r="B353" s="51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</row>
    <row r="354" spans="2:21" ht="17.25">
      <c r="B354" s="51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</row>
    <row r="355" spans="2:21" ht="17.25">
      <c r="B355" s="51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</row>
    <row r="356" spans="2:21" ht="18">
      <c r="B356" s="56">
        <v>9</v>
      </c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</row>
    <row r="357" spans="2:21" ht="18">
      <c r="B357" s="56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</row>
    <row r="358" spans="2:21" ht="18">
      <c r="B358" s="56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</row>
    <row r="359" spans="2:21" ht="18">
      <c r="B359" s="56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</row>
    <row r="360" spans="2:21" ht="18">
      <c r="B360" s="56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</row>
    <row r="361" spans="2:21" ht="23.25">
      <c r="B361" s="114" t="s">
        <v>146</v>
      </c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</row>
    <row r="362" spans="2:21" ht="22.5">
      <c r="B362" s="115" t="s">
        <v>247</v>
      </c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</row>
    <row r="363" spans="2:21" ht="15.75">
      <c r="B363" s="161" t="s">
        <v>327</v>
      </c>
      <c r="C363" s="162"/>
      <c r="D363" s="162"/>
      <c r="E363" s="162"/>
      <c r="F363" s="162"/>
      <c r="G363" s="162"/>
      <c r="H363" s="162"/>
      <c r="I363" s="55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2:17" ht="21.75" customHeight="1">
      <c r="B364" s="227" t="s">
        <v>256</v>
      </c>
      <c r="C364" s="227"/>
      <c r="D364" s="227"/>
      <c r="E364" s="227"/>
      <c r="F364" s="227"/>
      <c r="G364" s="227"/>
      <c r="H364" s="238" t="s">
        <v>313</v>
      </c>
      <c r="I364" s="238"/>
      <c r="J364" s="238"/>
      <c r="K364" s="238"/>
      <c r="L364" s="238"/>
      <c r="M364" s="238"/>
      <c r="N364" s="238"/>
      <c r="O364" s="238"/>
      <c r="P364" s="238"/>
      <c r="Q364" s="238"/>
    </row>
    <row r="365" spans="2:22" ht="21.75" customHeight="1">
      <c r="B365" s="3" t="s">
        <v>22</v>
      </c>
      <c r="C365" s="70"/>
      <c r="D365" s="70" t="s">
        <v>29</v>
      </c>
      <c r="E365" s="70" t="s">
        <v>4</v>
      </c>
      <c r="F365" s="71" t="s">
        <v>21</v>
      </c>
      <c r="G365" s="72" t="s">
        <v>12</v>
      </c>
      <c r="H365" s="72" t="s">
        <v>13</v>
      </c>
      <c r="I365" s="73" t="s">
        <v>0</v>
      </c>
      <c r="J365" s="74" t="s">
        <v>11</v>
      </c>
      <c r="K365" s="74" t="s">
        <v>12</v>
      </c>
      <c r="L365" s="72" t="s">
        <v>13</v>
      </c>
      <c r="M365" s="73" t="s">
        <v>0</v>
      </c>
      <c r="N365" s="72" t="s">
        <v>14</v>
      </c>
      <c r="O365" s="74" t="s">
        <v>15</v>
      </c>
      <c r="P365" s="74" t="s">
        <v>13</v>
      </c>
      <c r="Q365" s="73" t="s">
        <v>0</v>
      </c>
      <c r="R365" s="74" t="s">
        <v>23</v>
      </c>
      <c r="S365" s="74" t="s">
        <v>24</v>
      </c>
      <c r="T365" s="72" t="s">
        <v>13</v>
      </c>
      <c r="U365" s="73" t="s">
        <v>0</v>
      </c>
      <c r="V365" s="62"/>
    </row>
    <row r="366" spans="2:22" ht="21.75" customHeight="1">
      <c r="B366" s="69" t="s">
        <v>1</v>
      </c>
      <c r="C366" s="72" t="s">
        <v>343</v>
      </c>
      <c r="D366" s="70" t="s">
        <v>30</v>
      </c>
      <c r="E366" s="70" t="s">
        <v>5</v>
      </c>
      <c r="F366" s="70" t="s">
        <v>7</v>
      </c>
      <c r="G366" s="70" t="s">
        <v>8</v>
      </c>
      <c r="H366" s="70" t="s">
        <v>9</v>
      </c>
      <c r="I366" s="60" t="s">
        <v>10</v>
      </c>
      <c r="J366" s="70" t="s">
        <v>7</v>
      </c>
      <c r="K366" s="70" t="s">
        <v>8</v>
      </c>
      <c r="L366" s="70" t="s">
        <v>9</v>
      </c>
      <c r="M366" s="60" t="s">
        <v>10</v>
      </c>
      <c r="N366" s="70" t="s">
        <v>7</v>
      </c>
      <c r="O366" s="70" t="s">
        <v>8</v>
      </c>
      <c r="P366" s="70" t="s">
        <v>9</v>
      </c>
      <c r="Q366" s="60" t="s">
        <v>10</v>
      </c>
      <c r="R366" s="73" t="s">
        <v>7</v>
      </c>
      <c r="S366" s="73" t="s">
        <v>8</v>
      </c>
      <c r="T366" s="70" t="s">
        <v>9</v>
      </c>
      <c r="U366" s="60" t="s">
        <v>10</v>
      </c>
      <c r="V366" s="62"/>
    </row>
    <row r="367" spans="2:22" ht="21.75" customHeight="1">
      <c r="B367" s="69" t="s">
        <v>3</v>
      </c>
      <c r="C367" s="101" t="s">
        <v>319</v>
      </c>
      <c r="D367" s="70" t="s">
        <v>308</v>
      </c>
      <c r="E367" s="70" t="s">
        <v>6</v>
      </c>
      <c r="F367" s="70" t="s">
        <v>31</v>
      </c>
      <c r="G367" s="70" t="s">
        <v>31</v>
      </c>
      <c r="H367" s="89">
        <v>0.03</v>
      </c>
      <c r="I367" s="62"/>
      <c r="J367" s="62"/>
      <c r="K367" s="62"/>
      <c r="L367" s="76">
        <v>0.01</v>
      </c>
      <c r="M367" s="62"/>
      <c r="N367" s="77"/>
      <c r="O367" s="77"/>
      <c r="P367" s="76">
        <v>0.01</v>
      </c>
      <c r="Q367" s="77"/>
      <c r="R367" s="62"/>
      <c r="S367" s="62"/>
      <c r="T367" s="62"/>
      <c r="U367" s="62"/>
      <c r="V367" s="62"/>
    </row>
    <row r="368" spans="2:21" ht="21.75" customHeight="1">
      <c r="B368" s="75"/>
      <c r="D368" s="4" t="s">
        <v>32</v>
      </c>
      <c r="E368" s="5"/>
      <c r="F368" s="4" t="s">
        <v>32</v>
      </c>
      <c r="G368" s="4" t="s">
        <v>32</v>
      </c>
      <c r="H368" s="4" t="s">
        <v>32</v>
      </c>
      <c r="I368" s="4" t="s">
        <v>32</v>
      </c>
      <c r="J368" s="4" t="s">
        <v>32</v>
      </c>
      <c r="K368" s="4" t="s">
        <v>32</v>
      </c>
      <c r="L368" s="4" t="s">
        <v>32</v>
      </c>
      <c r="N368" s="4" t="s">
        <v>32</v>
      </c>
      <c r="O368" s="4" t="s">
        <v>32</v>
      </c>
      <c r="P368" s="4" t="s">
        <v>32</v>
      </c>
      <c r="Q368" s="4" t="s">
        <v>32</v>
      </c>
      <c r="R368" s="4" t="s">
        <v>32</v>
      </c>
      <c r="S368" s="4" t="s">
        <v>32</v>
      </c>
      <c r="T368" s="4" t="s">
        <v>32</v>
      </c>
      <c r="U368" s="4" t="s">
        <v>32</v>
      </c>
    </row>
    <row r="369" spans="2:21" ht="21.75" customHeight="1">
      <c r="B369" s="11"/>
      <c r="C369" s="60"/>
      <c r="D369" s="60">
        <v>3</v>
      </c>
      <c r="E369" s="60">
        <v>4</v>
      </c>
      <c r="F369" s="60">
        <v>5</v>
      </c>
      <c r="G369" s="60">
        <v>6</v>
      </c>
      <c r="H369" s="61">
        <v>7</v>
      </c>
      <c r="I369" s="60">
        <v>8</v>
      </c>
      <c r="J369" s="60">
        <v>9</v>
      </c>
      <c r="K369" s="60">
        <v>10</v>
      </c>
      <c r="L369" s="61">
        <v>11</v>
      </c>
      <c r="M369" s="60">
        <v>12</v>
      </c>
      <c r="N369" s="60">
        <v>13</v>
      </c>
      <c r="O369" s="60">
        <v>14</v>
      </c>
      <c r="P369" s="61">
        <v>15</v>
      </c>
      <c r="Q369" s="60">
        <v>16</v>
      </c>
      <c r="R369" s="60">
        <v>17</v>
      </c>
      <c r="S369" s="60">
        <v>18</v>
      </c>
      <c r="T369" s="60">
        <v>19</v>
      </c>
      <c r="U369" s="60">
        <v>20</v>
      </c>
    </row>
    <row r="370" spans="2:36" ht="21.75" customHeight="1">
      <c r="B370" s="60">
        <v>1</v>
      </c>
      <c r="E370" s="3" t="s">
        <v>22</v>
      </c>
      <c r="H370" s="4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</row>
    <row r="371" spans="1:36" ht="21.75" customHeight="1">
      <c r="A371" s="193">
        <v>1</v>
      </c>
      <c r="B371" s="197" t="s">
        <v>16</v>
      </c>
      <c r="C371" s="127">
        <v>111</v>
      </c>
      <c r="D371" s="127">
        <f>C371*15</f>
        <v>1665</v>
      </c>
      <c r="E371" s="127">
        <f>SUM(C371*32)</f>
        <v>3552</v>
      </c>
      <c r="F371" s="127">
        <f>SUM(C371*22)</f>
        <v>2442</v>
      </c>
      <c r="G371" s="127">
        <f>SUM(E371*8)</f>
        <v>28416</v>
      </c>
      <c r="H371" s="127" t="s">
        <v>20</v>
      </c>
      <c r="I371" s="128">
        <f>SUM(D371+F371+G371)</f>
        <v>32523</v>
      </c>
      <c r="J371" s="127">
        <f>SUM(C371*3)</f>
        <v>333</v>
      </c>
      <c r="K371" s="127">
        <f>SUM(E371*0.5)</f>
        <v>1776</v>
      </c>
      <c r="L371" s="127" t="str">
        <f>+L373</f>
        <v>+</v>
      </c>
      <c r="M371" s="128">
        <f>SUM(J371:L371)</f>
        <v>2109</v>
      </c>
      <c r="N371" s="127">
        <f>SUM(C371*3)</f>
        <v>333</v>
      </c>
      <c r="O371" s="127">
        <f>SUM(E371*1)</f>
        <v>3552</v>
      </c>
      <c r="P371" s="127" t="s">
        <v>20</v>
      </c>
      <c r="Q371" s="128">
        <f>SUM(N371:P371)</f>
        <v>3885</v>
      </c>
      <c r="R371" s="127">
        <f>SUM(C371*2)</f>
        <v>222</v>
      </c>
      <c r="S371" s="127">
        <f>SUM(E371*0.5)</f>
        <v>1776</v>
      </c>
      <c r="T371" s="127" t="s">
        <v>20</v>
      </c>
      <c r="U371" s="128">
        <f>SUM(R371:T371)</f>
        <v>1998</v>
      </c>
      <c r="V371" s="135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</row>
    <row r="372" spans="1:22" ht="21.75" customHeight="1">
      <c r="A372" s="193">
        <v>2</v>
      </c>
      <c r="B372" s="197" t="s">
        <v>17</v>
      </c>
      <c r="C372" s="127">
        <v>39</v>
      </c>
      <c r="D372" s="127">
        <f>SUM(C372*15)</f>
        <v>585</v>
      </c>
      <c r="E372" s="129">
        <f>SUM(C372*24)</f>
        <v>936</v>
      </c>
      <c r="F372" s="127">
        <f>SUM(C372*32.5)</f>
        <v>1267.5</v>
      </c>
      <c r="G372" s="127">
        <f>SUM(E372*8)</f>
        <v>7488</v>
      </c>
      <c r="H372" s="127" t="s">
        <v>20</v>
      </c>
      <c r="I372" s="128">
        <f>SUM(D372+F372+G372)</f>
        <v>9340.5</v>
      </c>
      <c r="J372" s="127">
        <f>SUM(C372*2.5)</f>
        <v>97.5</v>
      </c>
      <c r="K372" s="127">
        <f>SUM(E372*0.5)</f>
        <v>468</v>
      </c>
      <c r="L372" s="127" t="s">
        <v>20</v>
      </c>
      <c r="M372" s="128">
        <f>SUM(J372:L372)</f>
        <v>565.5</v>
      </c>
      <c r="N372" s="127">
        <f>SUM(C372*3)</f>
        <v>117</v>
      </c>
      <c r="O372" s="127">
        <f>SUM(E372*1)</f>
        <v>936</v>
      </c>
      <c r="P372" s="127" t="s">
        <v>20</v>
      </c>
      <c r="Q372" s="128">
        <f>SUM(N372:P372)</f>
        <v>1053</v>
      </c>
      <c r="R372" s="127">
        <f>SUM(C372*2)</f>
        <v>78</v>
      </c>
      <c r="S372" s="127">
        <f>SUM(E372*0.5)</f>
        <v>468</v>
      </c>
      <c r="T372" s="127" t="s">
        <v>20</v>
      </c>
      <c r="U372" s="128">
        <f>SUM(R372:T372)</f>
        <v>546</v>
      </c>
      <c r="V372" s="135"/>
    </row>
    <row r="373" spans="1:22" ht="21.75" customHeight="1">
      <c r="A373" s="193">
        <v>3</v>
      </c>
      <c r="B373" s="197" t="s">
        <v>18</v>
      </c>
      <c r="C373" s="127">
        <v>68</v>
      </c>
      <c r="D373" s="127">
        <f>SUM(C373*15)</f>
        <v>1020</v>
      </c>
      <c r="E373" s="127">
        <f>SUM(C373*32)</f>
        <v>2176</v>
      </c>
      <c r="F373" s="127">
        <f>SUM(C373*22)</f>
        <v>1496</v>
      </c>
      <c r="G373" s="127">
        <f>SUM(E373*8)</f>
        <v>17408</v>
      </c>
      <c r="H373" s="127" t="s">
        <v>20</v>
      </c>
      <c r="I373" s="128">
        <f>SUM(D373+F373+G373)</f>
        <v>19924</v>
      </c>
      <c r="J373" s="127">
        <f>SUM(C373*3)</f>
        <v>204</v>
      </c>
      <c r="K373" s="127">
        <f>SUM(E373*0.5)</f>
        <v>1088</v>
      </c>
      <c r="L373" s="127" t="s">
        <v>20</v>
      </c>
      <c r="M373" s="128">
        <f>SUM(J373:L373)</f>
        <v>1292</v>
      </c>
      <c r="N373" s="127">
        <f>SUM(C373*3)</f>
        <v>204</v>
      </c>
      <c r="O373" s="127">
        <f>SUM(E373*1)</f>
        <v>2176</v>
      </c>
      <c r="P373" s="127" t="s">
        <v>20</v>
      </c>
      <c r="Q373" s="128">
        <f>SUM(N373:P373)</f>
        <v>2380</v>
      </c>
      <c r="R373" s="127">
        <f>SUM(C373*2)</f>
        <v>136</v>
      </c>
      <c r="S373" s="127">
        <f>SUM(E373*0.5)</f>
        <v>1088</v>
      </c>
      <c r="T373" s="127" t="s">
        <v>20</v>
      </c>
      <c r="U373" s="128">
        <f>SUM(R373:T373)</f>
        <v>1224</v>
      </c>
      <c r="V373" s="135"/>
    </row>
    <row r="374" spans="1:22" ht="21.75" customHeight="1">
      <c r="A374" s="193">
        <v>4</v>
      </c>
      <c r="B374" s="197" t="s">
        <v>84</v>
      </c>
      <c r="C374" s="127">
        <v>26</v>
      </c>
      <c r="D374" s="127">
        <f>SUM(C374*15)</f>
        <v>390</v>
      </c>
      <c r="E374" s="127">
        <f>SUM(C374*24)</f>
        <v>624</v>
      </c>
      <c r="F374" s="127">
        <f>SUM(C374*32.5)</f>
        <v>845</v>
      </c>
      <c r="G374" s="127">
        <f>SUM(E374*8)</f>
        <v>4992</v>
      </c>
      <c r="H374" s="127" t="s">
        <v>20</v>
      </c>
      <c r="I374" s="128">
        <f>SUM(D374+F374+G374)</f>
        <v>6227</v>
      </c>
      <c r="J374" s="127">
        <f>SUM(C374*2.5)</f>
        <v>65</v>
      </c>
      <c r="K374" s="127">
        <f>SUM(E374*0.5)</f>
        <v>312</v>
      </c>
      <c r="L374" s="127" t="s">
        <v>20</v>
      </c>
      <c r="M374" s="128">
        <f>SUM(J374:L374)</f>
        <v>377</v>
      </c>
      <c r="N374" s="127">
        <f>SUM(C374*3)</f>
        <v>78</v>
      </c>
      <c r="O374" s="127">
        <f>SUM(E374*1)</f>
        <v>624</v>
      </c>
      <c r="P374" s="127" t="s">
        <v>20</v>
      </c>
      <c r="Q374" s="128">
        <f>SUM(N374:P374)</f>
        <v>702</v>
      </c>
      <c r="R374" s="127">
        <f>SUM(C374*2)</f>
        <v>52</v>
      </c>
      <c r="S374" s="127">
        <f>SUM(E374*0.5)</f>
        <v>312</v>
      </c>
      <c r="T374" s="127" t="s">
        <v>20</v>
      </c>
      <c r="U374" s="128">
        <f>SUM(R374:T374)</f>
        <v>364</v>
      </c>
      <c r="V374" s="135"/>
    </row>
    <row r="375" spans="2:22" ht="26.25" customHeight="1">
      <c r="B375" s="120" t="s">
        <v>27</v>
      </c>
      <c r="C375" s="130">
        <f>C374+C373+C372+C371</f>
        <v>244</v>
      </c>
      <c r="D375" s="130">
        <f>D374+D373+D372+D371</f>
        <v>3660</v>
      </c>
      <c r="E375" s="130">
        <f aca="true" t="shared" si="9" ref="E375:U375">SUM(E371:E374)</f>
        <v>7288</v>
      </c>
      <c r="F375" s="130">
        <f t="shared" si="9"/>
        <v>6050.5</v>
      </c>
      <c r="G375" s="130">
        <f t="shared" si="9"/>
        <v>58304</v>
      </c>
      <c r="H375" s="130">
        <f t="shared" si="9"/>
        <v>0</v>
      </c>
      <c r="I375" s="130">
        <f t="shared" si="9"/>
        <v>68014.5</v>
      </c>
      <c r="J375" s="130">
        <f t="shared" si="9"/>
        <v>699.5</v>
      </c>
      <c r="K375" s="130">
        <f t="shared" si="9"/>
        <v>3644</v>
      </c>
      <c r="L375" s="130">
        <f t="shared" si="9"/>
        <v>0</v>
      </c>
      <c r="M375" s="130">
        <f t="shared" si="9"/>
        <v>4343.5</v>
      </c>
      <c r="N375" s="130">
        <f t="shared" si="9"/>
        <v>732</v>
      </c>
      <c r="O375" s="130">
        <f t="shared" si="9"/>
        <v>7288</v>
      </c>
      <c r="P375" s="130">
        <f t="shared" si="9"/>
        <v>0</v>
      </c>
      <c r="Q375" s="130">
        <f t="shared" si="9"/>
        <v>8020</v>
      </c>
      <c r="R375" s="130">
        <f t="shared" si="9"/>
        <v>488</v>
      </c>
      <c r="S375" s="130">
        <f t="shared" si="9"/>
        <v>3644</v>
      </c>
      <c r="T375" s="130">
        <f t="shared" si="9"/>
        <v>0</v>
      </c>
      <c r="U375" s="130">
        <f t="shared" si="9"/>
        <v>4132</v>
      </c>
      <c r="V375" s="135"/>
    </row>
    <row r="376" spans="2:21" ht="15.75">
      <c r="B376" s="40" t="s">
        <v>22</v>
      </c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87" t="s">
        <v>21</v>
      </c>
      <c r="T376" s="88" t="s">
        <v>205</v>
      </c>
      <c r="U376" s="40"/>
    </row>
    <row r="377" spans="2:22" ht="19.5">
      <c r="B377" s="41" t="s">
        <v>298</v>
      </c>
      <c r="C377" s="67"/>
      <c r="D377" s="67"/>
      <c r="E377" s="67"/>
      <c r="F377" s="212"/>
      <c r="G377" s="212"/>
      <c r="H377" s="212"/>
      <c r="I377" s="212"/>
      <c r="J377" s="212"/>
      <c r="K377" s="212"/>
      <c r="L377" s="212"/>
      <c r="M377" s="212"/>
      <c r="N377" s="212"/>
      <c r="O377" s="212"/>
      <c r="P377" s="80"/>
      <c r="Q377" s="80"/>
      <c r="R377" s="212"/>
      <c r="S377" s="212"/>
      <c r="T377" s="212"/>
      <c r="U377" s="212"/>
      <c r="V377" s="62"/>
    </row>
    <row r="378" spans="2:22" ht="16.5">
      <c r="B378" s="113" t="s">
        <v>69</v>
      </c>
      <c r="C378" s="211"/>
      <c r="D378" s="211"/>
      <c r="E378" s="211" t="s">
        <v>265</v>
      </c>
      <c r="F378" s="211"/>
      <c r="G378" s="211" t="s">
        <v>269</v>
      </c>
      <c r="H378" s="214"/>
      <c r="I378" s="214"/>
      <c r="J378" s="214"/>
      <c r="K378" s="214"/>
      <c r="L378" s="211" t="s">
        <v>207</v>
      </c>
      <c r="M378" s="211"/>
      <c r="N378" s="211"/>
      <c r="O378" s="211"/>
      <c r="P378" s="96"/>
      <c r="Q378" s="183"/>
      <c r="R378" s="211" t="s">
        <v>206</v>
      </c>
      <c r="S378" s="214"/>
      <c r="T378" s="214"/>
      <c r="U378" s="214"/>
      <c r="V378" s="62"/>
    </row>
    <row r="379" spans="2:22" ht="15.75">
      <c r="B379" s="80"/>
      <c r="C379" s="66"/>
      <c r="D379" s="65" t="s">
        <v>267</v>
      </c>
      <c r="E379" s="66" t="s">
        <v>266</v>
      </c>
      <c r="F379" s="65" t="s">
        <v>267</v>
      </c>
      <c r="G379" s="96"/>
      <c r="H379" s="96"/>
      <c r="I379" s="96"/>
      <c r="J379" s="96"/>
      <c r="K379" s="96"/>
      <c r="L379" s="211" t="s">
        <v>208</v>
      </c>
      <c r="M379" s="214"/>
      <c r="N379" s="214"/>
      <c r="O379" s="214"/>
      <c r="P379" s="96"/>
      <c r="Q379" s="96"/>
      <c r="R379" s="96"/>
      <c r="S379" s="96"/>
      <c r="T379" s="96"/>
      <c r="U379" s="96"/>
      <c r="V379" s="62"/>
    </row>
    <row r="380" spans="2:22" ht="15.75">
      <c r="B380" s="80"/>
      <c r="C380" s="85"/>
      <c r="D380" s="85">
        <v>14</v>
      </c>
      <c r="E380" s="85">
        <v>35</v>
      </c>
      <c r="F380" s="85">
        <v>4</v>
      </c>
      <c r="G380" s="96"/>
      <c r="H380" s="96"/>
      <c r="I380" s="96"/>
      <c r="J380" s="96"/>
      <c r="K380" s="96"/>
      <c r="L380" s="211" t="s">
        <v>209</v>
      </c>
      <c r="M380" s="214"/>
      <c r="N380" s="214"/>
      <c r="O380" s="214"/>
      <c r="P380" s="96"/>
      <c r="Q380" s="96"/>
      <c r="R380" s="96"/>
      <c r="S380" s="96"/>
      <c r="T380" s="96"/>
      <c r="U380" s="96"/>
      <c r="V380" s="62"/>
    </row>
    <row r="381" spans="2:22" ht="16.5">
      <c r="B381" s="49" t="s">
        <v>263</v>
      </c>
      <c r="C381" s="85"/>
      <c r="D381" s="85"/>
      <c r="E381" s="85"/>
      <c r="F381" s="85"/>
      <c r="G381" s="58"/>
      <c r="H381" s="58"/>
      <c r="I381" s="58"/>
      <c r="J381" s="58"/>
      <c r="K381" s="80"/>
      <c r="L381" s="80"/>
      <c r="M381" s="80"/>
      <c r="N381" s="80"/>
      <c r="O381" s="80"/>
      <c r="P381" s="58"/>
      <c r="Q381" s="58"/>
      <c r="R381" s="58"/>
      <c r="S381" s="58"/>
      <c r="T381" s="58"/>
      <c r="U381" s="58"/>
      <c r="V381" s="62"/>
    </row>
    <row r="382" spans="2:23" ht="16.5">
      <c r="B382" s="49" t="s">
        <v>264</v>
      </c>
      <c r="C382" s="48"/>
      <c r="D382" s="48">
        <f>D380+D381</f>
        <v>14</v>
      </c>
      <c r="E382" s="48">
        <f>E380+E381</f>
        <v>35</v>
      </c>
      <c r="F382" s="48">
        <f>F380+F381</f>
        <v>4</v>
      </c>
      <c r="G382" s="213" t="s">
        <v>0</v>
      </c>
      <c r="H382" s="214"/>
      <c r="I382" s="214"/>
      <c r="J382" s="214"/>
      <c r="K382" s="214"/>
      <c r="L382" s="214"/>
      <c r="M382" s="214"/>
      <c r="N382" s="214"/>
      <c r="O382" s="214"/>
      <c r="P382" s="214"/>
      <c r="Q382" s="214"/>
      <c r="R382" s="214"/>
      <c r="S382" s="214"/>
      <c r="T382" s="214"/>
      <c r="U382" s="214"/>
      <c r="W382" s="62"/>
    </row>
    <row r="383" spans="2:23" ht="17.25">
      <c r="B383" s="82" t="s">
        <v>27</v>
      </c>
      <c r="C383" s="220"/>
      <c r="D383" s="220"/>
      <c r="E383" s="220"/>
      <c r="F383" s="220"/>
      <c r="G383" s="213" t="s">
        <v>268</v>
      </c>
      <c r="H383" s="214"/>
      <c r="I383" s="214"/>
      <c r="J383" s="214"/>
      <c r="K383" s="214"/>
      <c r="L383" s="214"/>
      <c r="M383" s="214"/>
      <c r="N383" s="214"/>
      <c r="O383" s="214"/>
      <c r="P383" s="214"/>
      <c r="Q383" s="214"/>
      <c r="R383" s="214"/>
      <c r="S383" s="214"/>
      <c r="T383" s="214"/>
      <c r="U383" s="214"/>
      <c r="W383" s="62"/>
    </row>
    <row r="384" spans="2:23" ht="16.5">
      <c r="B384" s="82" t="s">
        <v>102</v>
      </c>
      <c r="C384" s="48"/>
      <c r="D384" s="48"/>
      <c r="E384" s="48"/>
      <c r="F384" s="48"/>
      <c r="G384" s="213" t="s">
        <v>305</v>
      </c>
      <c r="H384" s="214"/>
      <c r="I384" s="214"/>
      <c r="J384" s="214"/>
      <c r="K384" s="214"/>
      <c r="L384" s="214"/>
      <c r="M384" s="214"/>
      <c r="N384" s="214"/>
      <c r="O384" s="214"/>
      <c r="P384" s="214"/>
      <c r="Q384" s="214"/>
      <c r="R384" s="214"/>
      <c r="S384" s="214"/>
      <c r="T384" s="214"/>
      <c r="U384" s="214"/>
      <c r="W384" s="62"/>
    </row>
    <row r="385" spans="2:23" ht="16.5">
      <c r="B385" s="93" t="s">
        <v>307</v>
      </c>
      <c r="C385" s="48"/>
      <c r="D385" s="48"/>
      <c r="E385" s="48"/>
      <c r="F385" s="48"/>
      <c r="G385" s="49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W385" s="62"/>
    </row>
    <row r="386" spans="1:25" ht="16.5" customHeight="1">
      <c r="A386" s="49" t="s">
        <v>299</v>
      </c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</row>
    <row r="387" spans="2:21" ht="17.25">
      <c r="B387" s="47"/>
      <c r="C387" s="48"/>
      <c r="D387" s="48"/>
      <c r="E387" s="48"/>
      <c r="F387" s="48"/>
      <c r="G387" s="49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</row>
    <row r="388" spans="2:21" ht="17.25">
      <c r="B388" s="47"/>
      <c r="C388" s="48"/>
      <c r="D388" s="48"/>
      <c r="E388" s="48"/>
      <c r="F388" s="48"/>
      <c r="G388" s="49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</row>
    <row r="389" ht="16.5">
      <c r="B389" s="47"/>
    </row>
    <row r="395" spans="2:21" ht="18">
      <c r="B395" s="56">
        <v>10</v>
      </c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</row>
    <row r="396" spans="2:21" ht="18">
      <c r="B396" s="5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</row>
    <row r="397" spans="2:21" ht="18">
      <c r="B397" s="5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</row>
    <row r="398" spans="2:21" ht="18">
      <c r="B398" s="5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</row>
    <row r="399" spans="2:21" ht="18">
      <c r="B399" s="5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</row>
    <row r="400" spans="2:21" ht="23.25">
      <c r="B400" s="114" t="s">
        <v>146</v>
      </c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</row>
    <row r="401" spans="2:21" ht="22.5">
      <c r="B401" s="115" t="s">
        <v>247</v>
      </c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</row>
    <row r="402" spans="2:21" ht="21.75" customHeight="1">
      <c r="B402" s="161" t="s">
        <v>327</v>
      </c>
      <c r="C402" s="162"/>
      <c r="D402" s="162"/>
      <c r="E402" s="162"/>
      <c r="F402" s="162"/>
      <c r="G402" s="162"/>
      <c r="H402" s="162"/>
      <c r="I402" s="55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2:17" ht="21.75" customHeight="1">
      <c r="B403" s="120" t="s">
        <v>257</v>
      </c>
      <c r="E403" s="57"/>
      <c r="F403" s="55"/>
      <c r="G403" s="238" t="s">
        <v>313</v>
      </c>
      <c r="H403" s="238"/>
      <c r="I403" s="238"/>
      <c r="J403" s="238"/>
      <c r="K403" s="238"/>
      <c r="L403" s="238"/>
      <c r="M403" s="238"/>
      <c r="N403" s="238"/>
      <c r="O403" s="238"/>
      <c r="P403" s="238"/>
      <c r="Q403" s="3" t="s">
        <v>22</v>
      </c>
    </row>
    <row r="404" spans="2:21" ht="21.75" customHeight="1">
      <c r="B404" s="3" t="s">
        <v>22</v>
      </c>
      <c r="C404" s="70"/>
      <c r="D404" s="70" t="s">
        <v>29</v>
      </c>
      <c r="E404" s="70" t="s">
        <v>4</v>
      </c>
      <c r="F404" s="71" t="s">
        <v>21</v>
      </c>
      <c r="G404" s="72" t="s">
        <v>12</v>
      </c>
      <c r="H404" s="72" t="s">
        <v>13</v>
      </c>
      <c r="I404" s="73" t="s">
        <v>0</v>
      </c>
      <c r="J404" s="74" t="s">
        <v>11</v>
      </c>
      <c r="K404" s="74" t="s">
        <v>12</v>
      </c>
      <c r="L404" s="72" t="s">
        <v>13</v>
      </c>
      <c r="M404" s="73" t="s">
        <v>0</v>
      </c>
      <c r="N404" s="72" t="s">
        <v>14</v>
      </c>
      <c r="O404" s="74" t="s">
        <v>15</v>
      </c>
      <c r="P404" s="74" t="s">
        <v>13</v>
      </c>
      <c r="Q404" s="73" t="s">
        <v>0</v>
      </c>
      <c r="R404" s="74" t="s">
        <v>23</v>
      </c>
      <c r="S404" s="8" t="s">
        <v>24</v>
      </c>
      <c r="T404" s="7" t="s">
        <v>13</v>
      </c>
      <c r="U404" s="2" t="s">
        <v>0</v>
      </c>
    </row>
    <row r="405" spans="2:21" ht="21.75" customHeight="1">
      <c r="B405" s="69" t="s">
        <v>1</v>
      </c>
      <c r="C405" s="70"/>
      <c r="D405" s="70" t="s">
        <v>30</v>
      </c>
      <c r="E405" s="70" t="s">
        <v>5</v>
      </c>
      <c r="F405" s="70" t="s">
        <v>7</v>
      </c>
      <c r="G405" s="70" t="s">
        <v>8</v>
      </c>
      <c r="H405" s="70" t="s">
        <v>9</v>
      </c>
      <c r="I405" s="60" t="s">
        <v>10</v>
      </c>
      <c r="J405" s="70" t="s">
        <v>7</v>
      </c>
      <c r="K405" s="70" t="s">
        <v>8</v>
      </c>
      <c r="L405" s="70" t="s">
        <v>9</v>
      </c>
      <c r="M405" s="60" t="s">
        <v>10</v>
      </c>
      <c r="N405" s="70" t="s">
        <v>7</v>
      </c>
      <c r="O405" s="70" t="s">
        <v>8</v>
      </c>
      <c r="P405" s="70" t="s">
        <v>9</v>
      </c>
      <c r="Q405" s="60" t="s">
        <v>10</v>
      </c>
      <c r="R405" s="73" t="s">
        <v>7</v>
      </c>
      <c r="S405" s="2" t="s">
        <v>8</v>
      </c>
      <c r="T405" s="5" t="s">
        <v>9</v>
      </c>
      <c r="U405" s="60" t="s">
        <v>10</v>
      </c>
    </row>
    <row r="406" spans="2:17" ht="21.75" customHeight="1">
      <c r="B406" s="69" t="s">
        <v>3</v>
      </c>
      <c r="C406" s="101" t="s">
        <v>320</v>
      </c>
      <c r="D406" s="70" t="s">
        <v>308</v>
      </c>
      <c r="E406" s="70" t="s">
        <v>6</v>
      </c>
      <c r="F406" s="70" t="s">
        <v>31</v>
      </c>
      <c r="G406" s="70" t="s">
        <v>31</v>
      </c>
      <c r="H406" s="10">
        <v>0.03</v>
      </c>
      <c r="L406" s="10">
        <v>0.01</v>
      </c>
      <c r="N406" s="4"/>
      <c r="O406" s="4"/>
      <c r="P406" s="10">
        <v>0.01</v>
      </c>
      <c r="Q406" s="4"/>
    </row>
    <row r="407" spans="2:21" ht="21.75" customHeight="1">
      <c r="B407" s="11"/>
      <c r="D407" s="4" t="s">
        <v>32</v>
      </c>
      <c r="E407" s="5"/>
      <c r="F407" s="4" t="s">
        <v>32</v>
      </c>
      <c r="G407" s="4" t="s">
        <v>32</v>
      </c>
      <c r="H407" s="4" t="s">
        <v>32</v>
      </c>
      <c r="I407" s="4" t="s">
        <v>32</v>
      </c>
      <c r="J407" s="4" t="s">
        <v>32</v>
      </c>
      <c r="K407" s="4" t="s">
        <v>32</v>
      </c>
      <c r="L407" s="4" t="s">
        <v>32</v>
      </c>
      <c r="N407" s="4" t="s">
        <v>32</v>
      </c>
      <c r="O407" s="4" t="s">
        <v>32</v>
      </c>
      <c r="P407" s="4" t="s">
        <v>32</v>
      </c>
      <c r="Q407" s="4" t="s">
        <v>32</v>
      </c>
      <c r="R407" s="4" t="s">
        <v>32</v>
      </c>
      <c r="S407" s="4" t="s">
        <v>32</v>
      </c>
      <c r="T407" s="4" t="s">
        <v>32</v>
      </c>
      <c r="U407" s="4" t="s">
        <v>32</v>
      </c>
    </row>
    <row r="408" spans="2:21" ht="21.75" customHeight="1">
      <c r="B408" s="60">
        <v>1</v>
      </c>
      <c r="C408" s="60">
        <v>2</v>
      </c>
      <c r="D408" s="60">
        <v>3</v>
      </c>
      <c r="E408" s="60">
        <v>4</v>
      </c>
      <c r="F408" s="60">
        <v>5</v>
      </c>
      <c r="G408" s="60">
        <v>6</v>
      </c>
      <c r="H408" s="61">
        <v>7</v>
      </c>
      <c r="I408" s="60">
        <v>8</v>
      </c>
      <c r="J408" s="60">
        <v>9</v>
      </c>
      <c r="K408" s="60">
        <v>10</v>
      </c>
      <c r="L408" s="61">
        <v>11</v>
      </c>
      <c r="M408" s="60">
        <v>12</v>
      </c>
      <c r="N408" s="60">
        <v>13</v>
      </c>
      <c r="O408" s="60">
        <v>14</v>
      </c>
      <c r="P408" s="61">
        <v>15</v>
      </c>
      <c r="Q408" s="60">
        <v>16</v>
      </c>
      <c r="R408" s="60">
        <v>17</v>
      </c>
      <c r="S408" s="60">
        <v>18</v>
      </c>
      <c r="T408" s="60">
        <v>19</v>
      </c>
      <c r="U408" s="60">
        <v>20</v>
      </c>
    </row>
    <row r="409" spans="2:8" ht="21.75" customHeight="1">
      <c r="B409" s="60"/>
      <c r="E409" s="3" t="s">
        <v>22</v>
      </c>
      <c r="H409" s="4"/>
    </row>
    <row r="410" spans="1:22" ht="21.75" customHeight="1">
      <c r="A410" s="193">
        <v>1</v>
      </c>
      <c r="B410" s="197" t="s">
        <v>16</v>
      </c>
      <c r="C410" s="127">
        <v>210</v>
      </c>
      <c r="D410" s="127">
        <f>C410*15</f>
        <v>3150</v>
      </c>
      <c r="E410" s="127">
        <f>SUM(C410*32)</f>
        <v>6720</v>
      </c>
      <c r="F410" s="127">
        <f>SUM(C410*22)</f>
        <v>4620</v>
      </c>
      <c r="G410" s="127">
        <f>SUM(E410*8)</f>
        <v>53760</v>
      </c>
      <c r="H410" s="127" t="s">
        <v>20</v>
      </c>
      <c r="I410" s="128">
        <f>SUM(D410+F410+G410)</f>
        <v>61530</v>
      </c>
      <c r="J410" s="127">
        <f>SUM(C410*3)</f>
        <v>630</v>
      </c>
      <c r="K410" s="127">
        <f>SUM(E410*0.5)</f>
        <v>3360</v>
      </c>
      <c r="L410" s="127" t="str">
        <f>+L412</f>
        <v>+</v>
      </c>
      <c r="M410" s="128">
        <f>SUM(J410:L410)</f>
        <v>3990</v>
      </c>
      <c r="N410" s="127">
        <f>SUM(C410*3)</f>
        <v>630</v>
      </c>
      <c r="O410" s="127">
        <f>SUM(E410*1)</f>
        <v>6720</v>
      </c>
      <c r="P410" s="127" t="s">
        <v>20</v>
      </c>
      <c r="Q410" s="128">
        <f>SUM(N410:P410)</f>
        <v>7350</v>
      </c>
      <c r="R410" s="127">
        <f>SUM(C410*2)</f>
        <v>420</v>
      </c>
      <c r="S410" s="127">
        <f>SUM(E410*0.5)</f>
        <v>3360</v>
      </c>
      <c r="T410" s="127" t="s">
        <v>20</v>
      </c>
      <c r="U410" s="128">
        <f>SUM(R410:T410)</f>
        <v>3780</v>
      </c>
      <c r="V410" s="135"/>
    </row>
    <row r="411" spans="1:22" ht="21.75" customHeight="1">
      <c r="A411" s="193">
        <v>2</v>
      </c>
      <c r="B411" s="197" t="s">
        <v>17</v>
      </c>
      <c r="C411" s="127">
        <v>73</v>
      </c>
      <c r="D411" s="127">
        <f>SUM(C411*15)</f>
        <v>1095</v>
      </c>
      <c r="E411" s="129">
        <f>SUM(C411*24)</f>
        <v>1752</v>
      </c>
      <c r="F411" s="127">
        <f>SUM(C411*32.5)</f>
        <v>2372.5</v>
      </c>
      <c r="G411" s="127">
        <f>SUM(E411*8)</f>
        <v>14016</v>
      </c>
      <c r="H411" s="127" t="s">
        <v>20</v>
      </c>
      <c r="I411" s="128">
        <f>SUM(D411+F411+G411)</f>
        <v>17483.5</v>
      </c>
      <c r="J411" s="127">
        <f>SUM(C411*2.5)</f>
        <v>182.5</v>
      </c>
      <c r="K411" s="127">
        <f>SUM(E411*0.5)</f>
        <v>876</v>
      </c>
      <c r="L411" s="127" t="s">
        <v>20</v>
      </c>
      <c r="M411" s="128">
        <f>SUM(J411:L411)</f>
        <v>1058.5</v>
      </c>
      <c r="N411" s="127">
        <f>SUM(C411*3)</f>
        <v>219</v>
      </c>
      <c r="O411" s="127">
        <f>SUM(E411*1)</f>
        <v>1752</v>
      </c>
      <c r="P411" s="127" t="s">
        <v>20</v>
      </c>
      <c r="Q411" s="128">
        <f>SUM(N411:P411)</f>
        <v>1971</v>
      </c>
      <c r="R411" s="127">
        <f>SUM(C411*2)</f>
        <v>146</v>
      </c>
      <c r="S411" s="127">
        <f>SUM(E411*0.5)</f>
        <v>876</v>
      </c>
      <c r="T411" s="127" t="s">
        <v>20</v>
      </c>
      <c r="U411" s="128">
        <f>SUM(R411:T411)</f>
        <v>1022</v>
      </c>
      <c r="V411" s="135"/>
    </row>
    <row r="412" spans="1:22" ht="21.75" customHeight="1">
      <c r="A412" s="193">
        <v>3</v>
      </c>
      <c r="B412" s="197" t="s">
        <v>18</v>
      </c>
      <c r="C412" s="127">
        <v>142</v>
      </c>
      <c r="D412" s="127">
        <f>SUM(C412*15)</f>
        <v>2130</v>
      </c>
      <c r="E412" s="127">
        <f>SUM(C412*32)</f>
        <v>4544</v>
      </c>
      <c r="F412" s="127">
        <f>SUM(C412*22)</f>
        <v>3124</v>
      </c>
      <c r="G412" s="127">
        <f>SUM(E412*8)</f>
        <v>36352</v>
      </c>
      <c r="H412" s="127" t="s">
        <v>20</v>
      </c>
      <c r="I412" s="128">
        <f>SUM(D412+F412+G412)</f>
        <v>41606</v>
      </c>
      <c r="J412" s="127">
        <f>SUM(C412*3)</f>
        <v>426</v>
      </c>
      <c r="K412" s="127">
        <f>SUM(E412*0.5)</f>
        <v>2272</v>
      </c>
      <c r="L412" s="127" t="s">
        <v>20</v>
      </c>
      <c r="M412" s="128">
        <f>SUM(J412:L412)</f>
        <v>2698</v>
      </c>
      <c r="N412" s="127">
        <f>SUM(C412*3)</f>
        <v>426</v>
      </c>
      <c r="O412" s="127">
        <f>SUM(E412*1)</f>
        <v>4544</v>
      </c>
      <c r="P412" s="127" t="s">
        <v>20</v>
      </c>
      <c r="Q412" s="128">
        <f>SUM(N412:P412)</f>
        <v>4970</v>
      </c>
      <c r="R412" s="127">
        <f>SUM(C412*2)</f>
        <v>284</v>
      </c>
      <c r="S412" s="127">
        <f>SUM(E412*0.5)</f>
        <v>2272</v>
      </c>
      <c r="T412" s="127" t="s">
        <v>20</v>
      </c>
      <c r="U412" s="128">
        <f>SUM(R412:T412)</f>
        <v>2556</v>
      </c>
      <c r="V412" s="135"/>
    </row>
    <row r="413" spans="1:22" ht="24" customHeight="1">
      <c r="A413" s="193">
        <v>4</v>
      </c>
      <c r="B413" s="197" t="s">
        <v>84</v>
      </c>
      <c r="C413" s="127">
        <v>55</v>
      </c>
      <c r="D413" s="127">
        <f>SUM(C413*15)</f>
        <v>825</v>
      </c>
      <c r="E413" s="127">
        <f>SUM(C413*24)</f>
        <v>1320</v>
      </c>
      <c r="F413" s="127">
        <f>SUM(C413*32.5)</f>
        <v>1787.5</v>
      </c>
      <c r="G413" s="127">
        <f>SUM(E413*8)</f>
        <v>10560</v>
      </c>
      <c r="H413" s="127" t="s">
        <v>20</v>
      </c>
      <c r="I413" s="128">
        <f>SUM(D413+F413+G413)</f>
        <v>13172.5</v>
      </c>
      <c r="J413" s="127">
        <f>SUM(C413*2.5)</f>
        <v>137.5</v>
      </c>
      <c r="K413" s="127">
        <f>SUM(E413*0.5)</f>
        <v>660</v>
      </c>
      <c r="L413" s="127" t="s">
        <v>20</v>
      </c>
      <c r="M413" s="128">
        <f>SUM(J413:L413)</f>
        <v>797.5</v>
      </c>
      <c r="N413" s="127">
        <f>SUM(C413*3)</f>
        <v>165</v>
      </c>
      <c r="O413" s="127">
        <f>SUM(E413*1)</f>
        <v>1320</v>
      </c>
      <c r="P413" s="127" t="s">
        <v>20</v>
      </c>
      <c r="Q413" s="128">
        <f>SUM(N413:P413)</f>
        <v>1485</v>
      </c>
      <c r="R413" s="127">
        <f>SUM(C413*2)</f>
        <v>110</v>
      </c>
      <c r="S413" s="127">
        <f>SUM(E413*0.5)</f>
        <v>660</v>
      </c>
      <c r="T413" s="127" t="s">
        <v>20</v>
      </c>
      <c r="U413" s="128">
        <f>SUM(R413:T413)</f>
        <v>770</v>
      </c>
      <c r="V413" s="135"/>
    </row>
    <row r="414" spans="2:22" ht="18.75">
      <c r="B414" s="120" t="s">
        <v>27</v>
      </c>
      <c r="C414" s="130">
        <f>C413+C412+C411+C410</f>
        <v>480</v>
      </c>
      <c r="D414" s="130">
        <f>D413+D412+D411+D410</f>
        <v>7200</v>
      </c>
      <c r="E414" s="130">
        <f>SUM(E409:E413)</f>
        <v>14336</v>
      </c>
      <c r="F414" s="130">
        <f>SUM(F409:F413)</f>
        <v>11904</v>
      </c>
      <c r="G414" s="130">
        <f>SUM(G409:G413)</f>
        <v>114688</v>
      </c>
      <c r="H414" s="130">
        <f>SUM(H410:H413)</f>
        <v>0</v>
      </c>
      <c r="I414" s="130">
        <f>SUM(I409:I413)</f>
        <v>133792</v>
      </c>
      <c r="J414" s="130">
        <f>SUM(J409:J413)</f>
        <v>1376</v>
      </c>
      <c r="K414" s="130">
        <f>SUM(K409:K413)</f>
        <v>7168</v>
      </c>
      <c r="L414" s="130">
        <f>SUM(L410:L413)</f>
        <v>0</v>
      </c>
      <c r="M414" s="130">
        <f>SUM(M409:M413)</f>
        <v>8544</v>
      </c>
      <c r="N414" s="130">
        <f>SUM(N409:N413)</f>
        <v>1440</v>
      </c>
      <c r="O414" s="130">
        <f>SUM(O409:O413)</f>
        <v>14336</v>
      </c>
      <c r="P414" s="130">
        <f>SUM(P410:P413)</f>
        <v>0</v>
      </c>
      <c r="Q414" s="130">
        <f>SUM(Q409:Q413)</f>
        <v>15776</v>
      </c>
      <c r="R414" s="130">
        <f>SUM(R409:R413)</f>
        <v>960</v>
      </c>
      <c r="S414" s="130">
        <f>SUM(S409:S413)</f>
        <v>7168</v>
      </c>
      <c r="T414" s="130">
        <f>SUM(T410:T413)</f>
        <v>0</v>
      </c>
      <c r="U414" s="130">
        <f>SUM(U409:U413)</f>
        <v>8128</v>
      </c>
      <c r="V414" s="135"/>
    </row>
    <row r="415" spans="2:21" ht="24" customHeight="1">
      <c r="B415" s="40" t="s">
        <v>22</v>
      </c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87" t="s">
        <v>21</v>
      </c>
      <c r="T415" s="88" t="s">
        <v>205</v>
      </c>
      <c r="U415" s="40"/>
    </row>
    <row r="416" spans="2:21" ht="19.5">
      <c r="B416" s="41" t="s">
        <v>298</v>
      </c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40" t="s">
        <v>22</v>
      </c>
      <c r="T416" s="9"/>
      <c r="U416" s="9"/>
    </row>
    <row r="417" spans="2:22" ht="16.5">
      <c r="B417" s="113" t="s">
        <v>69</v>
      </c>
      <c r="C417" s="211"/>
      <c r="D417" s="211"/>
      <c r="E417" s="211" t="s">
        <v>265</v>
      </c>
      <c r="F417" s="211"/>
      <c r="G417" s="211" t="s">
        <v>269</v>
      </c>
      <c r="H417" s="214"/>
      <c r="I417" s="214"/>
      <c r="J417" s="214"/>
      <c r="K417" s="214"/>
      <c r="L417" s="211" t="s">
        <v>207</v>
      </c>
      <c r="M417" s="211"/>
      <c r="N417" s="211"/>
      <c r="O417" s="211"/>
      <c r="P417" s="96"/>
      <c r="Q417" s="183"/>
      <c r="R417" s="211" t="s">
        <v>206</v>
      </c>
      <c r="S417" s="214"/>
      <c r="T417" s="214"/>
      <c r="U417" s="214"/>
      <c r="V417" s="62"/>
    </row>
    <row r="418" spans="2:22" ht="15.75">
      <c r="B418" s="80"/>
      <c r="C418" s="66"/>
      <c r="D418" s="65" t="s">
        <v>267</v>
      </c>
      <c r="E418" s="66" t="s">
        <v>266</v>
      </c>
      <c r="F418" s="65" t="s">
        <v>267</v>
      </c>
      <c r="G418" s="96"/>
      <c r="H418" s="96"/>
      <c r="I418" s="96"/>
      <c r="J418" s="96"/>
      <c r="K418" s="96"/>
      <c r="L418" s="211" t="s">
        <v>208</v>
      </c>
      <c r="M418" s="214"/>
      <c r="N418" s="214"/>
      <c r="O418" s="214"/>
      <c r="P418" s="96"/>
      <c r="Q418" s="96"/>
      <c r="R418" s="96"/>
      <c r="S418" s="96"/>
      <c r="T418" s="96"/>
      <c r="U418" s="96"/>
      <c r="V418" s="62"/>
    </row>
    <row r="419" spans="2:22" ht="15.75">
      <c r="B419" s="80"/>
      <c r="C419" s="85"/>
      <c r="D419" s="85">
        <v>43</v>
      </c>
      <c r="E419" s="85">
        <v>46</v>
      </c>
      <c r="F419" s="85">
        <v>28</v>
      </c>
      <c r="G419" s="96"/>
      <c r="H419" s="96"/>
      <c r="I419" s="96"/>
      <c r="J419" s="96"/>
      <c r="K419" s="96"/>
      <c r="L419" s="211" t="s">
        <v>209</v>
      </c>
      <c r="M419" s="214"/>
      <c r="N419" s="214"/>
      <c r="O419" s="214"/>
      <c r="P419" s="96"/>
      <c r="Q419" s="96"/>
      <c r="R419" s="96"/>
      <c r="S419" s="96"/>
      <c r="T419" s="96"/>
      <c r="U419" s="96"/>
      <c r="V419" s="62"/>
    </row>
    <row r="420" spans="2:21" ht="15.75">
      <c r="B420" s="49" t="s">
        <v>263</v>
      </c>
      <c r="C420" s="85"/>
      <c r="D420" s="85"/>
      <c r="E420" s="85"/>
      <c r="F420" s="85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</row>
    <row r="421" spans="2:21" ht="16.5">
      <c r="B421" s="49" t="s">
        <v>264</v>
      </c>
      <c r="C421" s="90"/>
      <c r="D421" s="90">
        <f>D419+D420</f>
        <v>43</v>
      </c>
      <c r="E421" s="90">
        <f>E419+E420</f>
        <v>46</v>
      </c>
      <c r="F421" s="90">
        <f>F419+F420</f>
        <v>28</v>
      </c>
      <c r="G421" s="213" t="s">
        <v>310</v>
      </c>
      <c r="H421" s="214"/>
      <c r="I421" s="214"/>
      <c r="J421" s="214"/>
      <c r="K421" s="214"/>
      <c r="L421" s="214"/>
      <c r="M421" s="214"/>
      <c r="N421" s="214"/>
      <c r="O421" s="214"/>
      <c r="P421" s="214"/>
      <c r="Q421" s="214"/>
      <c r="R421" s="214"/>
      <c r="S421" s="214"/>
      <c r="T421" s="214"/>
      <c r="U421" s="214"/>
    </row>
    <row r="422" spans="2:21" ht="16.5">
      <c r="B422" s="82" t="s">
        <v>27</v>
      </c>
      <c r="C422" s="210"/>
      <c r="D422" s="210"/>
      <c r="E422" s="210"/>
      <c r="F422" s="210"/>
      <c r="G422" s="213" t="s">
        <v>305</v>
      </c>
      <c r="H422" s="214"/>
      <c r="I422" s="214"/>
      <c r="J422" s="214"/>
      <c r="K422" s="214"/>
      <c r="L422" s="214"/>
      <c r="M422" s="214"/>
      <c r="N422" s="214"/>
      <c r="O422" s="214"/>
      <c r="P422" s="214"/>
      <c r="Q422" s="214"/>
      <c r="R422" s="214"/>
      <c r="S422" s="214"/>
      <c r="T422" s="214"/>
      <c r="U422" s="214"/>
    </row>
    <row r="423" spans="2:21" ht="15.75">
      <c r="B423" s="82" t="s">
        <v>102</v>
      </c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</row>
    <row r="424" spans="2:21" ht="16.5">
      <c r="B424" s="93" t="s">
        <v>272</v>
      </c>
      <c r="C424" s="48"/>
      <c r="D424" s="48"/>
      <c r="E424" s="48"/>
      <c r="F424" s="48"/>
      <c r="G424" s="49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</row>
    <row r="425" spans="1:24" ht="16.5" customHeight="1">
      <c r="A425" s="49" t="s">
        <v>299</v>
      </c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</row>
    <row r="426" spans="2:21" ht="17.25">
      <c r="B426" s="47"/>
      <c r="C426" s="48"/>
      <c r="D426" s="48"/>
      <c r="E426" s="48"/>
      <c r="F426" s="48"/>
      <c r="G426" s="49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</row>
    <row r="427" ht="16.5">
      <c r="B427" s="47"/>
    </row>
    <row r="433" spans="3:21" ht="18"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</row>
    <row r="434" spans="2:21" ht="18">
      <c r="B434" s="56">
        <v>11</v>
      </c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</row>
    <row r="435" spans="2:21" ht="18">
      <c r="B435" s="5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</row>
    <row r="436" spans="2:21" ht="18">
      <c r="B436" s="5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</row>
    <row r="437" spans="2:21" ht="18">
      <c r="B437" s="5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</row>
    <row r="438" spans="2:21" ht="23.25">
      <c r="B438" s="114" t="s">
        <v>146</v>
      </c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</row>
    <row r="439" spans="2:21" ht="22.5">
      <c r="B439" s="115" t="s">
        <v>247</v>
      </c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</row>
    <row r="440" spans="2:21" ht="15.75">
      <c r="B440" s="161" t="s">
        <v>327</v>
      </c>
      <c r="C440" s="162"/>
      <c r="D440" s="162"/>
      <c r="E440" s="162"/>
      <c r="F440" s="162"/>
      <c r="G440" s="162"/>
      <c r="H440" s="162"/>
      <c r="I440" s="55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</row>
    <row r="441" spans="2:17" ht="21.75" customHeight="1">
      <c r="B441" s="228" t="s">
        <v>261</v>
      </c>
      <c r="C441" s="228"/>
      <c r="D441" s="228"/>
      <c r="E441" s="228"/>
      <c r="F441" s="228"/>
      <c r="G441" s="228"/>
      <c r="H441" s="238" t="s">
        <v>313</v>
      </c>
      <c r="I441" s="238"/>
      <c r="J441" s="238"/>
      <c r="K441" s="238"/>
      <c r="L441" s="238"/>
      <c r="M441" s="238"/>
      <c r="N441" s="238"/>
      <c r="O441" s="238"/>
      <c r="P441" s="238"/>
      <c r="Q441" s="238"/>
    </row>
    <row r="442" spans="2:22" ht="21.75" customHeight="1">
      <c r="B442" s="3" t="s">
        <v>22</v>
      </c>
      <c r="C442" s="70"/>
      <c r="D442" s="70" t="s">
        <v>29</v>
      </c>
      <c r="E442" s="70" t="s">
        <v>4</v>
      </c>
      <c r="F442" s="71" t="s">
        <v>21</v>
      </c>
      <c r="G442" s="72" t="s">
        <v>12</v>
      </c>
      <c r="H442" s="72" t="s">
        <v>13</v>
      </c>
      <c r="I442" s="73" t="s">
        <v>0</v>
      </c>
      <c r="J442" s="74" t="s">
        <v>11</v>
      </c>
      <c r="K442" s="74" t="s">
        <v>12</v>
      </c>
      <c r="L442" s="72" t="s">
        <v>13</v>
      </c>
      <c r="M442" s="73" t="s">
        <v>0</v>
      </c>
      <c r="N442" s="72" t="s">
        <v>14</v>
      </c>
      <c r="O442" s="74" t="s">
        <v>15</v>
      </c>
      <c r="P442" s="74" t="s">
        <v>13</v>
      </c>
      <c r="Q442" s="73" t="s">
        <v>0</v>
      </c>
      <c r="R442" s="74" t="s">
        <v>23</v>
      </c>
      <c r="S442" s="74" t="s">
        <v>24</v>
      </c>
      <c r="T442" s="72" t="s">
        <v>13</v>
      </c>
      <c r="U442" s="73" t="s">
        <v>0</v>
      </c>
      <c r="V442" s="62"/>
    </row>
    <row r="443" spans="2:22" ht="21.75" customHeight="1">
      <c r="B443" s="69" t="s">
        <v>1</v>
      </c>
      <c r="C443" s="72" t="s">
        <v>343</v>
      </c>
      <c r="D443" s="70" t="s">
        <v>30</v>
      </c>
      <c r="E443" s="70" t="s">
        <v>5</v>
      </c>
      <c r="F443" s="70" t="s">
        <v>7</v>
      </c>
      <c r="G443" s="70" t="s">
        <v>8</v>
      </c>
      <c r="H443" s="70" t="s">
        <v>9</v>
      </c>
      <c r="I443" s="60" t="s">
        <v>10</v>
      </c>
      <c r="J443" s="70" t="s">
        <v>7</v>
      </c>
      <c r="K443" s="70" t="s">
        <v>8</v>
      </c>
      <c r="L443" s="70" t="s">
        <v>9</v>
      </c>
      <c r="M443" s="60" t="s">
        <v>10</v>
      </c>
      <c r="N443" s="70" t="s">
        <v>7</v>
      </c>
      <c r="O443" s="70" t="s">
        <v>8</v>
      </c>
      <c r="P443" s="70" t="s">
        <v>9</v>
      </c>
      <c r="Q443" s="60" t="s">
        <v>10</v>
      </c>
      <c r="R443" s="73" t="s">
        <v>7</v>
      </c>
      <c r="S443" s="73" t="s">
        <v>8</v>
      </c>
      <c r="T443" s="70" t="s">
        <v>9</v>
      </c>
      <c r="U443" s="60" t="s">
        <v>10</v>
      </c>
      <c r="V443" s="62"/>
    </row>
    <row r="444" spans="2:17" ht="21.75" customHeight="1">
      <c r="B444" s="69" t="s">
        <v>3</v>
      </c>
      <c r="C444" s="101" t="s">
        <v>319</v>
      </c>
      <c r="D444" s="70" t="s">
        <v>308</v>
      </c>
      <c r="E444" s="70" t="s">
        <v>6</v>
      </c>
      <c r="F444" s="70" t="s">
        <v>31</v>
      </c>
      <c r="G444" s="70" t="s">
        <v>31</v>
      </c>
      <c r="H444" s="10">
        <v>0.03</v>
      </c>
      <c r="L444" s="10">
        <v>0.01</v>
      </c>
      <c r="N444" s="4"/>
      <c r="O444" s="4"/>
      <c r="P444" s="10">
        <v>0.01</v>
      </c>
      <c r="Q444" s="4"/>
    </row>
    <row r="445" spans="2:21" ht="21.75" customHeight="1">
      <c r="B445" s="11"/>
      <c r="D445" s="4" t="s">
        <v>32</v>
      </c>
      <c r="E445" s="5"/>
      <c r="F445" s="4" t="s">
        <v>32</v>
      </c>
      <c r="G445" s="4" t="s">
        <v>32</v>
      </c>
      <c r="H445" s="4" t="s">
        <v>32</v>
      </c>
      <c r="I445" s="4" t="s">
        <v>32</v>
      </c>
      <c r="J445" s="4" t="s">
        <v>32</v>
      </c>
      <c r="K445" s="4" t="s">
        <v>32</v>
      </c>
      <c r="L445" s="4" t="s">
        <v>32</v>
      </c>
      <c r="N445" s="4" t="s">
        <v>32</v>
      </c>
      <c r="O445" s="4" t="s">
        <v>32</v>
      </c>
      <c r="P445" s="4" t="s">
        <v>32</v>
      </c>
      <c r="Q445" s="4" t="s">
        <v>32</v>
      </c>
      <c r="R445" s="4" t="s">
        <v>32</v>
      </c>
      <c r="S445" s="4" t="s">
        <v>32</v>
      </c>
      <c r="T445" s="4" t="s">
        <v>32</v>
      </c>
      <c r="U445" s="4" t="s">
        <v>32</v>
      </c>
    </row>
    <row r="446" spans="2:21" ht="21.75" customHeight="1">
      <c r="B446" s="60">
        <v>1</v>
      </c>
      <c r="C446" s="60"/>
      <c r="D446" s="60">
        <v>3</v>
      </c>
      <c r="E446" s="60">
        <v>4</v>
      </c>
      <c r="F446" s="60">
        <v>5</v>
      </c>
      <c r="G446" s="60">
        <v>6</v>
      </c>
      <c r="H446" s="61">
        <v>7</v>
      </c>
      <c r="I446" s="60">
        <v>8</v>
      </c>
      <c r="J446" s="60">
        <v>9</v>
      </c>
      <c r="K446" s="60">
        <v>10</v>
      </c>
      <c r="L446" s="61">
        <v>11</v>
      </c>
      <c r="M446" s="60">
        <v>12</v>
      </c>
      <c r="N446" s="60">
        <v>13</v>
      </c>
      <c r="O446" s="60">
        <v>14</v>
      </c>
      <c r="P446" s="61">
        <v>15</v>
      </c>
      <c r="Q446" s="60">
        <v>16</v>
      </c>
      <c r="R446" s="60">
        <v>17</v>
      </c>
      <c r="S446" s="60">
        <v>18</v>
      </c>
      <c r="T446" s="60">
        <v>19</v>
      </c>
      <c r="U446" s="60">
        <v>20</v>
      </c>
    </row>
    <row r="447" spans="2:8" ht="21.75" customHeight="1">
      <c r="B447" s="60"/>
      <c r="E447" s="3" t="s">
        <v>22</v>
      </c>
      <c r="H447" s="4"/>
    </row>
    <row r="448" spans="1:21" ht="21.75" customHeight="1">
      <c r="A448" s="193">
        <v>1</v>
      </c>
      <c r="B448" s="197" t="s">
        <v>16</v>
      </c>
      <c r="C448" s="127">
        <v>35</v>
      </c>
      <c r="D448" s="127">
        <f>C448*15</f>
        <v>525</v>
      </c>
      <c r="E448" s="127">
        <f>SUM(C448*32)</f>
        <v>1120</v>
      </c>
      <c r="F448" s="127">
        <f>SUM(C448*22)</f>
        <v>770</v>
      </c>
      <c r="G448" s="127">
        <f>SUM(E448*8)</f>
        <v>8960</v>
      </c>
      <c r="H448" s="127" t="s">
        <v>20</v>
      </c>
      <c r="I448" s="128">
        <f>SUM(D448+F448+G448)</f>
        <v>10255</v>
      </c>
      <c r="J448" s="127">
        <f>SUM(C448*3)</f>
        <v>105</v>
      </c>
      <c r="K448" s="127">
        <f>SUM(E448*0.5)</f>
        <v>560</v>
      </c>
      <c r="L448" s="127" t="str">
        <f>+L450</f>
        <v>+</v>
      </c>
      <c r="M448" s="128">
        <f>SUM(J448:L448)</f>
        <v>665</v>
      </c>
      <c r="N448" s="127">
        <f>SUM(C448*3)</f>
        <v>105</v>
      </c>
      <c r="O448" s="127">
        <f>SUM(E448*1)</f>
        <v>1120</v>
      </c>
      <c r="P448" s="127" t="s">
        <v>20</v>
      </c>
      <c r="Q448" s="128">
        <f>SUM(N448:P448)</f>
        <v>1225</v>
      </c>
      <c r="R448" s="127">
        <f>SUM(C448*2)</f>
        <v>70</v>
      </c>
      <c r="S448" s="127">
        <f>SUM(E448*0.5)</f>
        <v>560</v>
      </c>
      <c r="T448" s="127" t="s">
        <v>20</v>
      </c>
      <c r="U448" s="128">
        <f>SUM(R448:T448)</f>
        <v>630</v>
      </c>
    </row>
    <row r="449" spans="1:21" ht="21.75" customHeight="1">
      <c r="A449" s="193">
        <v>2</v>
      </c>
      <c r="B449" s="197" t="s">
        <v>17</v>
      </c>
      <c r="C449" s="127">
        <v>17</v>
      </c>
      <c r="D449" s="127">
        <f>SUM(C449*15)</f>
        <v>255</v>
      </c>
      <c r="E449" s="129">
        <f>SUM(C449*24)</f>
        <v>408</v>
      </c>
      <c r="F449" s="127">
        <f>SUM(C449*32.5)</f>
        <v>552.5</v>
      </c>
      <c r="G449" s="127">
        <f>SUM(E449*8)</f>
        <v>3264</v>
      </c>
      <c r="H449" s="127" t="s">
        <v>20</v>
      </c>
      <c r="I449" s="128">
        <f>SUM(D449+F449+G449)</f>
        <v>4071.5</v>
      </c>
      <c r="J449" s="127">
        <f>SUM(C449*2.5)</f>
        <v>42.5</v>
      </c>
      <c r="K449" s="127">
        <f>SUM(E449*0.5)</f>
        <v>204</v>
      </c>
      <c r="L449" s="127" t="s">
        <v>20</v>
      </c>
      <c r="M449" s="128">
        <f>SUM(J449:L449)</f>
        <v>246.5</v>
      </c>
      <c r="N449" s="127">
        <f>SUM(C449*3)</f>
        <v>51</v>
      </c>
      <c r="O449" s="127">
        <f>SUM(E449*1)</f>
        <v>408</v>
      </c>
      <c r="P449" s="127" t="s">
        <v>20</v>
      </c>
      <c r="Q449" s="128">
        <f>SUM(N449:P449)</f>
        <v>459</v>
      </c>
      <c r="R449" s="127">
        <f>SUM(C449*2)</f>
        <v>34</v>
      </c>
      <c r="S449" s="127">
        <f>SUM(E449*0.5)</f>
        <v>204</v>
      </c>
      <c r="T449" s="127" t="s">
        <v>20</v>
      </c>
      <c r="U449" s="128">
        <f>SUM(R449:T449)</f>
        <v>238</v>
      </c>
    </row>
    <row r="450" spans="1:21" ht="21.75" customHeight="1">
      <c r="A450" s="193">
        <v>3</v>
      </c>
      <c r="B450" s="197" t="s">
        <v>18</v>
      </c>
      <c r="C450" s="127">
        <v>24</v>
      </c>
      <c r="D450" s="127">
        <f>SUM(C450*15)</f>
        <v>360</v>
      </c>
      <c r="E450" s="127">
        <f>SUM(C450*32)</f>
        <v>768</v>
      </c>
      <c r="F450" s="127">
        <f>SUM(C450*22)</f>
        <v>528</v>
      </c>
      <c r="G450" s="127">
        <f>SUM(E450*8)</f>
        <v>6144</v>
      </c>
      <c r="H450" s="127" t="s">
        <v>20</v>
      </c>
      <c r="I450" s="128">
        <f>SUM(D450+F450+G450)</f>
        <v>7032</v>
      </c>
      <c r="J450" s="127">
        <f>SUM(C450*3)</f>
        <v>72</v>
      </c>
      <c r="K450" s="127">
        <f>SUM(E450*0.5)</f>
        <v>384</v>
      </c>
      <c r="L450" s="127" t="s">
        <v>20</v>
      </c>
      <c r="M450" s="128">
        <f>SUM(J450:L450)</f>
        <v>456</v>
      </c>
      <c r="N450" s="127">
        <f>SUM(C450*3)</f>
        <v>72</v>
      </c>
      <c r="O450" s="127">
        <f>SUM(E450*1)</f>
        <v>768</v>
      </c>
      <c r="P450" s="127" t="s">
        <v>20</v>
      </c>
      <c r="Q450" s="128">
        <f>SUM(N450:P450)</f>
        <v>840</v>
      </c>
      <c r="R450" s="127">
        <f>SUM(C450*2)</f>
        <v>48</v>
      </c>
      <c r="S450" s="127">
        <f>SUM(E450*0.5)</f>
        <v>384</v>
      </c>
      <c r="T450" s="127" t="s">
        <v>20</v>
      </c>
      <c r="U450" s="128">
        <f>SUM(R450:T450)</f>
        <v>432</v>
      </c>
    </row>
    <row r="451" spans="1:21" ht="21.75" customHeight="1">
      <c r="A451" s="193">
        <v>4</v>
      </c>
      <c r="B451" s="197" t="s">
        <v>84</v>
      </c>
      <c r="C451" s="127">
        <v>11</v>
      </c>
      <c r="D451" s="127">
        <f>SUM(C451*15)</f>
        <v>165</v>
      </c>
      <c r="E451" s="127">
        <f>SUM(C451*24)</f>
        <v>264</v>
      </c>
      <c r="F451" s="127">
        <f>SUM(C451*32.5)</f>
        <v>357.5</v>
      </c>
      <c r="G451" s="127">
        <f>SUM(E451*8)</f>
        <v>2112</v>
      </c>
      <c r="H451" s="127" t="s">
        <v>20</v>
      </c>
      <c r="I451" s="128">
        <f>SUM(D451+F451+G451)</f>
        <v>2634.5</v>
      </c>
      <c r="J451" s="127">
        <f>SUM(C451*2.5)</f>
        <v>27.5</v>
      </c>
      <c r="K451" s="127">
        <f>SUM(E451*0.5)</f>
        <v>132</v>
      </c>
      <c r="L451" s="127" t="s">
        <v>20</v>
      </c>
      <c r="M451" s="128">
        <f>SUM(J451:L451)</f>
        <v>159.5</v>
      </c>
      <c r="N451" s="127">
        <f>SUM(C451*3)</f>
        <v>33</v>
      </c>
      <c r="O451" s="127">
        <f>SUM(E451*1)</f>
        <v>264</v>
      </c>
      <c r="P451" s="127" t="s">
        <v>20</v>
      </c>
      <c r="Q451" s="128">
        <f>SUM(N451:P451)</f>
        <v>297</v>
      </c>
      <c r="R451" s="127">
        <f>SUM(C451*2)</f>
        <v>22</v>
      </c>
      <c r="S451" s="127">
        <f>SUM(E451*0.5)</f>
        <v>132</v>
      </c>
      <c r="T451" s="127" t="s">
        <v>20</v>
      </c>
      <c r="U451" s="128">
        <f>SUM(R451:T451)</f>
        <v>154</v>
      </c>
    </row>
    <row r="452" spans="2:21" ht="21.75" customHeight="1">
      <c r="B452" s="120" t="s">
        <v>27</v>
      </c>
      <c r="C452" s="120">
        <f>C451+C450+C449+C448</f>
        <v>87</v>
      </c>
      <c r="D452" s="130">
        <f>D451+D450+D449+D448</f>
        <v>1305</v>
      </c>
      <c r="E452" s="130">
        <f aca="true" t="shared" si="10" ref="E452:U452">SUM(E448:E451)</f>
        <v>2560</v>
      </c>
      <c r="F452" s="130">
        <f t="shared" si="10"/>
        <v>2208</v>
      </c>
      <c r="G452" s="130">
        <f t="shared" si="10"/>
        <v>20480</v>
      </c>
      <c r="H452" s="130">
        <f t="shared" si="10"/>
        <v>0</v>
      </c>
      <c r="I452" s="130">
        <f t="shared" si="10"/>
        <v>23993</v>
      </c>
      <c r="J452" s="130">
        <f t="shared" si="10"/>
        <v>247</v>
      </c>
      <c r="K452" s="130">
        <f t="shared" si="10"/>
        <v>1280</v>
      </c>
      <c r="L452" s="130">
        <f t="shared" si="10"/>
        <v>0</v>
      </c>
      <c r="M452" s="130">
        <f t="shared" si="10"/>
        <v>1527</v>
      </c>
      <c r="N452" s="130">
        <f t="shared" si="10"/>
        <v>261</v>
      </c>
      <c r="O452" s="130">
        <f t="shared" si="10"/>
        <v>2560</v>
      </c>
      <c r="P452" s="130">
        <f t="shared" si="10"/>
        <v>0</v>
      </c>
      <c r="Q452" s="130">
        <f t="shared" si="10"/>
        <v>2821</v>
      </c>
      <c r="R452" s="130">
        <f t="shared" si="10"/>
        <v>174</v>
      </c>
      <c r="S452" s="130">
        <f t="shared" si="10"/>
        <v>1280</v>
      </c>
      <c r="T452" s="130">
        <f t="shared" si="10"/>
        <v>0</v>
      </c>
      <c r="U452" s="130">
        <f t="shared" si="10"/>
        <v>1454</v>
      </c>
    </row>
    <row r="453" spans="2:21" ht="23.25" customHeight="1">
      <c r="B453" s="40" t="s">
        <v>22</v>
      </c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87" t="s">
        <v>21</v>
      </c>
      <c r="T453" s="88" t="s">
        <v>205</v>
      </c>
      <c r="U453" s="40"/>
    </row>
    <row r="454" spans="2:21" ht="19.5">
      <c r="B454" s="41" t="s">
        <v>298</v>
      </c>
      <c r="C454" s="13"/>
      <c r="D454" s="13"/>
      <c r="E454" s="13"/>
      <c r="F454" s="13"/>
      <c r="G454" s="13"/>
      <c r="H454" s="14"/>
      <c r="I454" s="13"/>
      <c r="J454" s="13"/>
      <c r="K454" s="13"/>
      <c r="L454" s="14"/>
      <c r="M454" s="13"/>
      <c r="N454" s="13"/>
      <c r="O454" s="13"/>
      <c r="P454" s="14"/>
      <c r="Q454" s="13"/>
      <c r="R454" s="13"/>
      <c r="S454" s="13"/>
      <c r="T454" s="14"/>
      <c r="U454" s="13"/>
    </row>
    <row r="455" spans="2:22" ht="21">
      <c r="B455" s="31"/>
      <c r="C455" s="67"/>
      <c r="D455" s="67"/>
      <c r="E455" s="67"/>
      <c r="F455" s="212"/>
      <c r="G455" s="212"/>
      <c r="H455" s="212"/>
      <c r="I455" s="212"/>
      <c r="J455" s="212"/>
      <c r="K455" s="212"/>
      <c r="L455" s="212"/>
      <c r="M455" s="212"/>
      <c r="N455" s="212"/>
      <c r="O455" s="212"/>
      <c r="P455" s="80"/>
      <c r="Q455" s="80"/>
      <c r="R455" s="212"/>
      <c r="S455" s="212"/>
      <c r="T455" s="212"/>
      <c r="U455" s="212"/>
      <c r="V455" s="62"/>
    </row>
    <row r="456" spans="2:22" ht="16.5">
      <c r="B456" s="113" t="s">
        <v>69</v>
      </c>
      <c r="C456" s="211"/>
      <c r="D456" s="211"/>
      <c r="E456" s="211" t="s">
        <v>265</v>
      </c>
      <c r="F456" s="211"/>
      <c r="G456" s="211" t="s">
        <v>269</v>
      </c>
      <c r="H456" s="214"/>
      <c r="I456" s="214"/>
      <c r="J456" s="214"/>
      <c r="K456" s="214"/>
      <c r="L456" s="211" t="s">
        <v>207</v>
      </c>
      <c r="M456" s="211"/>
      <c r="N456" s="211"/>
      <c r="O456" s="211"/>
      <c r="P456" s="96"/>
      <c r="Q456" s="183"/>
      <c r="R456" s="211" t="s">
        <v>206</v>
      </c>
      <c r="S456" s="214"/>
      <c r="T456" s="214"/>
      <c r="U456" s="214"/>
      <c r="V456" s="62"/>
    </row>
    <row r="457" spans="2:22" ht="15.75">
      <c r="B457" s="80"/>
      <c r="C457" s="66"/>
      <c r="D457" s="65" t="s">
        <v>267</v>
      </c>
      <c r="E457" s="66" t="s">
        <v>266</v>
      </c>
      <c r="F457" s="65" t="s">
        <v>267</v>
      </c>
      <c r="G457" s="96"/>
      <c r="H457" s="96"/>
      <c r="I457" s="96"/>
      <c r="J457" s="96"/>
      <c r="K457" s="96"/>
      <c r="L457" s="211" t="s">
        <v>208</v>
      </c>
      <c r="M457" s="214"/>
      <c r="N457" s="214"/>
      <c r="O457" s="214"/>
      <c r="P457" s="96"/>
      <c r="Q457" s="96"/>
      <c r="R457" s="96"/>
      <c r="S457" s="96"/>
      <c r="T457" s="96"/>
      <c r="U457" s="96"/>
      <c r="V457" s="62"/>
    </row>
    <row r="458" spans="2:22" ht="15.75">
      <c r="B458" s="80"/>
      <c r="C458" s="85"/>
      <c r="D458" s="85">
        <v>0</v>
      </c>
      <c r="E458" s="85">
        <v>15</v>
      </c>
      <c r="F458" s="85">
        <v>0</v>
      </c>
      <c r="G458" s="96"/>
      <c r="H458" s="96"/>
      <c r="I458" s="96"/>
      <c r="J458" s="96"/>
      <c r="K458" s="96"/>
      <c r="L458" s="211" t="s">
        <v>209</v>
      </c>
      <c r="M458" s="214"/>
      <c r="N458" s="214"/>
      <c r="O458" s="214"/>
      <c r="P458" s="96"/>
      <c r="Q458" s="96"/>
      <c r="R458" s="96"/>
      <c r="S458" s="96"/>
      <c r="T458" s="96"/>
      <c r="U458" s="96"/>
      <c r="V458" s="62"/>
    </row>
    <row r="459" spans="2:21" ht="16.5">
      <c r="B459" s="49" t="s">
        <v>263</v>
      </c>
      <c r="C459" s="46"/>
      <c r="D459" s="46"/>
      <c r="E459" s="46"/>
      <c r="F459" s="46"/>
      <c r="G459" s="43"/>
      <c r="H459" s="43"/>
      <c r="I459" s="43"/>
      <c r="J459" s="43"/>
      <c r="K459" s="9"/>
      <c r="L459" s="9"/>
      <c r="M459" s="9"/>
      <c r="N459" s="9"/>
      <c r="O459" s="9"/>
      <c r="P459" s="43"/>
      <c r="Q459" s="43"/>
      <c r="R459" s="43"/>
      <c r="S459" s="43"/>
      <c r="T459" s="43"/>
      <c r="U459" s="43"/>
    </row>
    <row r="460" spans="2:31" ht="16.5">
      <c r="B460" s="49" t="s">
        <v>264</v>
      </c>
      <c r="C460" s="48"/>
      <c r="D460" s="48">
        <f>D458+D459</f>
        <v>0</v>
      </c>
      <c r="E460" s="48">
        <f>E458+E459</f>
        <v>15</v>
      </c>
      <c r="F460" s="48">
        <f>F458+F459</f>
        <v>0</v>
      </c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W460" s="62"/>
      <c r="X460" s="62"/>
      <c r="Y460" s="62"/>
      <c r="Z460" s="62"/>
      <c r="AA460" s="62"/>
      <c r="AB460" s="62"/>
      <c r="AC460" s="62"/>
      <c r="AD460" s="62"/>
      <c r="AE460" s="62"/>
    </row>
    <row r="461" spans="2:31" ht="17.25">
      <c r="B461" s="82" t="s">
        <v>27</v>
      </c>
      <c r="C461" s="220"/>
      <c r="D461" s="220"/>
      <c r="E461" s="220"/>
      <c r="F461" s="220"/>
      <c r="G461" s="213" t="s">
        <v>268</v>
      </c>
      <c r="H461" s="213"/>
      <c r="I461" s="213"/>
      <c r="J461" s="213"/>
      <c r="K461" s="213"/>
      <c r="L461" s="213"/>
      <c r="M461" s="213"/>
      <c r="N461" s="213"/>
      <c r="O461" s="213"/>
      <c r="P461" s="213"/>
      <c r="Q461" s="213"/>
      <c r="R461" s="213"/>
      <c r="S461" s="213"/>
      <c r="T461" s="213"/>
      <c r="U461" s="213"/>
      <c r="W461" s="62"/>
      <c r="X461" s="62"/>
      <c r="Y461" s="62"/>
      <c r="Z461" s="62"/>
      <c r="AA461" s="62"/>
      <c r="AB461" s="62"/>
      <c r="AC461" s="62"/>
      <c r="AD461" s="62"/>
      <c r="AE461" s="62"/>
    </row>
    <row r="462" spans="2:31" ht="16.5">
      <c r="B462" s="82" t="s">
        <v>102</v>
      </c>
      <c r="C462" s="211"/>
      <c r="D462" s="211"/>
      <c r="E462" s="48"/>
      <c r="F462" s="48"/>
      <c r="G462" s="213" t="s">
        <v>305</v>
      </c>
      <c r="H462" s="214"/>
      <c r="I462" s="214"/>
      <c r="J462" s="214"/>
      <c r="K462" s="214"/>
      <c r="L462" s="214"/>
      <c r="M462" s="214"/>
      <c r="N462" s="214"/>
      <c r="O462" s="214"/>
      <c r="P462" s="214"/>
      <c r="Q462" s="214"/>
      <c r="R462" s="214"/>
      <c r="S462" s="214"/>
      <c r="T462" s="214"/>
      <c r="U462" s="214"/>
      <c r="W462" s="62"/>
      <c r="X462" s="62"/>
      <c r="Y462" s="62"/>
      <c r="Z462" s="62"/>
      <c r="AA462" s="62"/>
      <c r="AB462" s="62"/>
      <c r="AC462" s="62"/>
      <c r="AD462" s="62"/>
      <c r="AE462" s="62"/>
    </row>
    <row r="463" spans="2:31" ht="16.5">
      <c r="B463" s="82" t="s">
        <v>273</v>
      </c>
      <c r="C463" s="48"/>
      <c r="D463" s="48"/>
      <c r="E463" s="48"/>
      <c r="F463" s="48"/>
      <c r="G463" s="49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W463" s="62"/>
      <c r="X463" s="62"/>
      <c r="Y463" s="62"/>
      <c r="Z463" s="62"/>
      <c r="AA463" s="62"/>
      <c r="AB463" s="62"/>
      <c r="AC463" s="62"/>
      <c r="AD463" s="62"/>
      <c r="AE463" s="62"/>
    </row>
    <row r="464" spans="1:25" ht="16.5" customHeight="1">
      <c r="A464" s="49" t="s">
        <v>299</v>
      </c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</row>
    <row r="465" spans="2:21" ht="17.25">
      <c r="B465" s="47"/>
      <c r="C465" s="48"/>
      <c r="D465" s="48"/>
      <c r="E465" s="48"/>
      <c r="F465" s="48"/>
      <c r="G465" s="49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</row>
    <row r="466" spans="2:21" ht="16.5">
      <c r="B466" s="47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</row>
    <row r="467" spans="2:21" ht="17.25">
      <c r="B467" s="51" t="s">
        <v>0</v>
      </c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</row>
    <row r="468" spans="2:21" ht="17.25">
      <c r="B468" s="51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</row>
    <row r="469" spans="2:21" ht="17.25">
      <c r="B469" s="51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</row>
    <row r="470" spans="2:21" ht="17.25">
      <c r="B470" s="51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</row>
    <row r="471" spans="2:21" ht="17.25">
      <c r="B471" s="51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</row>
    <row r="472" spans="2:21" ht="18">
      <c r="B472" s="56">
        <v>12</v>
      </c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</row>
    <row r="473" spans="2:21" ht="18"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</row>
    <row r="474" spans="2:21" ht="18"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</row>
    <row r="475" spans="2:21" ht="23.25">
      <c r="B475" s="114" t="s">
        <v>146</v>
      </c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</row>
    <row r="476" spans="2:21" ht="22.5">
      <c r="B476" s="115" t="s">
        <v>247</v>
      </c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</row>
    <row r="477" spans="2:21" ht="15.75">
      <c r="B477" s="161" t="s">
        <v>327</v>
      </c>
      <c r="C477" s="162"/>
      <c r="D477" s="162"/>
      <c r="E477" s="162"/>
      <c r="F477" s="162"/>
      <c r="G477" s="162"/>
      <c r="H477" s="162"/>
      <c r="I477" s="55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53"/>
      <c r="U477" s="53"/>
    </row>
    <row r="478" spans="2:17" ht="19.5" customHeight="1">
      <c r="B478" s="119" t="s">
        <v>177</v>
      </c>
      <c r="E478" s="57"/>
      <c r="F478" s="238" t="s">
        <v>313</v>
      </c>
      <c r="G478" s="238"/>
      <c r="H478" s="238"/>
      <c r="I478" s="238"/>
      <c r="J478" s="238"/>
      <c r="K478" s="238"/>
      <c r="L478" s="238"/>
      <c r="M478" s="238"/>
      <c r="N478" s="238"/>
      <c r="O478" s="238"/>
      <c r="Q478" s="3" t="s">
        <v>22</v>
      </c>
    </row>
    <row r="479" spans="2:22" ht="19.5" customHeight="1">
      <c r="B479" s="3" t="s">
        <v>22</v>
      </c>
      <c r="C479" s="70"/>
      <c r="D479" s="70" t="s">
        <v>29</v>
      </c>
      <c r="E479" s="70" t="s">
        <v>4</v>
      </c>
      <c r="F479" s="71" t="s">
        <v>21</v>
      </c>
      <c r="G479" s="72" t="s">
        <v>12</v>
      </c>
      <c r="H479" s="72" t="s">
        <v>13</v>
      </c>
      <c r="I479" s="73" t="s">
        <v>0</v>
      </c>
      <c r="J479" s="74" t="s">
        <v>11</v>
      </c>
      <c r="K479" s="74" t="s">
        <v>12</v>
      </c>
      <c r="L479" s="72" t="s">
        <v>13</v>
      </c>
      <c r="M479" s="73" t="s">
        <v>0</v>
      </c>
      <c r="N479" s="72" t="s">
        <v>14</v>
      </c>
      <c r="O479" s="74" t="s">
        <v>15</v>
      </c>
      <c r="P479" s="74" t="s">
        <v>13</v>
      </c>
      <c r="Q479" s="73" t="s">
        <v>0</v>
      </c>
      <c r="R479" s="74" t="s">
        <v>23</v>
      </c>
      <c r="S479" s="74" t="s">
        <v>24</v>
      </c>
      <c r="T479" s="72" t="s">
        <v>13</v>
      </c>
      <c r="U479" s="73" t="s">
        <v>0</v>
      </c>
      <c r="V479" s="62"/>
    </row>
    <row r="480" spans="2:22" ht="19.5" customHeight="1">
      <c r="B480" s="69" t="s">
        <v>1</v>
      </c>
      <c r="C480" s="72" t="s">
        <v>343</v>
      </c>
      <c r="D480" s="70" t="s">
        <v>30</v>
      </c>
      <c r="E480" s="70" t="s">
        <v>5</v>
      </c>
      <c r="F480" s="70" t="s">
        <v>7</v>
      </c>
      <c r="G480" s="70" t="s">
        <v>8</v>
      </c>
      <c r="H480" s="70" t="s">
        <v>9</v>
      </c>
      <c r="I480" s="60" t="s">
        <v>10</v>
      </c>
      <c r="J480" s="70" t="s">
        <v>7</v>
      </c>
      <c r="K480" s="70" t="s">
        <v>8</v>
      </c>
      <c r="L480" s="70" t="s">
        <v>9</v>
      </c>
      <c r="M480" s="60" t="s">
        <v>10</v>
      </c>
      <c r="N480" s="70" t="s">
        <v>7</v>
      </c>
      <c r="O480" s="70" t="s">
        <v>8</v>
      </c>
      <c r="P480" s="70" t="s">
        <v>9</v>
      </c>
      <c r="Q480" s="60" t="s">
        <v>10</v>
      </c>
      <c r="R480" s="73" t="s">
        <v>7</v>
      </c>
      <c r="S480" s="73" t="s">
        <v>8</v>
      </c>
      <c r="T480" s="70" t="s">
        <v>9</v>
      </c>
      <c r="U480" s="60" t="s">
        <v>10</v>
      </c>
      <c r="V480" s="62"/>
    </row>
    <row r="481" spans="2:17" ht="19.5" customHeight="1">
      <c r="B481" s="69" t="s">
        <v>3</v>
      </c>
      <c r="C481" s="101" t="s">
        <v>319</v>
      </c>
      <c r="D481" s="70" t="s">
        <v>308</v>
      </c>
      <c r="E481" s="70" t="s">
        <v>6</v>
      </c>
      <c r="F481" s="70" t="s">
        <v>31</v>
      </c>
      <c r="G481" s="70" t="s">
        <v>31</v>
      </c>
      <c r="H481" s="10">
        <v>0.03</v>
      </c>
      <c r="L481" s="10">
        <v>0.01</v>
      </c>
      <c r="N481" s="4"/>
      <c r="O481" s="4"/>
      <c r="P481" s="10">
        <v>0.01</v>
      </c>
      <c r="Q481" s="4"/>
    </row>
    <row r="482" spans="2:21" ht="19.5" customHeight="1">
      <c r="B482" s="11"/>
      <c r="D482" s="4" t="s">
        <v>32</v>
      </c>
      <c r="E482" s="5"/>
      <c r="F482" s="4" t="s">
        <v>32</v>
      </c>
      <c r="G482" s="4" t="s">
        <v>32</v>
      </c>
      <c r="H482" s="4" t="s">
        <v>32</v>
      </c>
      <c r="I482" s="4" t="s">
        <v>32</v>
      </c>
      <c r="J482" s="4" t="s">
        <v>32</v>
      </c>
      <c r="K482" s="4" t="s">
        <v>32</v>
      </c>
      <c r="L482" s="4" t="s">
        <v>32</v>
      </c>
      <c r="N482" s="4" t="s">
        <v>32</v>
      </c>
      <c r="O482" s="4" t="s">
        <v>32</v>
      </c>
      <c r="P482" s="4" t="s">
        <v>32</v>
      </c>
      <c r="Q482" s="4" t="s">
        <v>32</v>
      </c>
      <c r="R482" s="4" t="s">
        <v>32</v>
      </c>
      <c r="S482" s="4" t="s">
        <v>32</v>
      </c>
      <c r="T482" s="4" t="s">
        <v>32</v>
      </c>
      <c r="U482" s="4" t="s">
        <v>32</v>
      </c>
    </row>
    <row r="483" spans="2:21" ht="19.5" customHeight="1">
      <c r="B483" s="11"/>
      <c r="C483" s="60"/>
      <c r="D483" s="60">
        <v>3</v>
      </c>
      <c r="E483" s="60">
        <v>4</v>
      </c>
      <c r="F483" s="60">
        <v>5</v>
      </c>
      <c r="G483" s="60">
        <v>6</v>
      </c>
      <c r="H483" s="61">
        <v>7</v>
      </c>
      <c r="I483" s="60">
        <v>8</v>
      </c>
      <c r="J483" s="60">
        <v>9</v>
      </c>
      <c r="K483" s="60">
        <v>10</v>
      </c>
      <c r="L483" s="61">
        <v>11</v>
      </c>
      <c r="M483" s="60">
        <v>12</v>
      </c>
      <c r="N483" s="60">
        <v>13</v>
      </c>
      <c r="O483" s="60">
        <v>14</v>
      </c>
      <c r="P483" s="61">
        <v>15</v>
      </c>
      <c r="Q483" s="60">
        <v>16</v>
      </c>
      <c r="R483" s="60">
        <v>17</v>
      </c>
      <c r="S483" s="60">
        <v>18</v>
      </c>
      <c r="T483" s="60">
        <v>19</v>
      </c>
      <c r="U483" s="60">
        <v>20</v>
      </c>
    </row>
    <row r="484" spans="2:23" ht="19.5" customHeight="1">
      <c r="B484" s="60">
        <v>1</v>
      </c>
      <c r="E484" s="3" t="s">
        <v>22</v>
      </c>
      <c r="H484" s="4"/>
      <c r="W484" s="62"/>
    </row>
    <row r="485" spans="1:22" ht="19.5" customHeight="1">
      <c r="A485" s="193">
        <v>1</v>
      </c>
      <c r="B485" s="197" t="s">
        <v>16</v>
      </c>
      <c r="C485" s="127">
        <v>196</v>
      </c>
      <c r="D485" s="127">
        <f>C485*15</f>
        <v>2940</v>
      </c>
      <c r="E485" s="127">
        <f>SUM(C485*32)</f>
        <v>6272</v>
      </c>
      <c r="F485" s="127">
        <f>SUM(C485*22)</f>
        <v>4312</v>
      </c>
      <c r="G485" s="127">
        <f>SUM(E485*8)</f>
        <v>50176</v>
      </c>
      <c r="H485" s="127" t="s">
        <v>20</v>
      </c>
      <c r="I485" s="128">
        <f>SUM(D485+F485+G485)</f>
        <v>57428</v>
      </c>
      <c r="J485" s="127">
        <f>SUM(C485*3)</f>
        <v>588</v>
      </c>
      <c r="K485" s="127">
        <f>SUM(E485*0.5)</f>
        <v>3136</v>
      </c>
      <c r="L485" s="127" t="str">
        <f>+L487</f>
        <v>+</v>
      </c>
      <c r="M485" s="128">
        <f>SUM(J485:L485)</f>
        <v>3724</v>
      </c>
      <c r="N485" s="127">
        <f>SUM(C485*3)</f>
        <v>588</v>
      </c>
      <c r="O485" s="127">
        <f>SUM(E485*1)</f>
        <v>6272</v>
      </c>
      <c r="P485" s="127" t="s">
        <v>20</v>
      </c>
      <c r="Q485" s="128">
        <f>SUM(N485:P485)</f>
        <v>6860</v>
      </c>
      <c r="R485" s="127">
        <f>SUM(C485*2)</f>
        <v>392</v>
      </c>
      <c r="S485" s="127">
        <f>SUM(E485*0.5)</f>
        <v>3136</v>
      </c>
      <c r="T485" s="127" t="s">
        <v>20</v>
      </c>
      <c r="U485" s="128">
        <f>SUM(R485:T485)</f>
        <v>3528</v>
      </c>
      <c r="V485" s="135"/>
    </row>
    <row r="486" spans="1:22" ht="19.5" customHeight="1">
      <c r="A486" s="193">
        <v>2</v>
      </c>
      <c r="B486" s="197" t="s">
        <v>17</v>
      </c>
      <c r="C486" s="127">
        <v>81</v>
      </c>
      <c r="D486" s="127">
        <f>SUM(C486*15)</f>
        <v>1215</v>
      </c>
      <c r="E486" s="129">
        <f>SUM(C486*24)</f>
        <v>1944</v>
      </c>
      <c r="F486" s="127">
        <f>SUM(C486*32.5)</f>
        <v>2632.5</v>
      </c>
      <c r="G486" s="127">
        <f>SUM(E486*8)</f>
        <v>15552</v>
      </c>
      <c r="H486" s="127" t="s">
        <v>20</v>
      </c>
      <c r="I486" s="128">
        <f>SUM(D486+F486+G486)</f>
        <v>19399.5</v>
      </c>
      <c r="J486" s="127">
        <f>SUM(C486*2.5)</f>
        <v>202.5</v>
      </c>
      <c r="K486" s="127">
        <f>SUM(E486*0.5)</f>
        <v>972</v>
      </c>
      <c r="L486" s="127" t="s">
        <v>20</v>
      </c>
      <c r="M486" s="128">
        <f>SUM(J486:L486)</f>
        <v>1174.5</v>
      </c>
      <c r="N486" s="127">
        <f>SUM(C486*3)</f>
        <v>243</v>
      </c>
      <c r="O486" s="127">
        <f>SUM(E486*1)</f>
        <v>1944</v>
      </c>
      <c r="P486" s="127" t="s">
        <v>20</v>
      </c>
      <c r="Q486" s="128">
        <f>SUM(N486:P486)</f>
        <v>2187</v>
      </c>
      <c r="R486" s="127">
        <f>SUM(C486*2)</f>
        <v>162</v>
      </c>
      <c r="S486" s="127">
        <f>SUM(E486*0.5)</f>
        <v>972</v>
      </c>
      <c r="T486" s="127" t="s">
        <v>20</v>
      </c>
      <c r="U486" s="128">
        <f>SUM(R486:T486)</f>
        <v>1134</v>
      </c>
      <c r="V486" s="135"/>
    </row>
    <row r="487" spans="1:22" ht="19.5" customHeight="1">
      <c r="A487" s="193">
        <v>3</v>
      </c>
      <c r="B487" s="197" t="s">
        <v>18</v>
      </c>
      <c r="C487" s="127">
        <v>131</v>
      </c>
      <c r="D487" s="127">
        <f>SUM(C487*15)</f>
        <v>1965</v>
      </c>
      <c r="E487" s="127">
        <f>SUM(C487*32)</f>
        <v>4192</v>
      </c>
      <c r="F487" s="127">
        <f>SUM(C487*22)</f>
        <v>2882</v>
      </c>
      <c r="G487" s="127">
        <f>SUM(E487*8)</f>
        <v>33536</v>
      </c>
      <c r="H487" s="127" t="s">
        <v>20</v>
      </c>
      <c r="I487" s="128">
        <f>SUM(D487+F487+G487)</f>
        <v>38383</v>
      </c>
      <c r="J487" s="127">
        <f>SUM(C487*3)</f>
        <v>393</v>
      </c>
      <c r="K487" s="127">
        <f>SUM(E487*0.5)</f>
        <v>2096</v>
      </c>
      <c r="L487" s="127" t="s">
        <v>20</v>
      </c>
      <c r="M487" s="128">
        <f>SUM(J487:L487)</f>
        <v>2489</v>
      </c>
      <c r="N487" s="127">
        <f>SUM(C487*3)</f>
        <v>393</v>
      </c>
      <c r="O487" s="127">
        <f>SUM(E487*1)</f>
        <v>4192</v>
      </c>
      <c r="P487" s="127" t="s">
        <v>20</v>
      </c>
      <c r="Q487" s="128">
        <f>SUM(N487:P487)</f>
        <v>4585</v>
      </c>
      <c r="R487" s="127">
        <f>SUM(C487*2)</f>
        <v>262</v>
      </c>
      <c r="S487" s="127">
        <f>SUM(E487*0.5)</f>
        <v>2096</v>
      </c>
      <c r="T487" s="127" t="s">
        <v>20</v>
      </c>
      <c r="U487" s="128">
        <f>SUM(R487:T487)</f>
        <v>2358</v>
      </c>
      <c r="V487" s="135"/>
    </row>
    <row r="488" spans="1:22" ht="19.5" customHeight="1">
      <c r="A488" s="193">
        <v>4</v>
      </c>
      <c r="B488" s="197" t="s">
        <v>84</v>
      </c>
      <c r="C488" s="127">
        <v>61</v>
      </c>
      <c r="D488" s="127">
        <f>SUM(C488*15)</f>
        <v>915</v>
      </c>
      <c r="E488" s="127">
        <f>SUM(C488*24)</f>
        <v>1464</v>
      </c>
      <c r="F488" s="127">
        <f>SUM(C488*32.5)</f>
        <v>1982.5</v>
      </c>
      <c r="G488" s="127">
        <f>SUM(E488*8)</f>
        <v>11712</v>
      </c>
      <c r="H488" s="127" t="s">
        <v>20</v>
      </c>
      <c r="I488" s="128">
        <f>SUM(D488+F488+G488)</f>
        <v>14609.5</v>
      </c>
      <c r="J488" s="127">
        <f>SUM(C488*2.5)</f>
        <v>152.5</v>
      </c>
      <c r="K488" s="127">
        <f>SUM(E488*0.5)</f>
        <v>732</v>
      </c>
      <c r="L488" s="127" t="s">
        <v>20</v>
      </c>
      <c r="M488" s="128">
        <f>SUM(J488:L488)</f>
        <v>884.5</v>
      </c>
      <c r="N488" s="127">
        <f>SUM(C488*3)</f>
        <v>183</v>
      </c>
      <c r="O488" s="127">
        <f>SUM(E488*1)</f>
        <v>1464</v>
      </c>
      <c r="P488" s="127" t="s">
        <v>20</v>
      </c>
      <c r="Q488" s="128">
        <f>SUM(N488:P488)</f>
        <v>1647</v>
      </c>
      <c r="R488" s="127">
        <f>SUM(C488*2)</f>
        <v>122</v>
      </c>
      <c r="S488" s="127">
        <f>SUM(E488*0.5)</f>
        <v>732</v>
      </c>
      <c r="T488" s="127" t="s">
        <v>20</v>
      </c>
      <c r="U488" s="128">
        <f>SUM(R488:T488)</f>
        <v>854</v>
      </c>
      <c r="V488" s="135"/>
    </row>
    <row r="489" spans="2:22" ht="18.75">
      <c r="B489" s="120" t="s">
        <v>27</v>
      </c>
      <c r="C489" s="120">
        <f>C488+C487+C486+C485</f>
        <v>469</v>
      </c>
      <c r="D489" s="130">
        <f>D488+D487+D486+D485</f>
        <v>7035</v>
      </c>
      <c r="E489" s="130">
        <f aca="true" t="shared" si="11" ref="E489:U489">SUM(E485:E488)</f>
        <v>13872</v>
      </c>
      <c r="F489" s="130">
        <f t="shared" si="11"/>
        <v>11809</v>
      </c>
      <c r="G489" s="130">
        <f t="shared" si="11"/>
        <v>110976</v>
      </c>
      <c r="H489" s="130">
        <f t="shared" si="11"/>
        <v>0</v>
      </c>
      <c r="I489" s="130">
        <f t="shared" si="11"/>
        <v>129820</v>
      </c>
      <c r="J489" s="130">
        <f t="shared" si="11"/>
        <v>1336</v>
      </c>
      <c r="K489" s="130">
        <f t="shared" si="11"/>
        <v>6936</v>
      </c>
      <c r="L489" s="130">
        <f t="shared" si="11"/>
        <v>0</v>
      </c>
      <c r="M489" s="130">
        <f t="shared" si="11"/>
        <v>8272</v>
      </c>
      <c r="N489" s="130">
        <f t="shared" si="11"/>
        <v>1407</v>
      </c>
      <c r="O489" s="130">
        <f t="shared" si="11"/>
        <v>13872</v>
      </c>
      <c r="P489" s="130">
        <f t="shared" si="11"/>
        <v>0</v>
      </c>
      <c r="Q489" s="130">
        <f t="shared" si="11"/>
        <v>15279</v>
      </c>
      <c r="R489" s="130">
        <f t="shared" si="11"/>
        <v>938</v>
      </c>
      <c r="S489" s="130">
        <f t="shared" si="11"/>
        <v>6936</v>
      </c>
      <c r="T489" s="130">
        <f t="shared" si="11"/>
        <v>0</v>
      </c>
      <c r="U489" s="130">
        <f t="shared" si="11"/>
        <v>7874</v>
      </c>
      <c r="V489" s="135"/>
    </row>
    <row r="490" spans="2:21" ht="28.5" customHeight="1">
      <c r="B490" s="40" t="s">
        <v>22</v>
      </c>
      <c r="C490" s="9"/>
      <c r="D490" s="145" t="s">
        <v>331</v>
      </c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87" t="s">
        <v>21</v>
      </c>
      <c r="T490" s="88" t="s">
        <v>205</v>
      </c>
      <c r="U490" s="40"/>
    </row>
    <row r="491" spans="2:21" ht="19.5">
      <c r="B491" s="41" t="s">
        <v>298</v>
      </c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</row>
    <row r="492" spans="2:22" ht="16.5">
      <c r="B492" s="40" t="s">
        <v>109</v>
      </c>
      <c r="C492" s="67"/>
      <c r="D492" s="67"/>
      <c r="E492" s="67"/>
      <c r="F492" s="212"/>
      <c r="G492" s="212"/>
      <c r="H492" s="212"/>
      <c r="I492" s="212"/>
      <c r="J492" s="212"/>
      <c r="K492" s="212"/>
      <c r="L492" s="212"/>
      <c r="M492" s="212"/>
      <c r="N492" s="212"/>
      <c r="O492" s="212"/>
      <c r="P492" s="80"/>
      <c r="Q492" s="80"/>
      <c r="R492" s="212"/>
      <c r="S492" s="212"/>
      <c r="T492" s="212"/>
      <c r="U492" s="212"/>
      <c r="V492" s="62"/>
    </row>
    <row r="493" spans="2:22" ht="16.5">
      <c r="B493" s="113" t="s">
        <v>69</v>
      </c>
      <c r="C493" s="211"/>
      <c r="D493" s="211"/>
      <c r="E493" s="211" t="s">
        <v>265</v>
      </c>
      <c r="F493" s="211"/>
      <c r="G493" s="211" t="s">
        <v>269</v>
      </c>
      <c r="H493" s="214"/>
      <c r="I493" s="214"/>
      <c r="J493" s="214"/>
      <c r="K493" s="214"/>
      <c r="L493" s="211" t="s">
        <v>207</v>
      </c>
      <c r="M493" s="211"/>
      <c r="N493" s="211"/>
      <c r="O493" s="211"/>
      <c r="P493" s="96"/>
      <c r="Q493" s="183"/>
      <c r="R493" s="211" t="s">
        <v>206</v>
      </c>
      <c r="S493" s="214"/>
      <c r="T493" s="214"/>
      <c r="U493" s="214"/>
      <c r="V493" s="62"/>
    </row>
    <row r="494" spans="2:22" ht="15.75">
      <c r="B494" s="80"/>
      <c r="C494" s="66"/>
      <c r="D494" s="65" t="s">
        <v>267</v>
      </c>
      <c r="E494" s="66" t="s">
        <v>266</v>
      </c>
      <c r="F494" s="65" t="s">
        <v>267</v>
      </c>
      <c r="G494" s="96"/>
      <c r="H494" s="96"/>
      <c r="I494" s="96"/>
      <c r="J494" s="96"/>
      <c r="K494" s="96"/>
      <c r="L494" s="211" t="s">
        <v>208</v>
      </c>
      <c r="M494" s="214"/>
      <c r="N494" s="214"/>
      <c r="O494" s="214"/>
      <c r="P494" s="96"/>
      <c r="Q494" s="96"/>
      <c r="R494" s="96"/>
      <c r="S494" s="96"/>
      <c r="T494" s="96"/>
      <c r="U494" s="96"/>
      <c r="V494" s="62"/>
    </row>
    <row r="495" spans="2:22" ht="15.75">
      <c r="B495" s="80"/>
      <c r="C495" s="85"/>
      <c r="D495" s="85">
        <v>39</v>
      </c>
      <c r="E495" s="85">
        <v>72</v>
      </c>
      <c r="F495" s="85">
        <v>10</v>
      </c>
      <c r="G495" s="96"/>
      <c r="H495" s="96"/>
      <c r="I495" s="96"/>
      <c r="J495" s="96"/>
      <c r="K495" s="96"/>
      <c r="L495" s="211" t="s">
        <v>209</v>
      </c>
      <c r="M495" s="214"/>
      <c r="N495" s="214"/>
      <c r="O495" s="214"/>
      <c r="P495" s="96"/>
      <c r="Q495" s="96"/>
      <c r="R495" s="96"/>
      <c r="S495" s="96"/>
      <c r="T495" s="96"/>
      <c r="U495" s="96"/>
      <c r="V495" s="62"/>
    </row>
    <row r="496" spans="2:22" ht="15.75">
      <c r="B496" s="49" t="s">
        <v>263</v>
      </c>
      <c r="C496" s="85"/>
      <c r="D496" s="85"/>
      <c r="E496" s="85"/>
      <c r="F496" s="85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62"/>
    </row>
    <row r="497" spans="2:32" ht="16.5">
      <c r="B497" s="49" t="s">
        <v>264</v>
      </c>
      <c r="C497" s="48"/>
      <c r="D497" s="48">
        <f>D495+D496</f>
        <v>39</v>
      </c>
      <c r="E497" s="48">
        <f>E495+E496</f>
        <v>72</v>
      </c>
      <c r="F497" s="48">
        <f>F495+F496</f>
        <v>10</v>
      </c>
      <c r="G497" s="213" t="s">
        <v>0</v>
      </c>
      <c r="H497" s="214"/>
      <c r="I497" s="214"/>
      <c r="J497" s="214"/>
      <c r="K497" s="214"/>
      <c r="L497" s="214"/>
      <c r="M497" s="214"/>
      <c r="N497" s="214"/>
      <c r="O497" s="214"/>
      <c r="P497" s="214"/>
      <c r="Q497" s="214"/>
      <c r="R497" s="214"/>
      <c r="S497" s="214"/>
      <c r="T497" s="214"/>
      <c r="U497" s="214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</row>
    <row r="498" spans="2:32" ht="17.25">
      <c r="B498" s="82" t="s">
        <v>27</v>
      </c>
      <c r="C498" s="220"/>
      <c r="D498" s="220"/>
      <c r="E498" s="220"/>
      <c r="F498" s="220"/>
      <c r="G498" s="213" t="s">
        <v>268</v>
      </c>
      <c r="H498" s="214"/>
      <c r="I498" s="214"/>
      <c r="J498" s="214"/>
      <c r="K498" s="214"/>
      <c r="L498" s="214"/>
      <c r="M498" s="214"/>
      <c r="N498" s="214"/>
      <c r="O498" s="214"/>
      <c r="P498" s="214"/>
      <c r="Q498" s="214"/>
      <c r="R498" s="214"/>
      <c r="S498" s="214"/>
      <c r="T498" s="214"/>
      <c r="U498" s="214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</row>
    <row r="499" spans="2:32" ht="17.25">
      <c r="B499" s="82" t="s">
        <v>102</v>
      </c>
      <c r="C499" s="218"/>
      <c r="D499" s="218"/>
      <c r="E499" s="48"/>
      <c r="F499" s="48"/>
      <c r="G499" s="213" t="s">
        <v>305</v>
      </c>
      <c r="H499" s="214"/>
      <c r="I499" s="214"/>
      <c r="J499" s="214"/>
      <c r="K499" s="214"/>
      <c r="L499" s="214"/>
      <c r="M499" s="214"/>
      <c r="N499" s="214"/>
      <c r="O499" s="214"/>
      <c r="P499" s="214"/>
      <c r="Q499" s="214"/>
      <c r="R499" s="214"/>
      <c r="S499" s="214"/>
      <c r="T499" s="214"/>
      <c r="U499" s="214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</row>
    <row r="500" spans="2:32" ht="16.5">
      <c r="B500" s="45"/>
      <c r="C500" s="118"/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</row>
    <row r="501" spans="2:32" ht="16.5">
      <c r="B501" s="93" t="s">
        <v>274</v>
      </c>
      <c r="C501" s="48"/>
      <c r="D501" s="48"/>
      <c r="E501" s="48"/>
      <c r="F501" s="48"/>
      <c r="G501" s="49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</row>
    <row r="502" spans="1:24" ht="16.5" customHeight="1">
      <c r="A502" s="49" t="s">
        <v>299</v>
      </c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</row>
    <row r="503" spans="2:21" ht="17.25">
      <c r="B503" s="47"/>
      <c r="C503" s="48"/>
      <c r="D503" s="48"/>
      <c r="E503" s="48"/>
      <c r="F503" s="48"/>
      <c r="G503" s="49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</row>
    <row r="504" spans="2:21" ht="17.25">
      <c r="B504" s="47"/>
      <c r="C504" s="48"/>
      <c r="D504" s="48"/>
      <c r="E504" s="48"/>
      <c r="F504" s="48"/>
      <c r="G504" s="49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</row>
    <row r="505" ht="16.5">
      <c r="B505" s="47"/>
    </row>
    <row r="511" spans="2:21" ht="18">
      <c r="B511" s="56">
        <v>13</v>
      </c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</row>
    <row r="512" spans="2:21" ht="18">
      <c r="B512" s="56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</row>
    <row r="513" spans="2:21" ht="18">
      <c r="B513" s="56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</row>
    <row r="514" spans="2:21" ht="18">
      <c r="B514" s="56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</row>
    <row r="515" spans="2:21" ht="18">
      <c r="B515" s="56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</row>
    <row r="516" spans="2:21" ht="18">
      <c r="B516" s="56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</row>
    <row r="517" spans="2:21" ht="18">
      <c r="B517" s="56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</row>
    <row r="518" spans="2:21" ht="23.25" customHeight="1">
      <c r="B518" s="115" t="s">
        <v>351</v>
      </c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</row>
    <row r="519" spans="2:21" ht="15.75">
      <c r="B519" s="161" t="s">
        <v>327</v>
      </c>
      <c r="C519" s="162"/>
      <c r="D519" s="162"/>
      <c r="E519" s="162"/>
      <c r="F519" s="162"/>
      <c r="G519" s="162"/>
      <c r="H519" s="162"/>
      <c r="I519" s="55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53"/>
      <c r="U519" s="53"/>
    </row>
    <row r="520" spans="2:17" ht="23.25">
      <c r="B520" s="79" t="s">
        <v>178</v>
      </c>
      <c r="C520" s="202"/>
      <c r="D520" s="202"/>
      <c r="E520" s="203"/>
      <c r="F520" s="57"/>
      <c r="G520" s="238" t="s">
        <v>313</v>
      </c>
      <c r="H520" s="238"/>
      <c r="I520" s="238"/>
      <c r="J520" s="238"/>
      <c r="K520" s="238"/>
      <c r="L520" s="238"/>
      <c r="M520" s="238"/>
      <c r="N520" s="238"/>
      <c r="O520" s="238"/>
      <c r="P520" s="238"/>
      <c r="Q520" s="3" t="s">
        <v>22</v>
      </c>
    </row>
    <row r="521" spans="2:22" ht="21.75" customHeight="1">
      <c r="B521" s="3" t="s">
        <v>22</v>
      </c>
      <c r="C521" s="70"/>
      <c r="D521" s="70" t="s">
        <v>29</v>
      </c>
      <c r="E521" s="70" t="s">
        <v>4</v>
      </c>
      <c r="F521" s="71" t="s">
        <v>21</v>
      </c>
      <c r="G521" s="72" t="s">
        <v>12</v>
      </c>
      <c r="H521" s="72" t="s">
        <v>13</v>
      </c>
      <c r="I521" s="73" t="s">
        <v>0</v>
      </c>
      <c r="J521" s="74" t="s">
        <v>11</v>
      </c>
      <c r="K521" s="74" t="s">
        <v>12</v>
      </c>
      <c r="L521" s="72" t="s">
        <v>13</v>
      </c>
      <c r="M521" s="73" t="s">
        <v>0</v>
      </c>
      <c r="N521" s="72" t="s">
        <v>14</v>
      </c>
      <c r="O521" s="74" t="s">
        <v>15</v>
      </c>
      <c r="P521" s="74" t="s">
        <v>13</v>
      </c>
      <c r="Q521" s="73" t="s">
        <v>0</v>
      </c>
      <c r="R521" s="74" t="s">
        <v>23</v>
      </c>
      <c r="S521" s="74" t="s">
        <v>24</v>
      </c>
      <c r="T521" s="72" t="s">
        <v>13</v>
      </c>
      <c r="U521" s="73" t="s">
        <v>0</v>
      </c>
      <c r="V521" s="62"/>
    </row>
    <row r="522" spans="2:22" ht="21.75" customHeight="1">
      <c r="B522" s="69" t="s">
        <v>1</v>
      </c>
      <c r="C522" s="72" t="s">
        <v>343</v>
      </c>
      <c r="D522" s="70" t="s">
        <v>30</v>
      </c>
      <c r="E522" s="70" t="s">
        <v>5</v>
      </c>
      <c r="F522" s="70" t="s">
        <v>7</v>
      </c>
      <c r="G522" s="70" t="s">
        <v>8</v>
      </c>
      <c r="H522" s="70" t="s">
        <v>9</v>
      </c>
      <c r="I522" s="60" t="s">
        <v>10</v>
      </c>
      <c r="J522" s="70" t="s">
        <v>7</v>
      </c>
      <c r="K522" s="70" t="s">
        <v>8</v>
      </c>
      <c r="L522" s="70" t="s">
        <v>9</v>
      </c>
      <c r="M522" s="60" t="s">
        <v>10</v>
      </c>
      <c r="N522" s="70" t="s">
        <v>7</v>
      </c>
      <c r="O522" s="70" t="s">
        <v>8</v>
      </c>
      <c r="P522" s="70" t="s">
        <v>9</v>
      </c>
      <c r="Q522" s="60" t="s">
        <v>10</v>
      </c>
      <c r="R522" s="73" t="s">
        <v>7</v>
      </c>
      <c r="S522" s="73" t="s">
        <v>8</v>
      </c>
      <c r="T522" s="70" t="s">
        <v>9</v>
      </c>
      <c r="U522" s="60" t="s">
        <v>10</v>
      </c>
      <c r="V522" s="62"/>
    </row>
    <row r="523" spans="2:17" ht="21.75" customHeight="1">
      <c r="B523" s="69" t="s">
        <v>3</v>
      </c>
      <c r="C523" s="101" t="s">
        <v>319</v>
      </c>
      <c r="D523" s="70" t="s">
        <v>308</v>
      </c>
      <c r="E523" s="70" t="s">
        <v>6</v>
      </c>
      <c r="F523" s="70" t="s">
        <v>31</v>
      </c>
      <c r="G523" s="70" t="s">
        <v>31</v>
      </c>
      <c r="H523" s="10">
        <v>0.03</v>
      </c>
      <c r="L523" s="10">
        <v>0.01</v>
      </c>
      <c r="N523" s="4"/>
      <c r="O523" s="4"/>
      <c r="P523" s="10">
        <v>0.01</v>
      </c>
      <c r="Q523" s="4"/>
    </row>
    <row r="524" spans="2:21" ht="21.75" customHeight="1">
      <c r="B524" s="11"/>
      <c r="D524" s="4" t="s">
        <v>32</v>
      </c>
      <c r="E524" s="5"/>
      <c r="F524" s="4" t="s">
        <v>32</v>
      </c>
      <c r="G524" s="4" t="s">
        <v>32</v>
      </c>
      <c r="H524" s="4" t="s">
        <v>32</v>
      </c>
      <c r="I524" s="4" t="s">
        <v>32</v>
      </c>
      <c r="J524" s="4" t="s">
        <v>32</v>
      </c>
      <c r="K524" s="4" t="s">
        <v>32</v>
      </c>
      <c r="L524" s="4" t="s">
        <v>32</v>
      </c>
      <c r="N524" s="4" t="s">
        <v>32</v>
      </c>
      <c r="O524" s="4" t="s">
        <v>32</v>
      </c>
      <c r="P524" s="4" t="s">
        <v>32</v>
      </c>
      <c r="Q524" s="4" t="s">
        <v>32</v>
      </c>
      <c r="R524" s="4" t="s">
        <v>32</v>
      </c>
      <c r="S524" s="4" t="s">
        <v>32</v>
      </c>
      <c r="T524" s="4" t="s">
        <v>32</v>
      </c>
      <c r="U524" s="4" t="s">
        <v>32</v>
      </c>
    </row>
    <row r="525" spans="2:21" ht="21.75" customHeight="1">
      <c r="B525" s="11"/>
      <c r="C525" s="60"/>
      <c r="D525" s="60">
        <v>3</v>
      </c>
      <c r="E525" s="60">
        <v>4</v>
      </c>
      <c r="F525" s="60">
        <v>5</v>
      </c>
      <c r="G525" s="60">
        <v>6</v>
      </c>
      <c r="H525" s="61">
        <v>7</v>
      </c>
      <c r="I525" s="60">
        <v>8</v>
      </c>
      <c r="J525" s="60">
        <v>9</v>
      </c>
      <c r="K525" s="60">
        <v>10</v>
      </c>
      <c r="L525" s="61">
        <v>11</v>
      </c>
      <c r="M525" s="60">
        <v>12</v>
      </c>
      <c r="N525" s="60">
        <v>13</v>
      </c>
      <c r="O525" s="60">
        <v>14</v>
      </c>
      <c r="P525" s="61">
        <v>15</v>
      </c>
      <c r="Q525" s="60">
        <v>16</v>
      </c>
      <c r="R525" s="60">
        <v>17</v>
      </c>
      <c r="S525" s="60">
        <v>18</v>
      </c>
      <c r="T525" s="60">
        <v>19</v>
      </c>
      <c r="U525" s="60">
        <v>20</v>
      </c>
    </row>
    <row r="526" spans="2:24" ht="21.75" customHeight="1">
      <c r="B526" s="60">
        <v>1</v>
      </c>
      <c r="E526" s="3" t="s">
        <v>22</v>
      </c>
      <c r="H526" s="4"/>
      <c r="W526" s="62"/>
      <c r="X526" s="62"/>
    </row>
    <row r="527" spans="1:21" ht="21.75" customHeight="1">
      <c r="A527" s="193">
        <v>1</v>
      </c>
      <c r="B527" s="197" t="s">
        <v>16</v>
      </c>
      <c r="C527" s="127">
        <v>116</v>
      </c>
      <c r="D527" s="127">
        <f>C527*15</f>
        <v>1740</v>
      </c>
      <c r="E527" s="127">
        <f>SUM(C527*32)</f>
        <v>3712</v>
      </c>
      <c r="F527" s="127">
        <f>SUM(C527*22)</f>
        <v>2552</v>
      </c>
      <c r="G527" s="127">
        <f>SUM(E527*8)</f>
        <v>29696</v>
      </c>
      <c r="H527" s="127" t="s">
        <v>20</v>
      </c>
      <c r="I527" s="128">
        <f>SUM(D527+F527+G527)</f>
        <v>33988</v>
      </c>
      <c r="J527" s="127">
        <f>SUM(C527*3)</f>
        <v>348</v>
      </c>
      <c r="K527" s="127">
        <f>SUM(E527*0.5)</f>
        <v>1856</v>
      </c>
      <c r="L527" s="127" t="str">
        <f>+L529</f>
        <v>+</v>
      </c>
      <c r="M527" s="128">
        <f>SUM(J527:L527)</f>
        <v>2204</v>
      </c>
      <c r="N527" s="127">
        <f>SUM(C527*3)</f>
        <v>348</v>
      </c>
      <c r="O527" s="127">
        <f>SUM(E527*1)</f>
        <v>3712</v>
      </c>
      <c r="P527" s="127" t="s">
        <v>20</v>
      </c>
      <c r="Q527" s="128">
        <f>SUM(N527:P527)</f>
        <v>4060</v>
      </c>
      <c r="R527" s="127">
        <f>SUM(C527*2)</f>
        <v>232</v>
      </c>
      <c r="S527" s="127">
        <f>SUM(E527*0.5)</f>
        <v>1856</v>
      </c>
      <c r="T527" s="127" t="s">
        <v>20</v>
      </c>
      <c r="U527" s="128">
        <f>SUM(R527:T527)</f>
        <v>2088</v>
      </c>
    </row>
    <row r="528" spans="1:21" ht="21.75" customHeight="1">
      <c r="A528" s="193">
        <v>2</v>
      </c>
      <c r="B528" s="197" t="s">
        <v>17</v>
      </c>
      <c r="C528" s="127">
        <v>61</v>
      </c>
      <c r="D528" s="127">
        <f>SUM(C528*15)</f>
        <v>915</v>
      </c>
      <c r="E528" s="129">
        <f>SUM(C528*24)</f>
        <v>1464</v>
      </c>
      <c r="F528" s="127">
        <f>SUM(C528*32.5)</f>
        <v>1982.5</v>
      </c>
      <c r="G528" s="127">
        <f>SUM(E528*8)</f>
        <v>11712</v>
      </c>
      <c r="H528" s="127" t="s">
        <v>20</v>
      </c>
      <c r="I528" s="128">
        <f>SUM(D528+F528+G528)</f>
        <v>14609.5</v>
      </c>
      <c r="J528" s="127">
        <f>SUM(C528*2.5)</f>
        <v>152.5</v>
      </c>
      <c r="K528" s="127">
        <f>SUM(E528*0.5)</f>
        <v>732</v>
      </c>
      <c r="L528" s="127" t="s">
        <v>20</v>
      </c>
      <c r="M528" s="128">
        <f>SUM(J528:L528)</f>
        <v>884.5</v>
      </c>
      <c r="N528" s="127">
        <f>SUM(C528*3)</f>
        <v>183</v>
      </c>
      <c r="O528" s="127">
        <f>SUM(E528*1)</f>
        <v>1464</v>
      </c>
      <c r="P528" s="127" t="s">
        <v>20</v>
      </c>
      <c r="Q528" s="128">
        <f>SUM(N528:P528)</f>
        <v>1647</v>
      </c>
      <c r="R528" s="127">
        <f>SUM(C528*2)</f>
        <v>122</v>
      </c>
      <c r="S528" s="127">
        <f>SUM(E528*0.5)</f>
        <v>732</v>
      </c>
      <c r="T528" s="127" t="s">
        <v>20</v>
      </c>
      <c r="U528" s="128">
        <f>SUM(R528:T528)</f>
        <v>854</v>
      </c>
    </row>
    <row r="529" spans="1:21" ht="21.75" customHeight="1">
      <c r="A529" s="193">
        <v>3</v>
      </c>
      <c r="B529" s="197" t="s">
        <v>18</v>
      </c>
      <c r="C529" s="127">
        <v>72</v>
      </c>
      <c r="D529" s="127">
        <f>SUM(C529*15)</f>
        <v>1080</v>
      </c>
      <c r="E529" s="127">
        <f>SUM(C529*32)</f>
        <v>2304</v>
      </c>
      <c r="F529" s="127">
        <f>SUM(C529*22)</f>
        <v>1584</v>
      </c>
      <c r="G529" s="127">
        <f>SUM(E529*8)</f>
        <v>18432</v>
      </c>
      <c r="H529" s="127" t="s">
        <v>20</v>
      </c>
      <c r="I529" s="128">
        <f>SUM(D529+F529+G529)</f>
        <v>21096</v>
      </c>
      <c r="J529" s="127">
        <f>SUM(C529*3)</f>
        <v>216</v>
      </c>
      <c r="K529" s="127">
        <f>SUM(E529*0.5)</f>
        <v>1152</v>
      </c>
      <c r="L529" s="127" t="s">
        <v>20</v>
      </c>
      <c r="M529" s="128">
        <f>SUM(J529:L529)</f>
        <v>1368</v>
      </c>
      <c r="N529" s="127">
        <f>SUM(C529*3)</f>
        <v>216</v>
      </c>
      <c r="O529" s="127">
        <f>SUM(E529*1)</f>
        <v>2304</v>
      </c>
      <c r="P529" s="127" t="s">
        <v>20</v>
      </c>
      <c r="Q529" s="128">
        <f>SUM(N529:P529)</f>
        <v>2520</v>
      </c>
      <c r="R529" s="127">
        <f>SUM(C529*2)</f>
        <v>144</v>
      </c>
      <c r="S529" s="127">
        <f>SUM(E529*0.5)</f>
        <v>1152</v>
      </c>
      <c r="T529" s="127" t="s">
        <v>20</v>
      </c>
      <c r="U529" s="128">
        <f>SUM(R529:T529)</f>
        <v>1296</v>
      </c>
    </row>
    <row r="530" spans="1:21" ht="21.75" customHeight="1">
      <c r="A530" s="193">
        <v>4</v>
      </c>
      <c r="B530" s="197" t="s">
        <v>84</v>
      </c>
      <c r="C530" s="127">
        <v>43</v>
      </c>
      <c r="D530" s="127">
        <f>SUM(C530*15)</f>
        <v>645</v>
      </c>
      <c r="E530" s="127">
        <f>SUM(C530*24)</f>
        <v>1032</v>
      </c>
      <c r="F530" s="127">
        <f>SUM(C530*32.5)</f>
        <v>1397.5</v>
      </c>
      <c r="G530" s="127">
        <f>SUM(E530*8)</f>
        <v>8256</v>
      </c>
      <c r="H530" s="127" t="s">
        <v>20</v>
      </c>
      <c r="I530" s="128">
        <f>SUM(D530+F530+G530)</f>
        <v>10298.5</v>
      </c>
      <c r="J530" s="127">
        <f>SUM(C530*2.5)</f>
        <v>107.5</v>
      </c>
      <c r="K530" s="127">
        <f>SUM(E530*0.5)</f>
        <v>516</v>
      </c>
      <c r="L530" s="127" t="s">
        <v>20</v>
      </c>
      <c r="M530" s="128">
        <f>SUM(J530:L530)</f>
        <v>623.5</v>
      </c>
      <c r="N530" s="127">
        <f>SUM(C530*3)</f>
        <v>129</v>
      </c>
      <c r="O530" s="127">
        <f>SUM(E530*1)</f>
        <v>1032</v>
      </c>
      <c r="P530" s="127" t="s">
        <v>20</v>
      </c>
      <c r="Q530" s="128">
        <f>SUM(N530:P530)</f>
        <v>1161</v>
      </c>
      <c r="R530" s="127">
        <f>SUM(C530*2)</f>
        <v>86</v>
      </c>
      <c r="S530" s="127">
        <f>SUM(E530*0.5)</f>
        <v>516</v>
      </c>
      <c r="T530" s="127" t="s">
        <v>20</v>
      </c>
      <c r="U530" s="128">
        <f>SUM(R530:T530)</f>
        <v>602</v>
      </c>
    </row>
    <row r="531" spans="2:21" ht="21.75" customHeight="1">
      <c r="B531" s="133" t="s">
        <v>27</v>
      </c>
      <c r="C531" s="130">
        <f>C530+C529+C528+C527</f>
        <v>292</v>
      </c>
      <c r="D531" s="130">
        <f>D530+D529+D528+D527</f>
        <v>4380</v>
      </c>
      <c r="E531" s="130">
        <f aca="true" t="shared" si="12" ref="E531:U531">SUM(E527:E530)</f>
        <v>8512</v>
      </c>
      <c r="F531" s="130">
        <f t="shared" si="12"/>
        <v>7516</v>
      </c>
      <c r="G531" s="130">
        <f t="shared" si="12"/>
        <v>68096</v>
      </c>
      <c r="H531" s="130">
        <f t="shared" si="12"/>
        <v>0</v>
      </c>
      <c r="I531" s="130">
        <f t="shared" si="12"/>
        <v>79992</v>
      </c>
      <c r="J531" s="130">
        <f t="shared" si="12"/>
        <v>824</v>
      </c>
      <c r="K531" s="130">
        <f t="shared" si="12"/>
        <v>4256</v>
      </c>
      <c r="L531" s="130">
        <f t="shared" si="12"/>
        <v>0</v>
      </c>
      <c r="M531" s="130">
        <f t="shared" si="12"/>
        <v>5080</v>
      </c>
      <c r="N531" s="130">
        <f t="shared" si="12"/>
        <v>876</v>
      </c>
      <c r="O531" s="130">
        <f t="shared" si="12"/>
        <v>8512</v>
      </c>
      <c r="P531" s="130">
        <f t="shared" si="12"/>
        <v>0</v>
      </c>
      <c r="Q531" s="130">
        <f t="shared" si="12"/>
        <v>9388</v>
      </c>
      <c r="R531" s="130">
        <f t="shared" si="12"/>
        <v>584</v>
      </c>
      <c r="S531" s="130">
        <f t="shared" si="12"/>
        <v>4256</v>
      </c>
      <c r="T531" s="130">
        <f t="shared" si="12"/>
        <v>0</v>
      </c>
      <c r="U531" s="130">
        <f t="shared" si="12"/>
        <v>4840</v>
      </c>
    </row>
    <row r="532" spans="2:21" ht="15.75">
      <c r="B532" s="40" t="s">
        <v>22</v>
      </c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87" t="s">
        <v>21</v>
      </c>
      <c r="T532" s="88" t="s">
        <v>205</v>
      </c>
      <c r="U532" s="40"/>
    </row>
    <row r="533" spans="2:21" ht="21" customHeight="1">
      <c r="B533" s="41" t="s">
        <v>298</v>
      </c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</row>
    <row r="534" spans="2:22" ht="16.5">
      <c r="B534" s="40" t="s">
        <v>109</v>
      </c>
      <c r="C534" s="67"/>
      <c r="D534" s="67"/>
      <c r="E534" s="67"/>
      <c r="F534" s="212"/>
      <c r="G534" s="212"/>
      <c r="H534" s="212"/>
      <c r="I534" s="212"/>
      <c r="J534" s="212"/>
      <c r="K534" s="212"/>
      <c r="L534" s="212"/>
      <c r="M534" s="212"/>
      <c r="N534" s="212"/>
      <c r="O534" s="212"/>
      <c r="P534" s="80"/>
      <c r="Q534" s="80"/>
      <c r="R534" s="212"/>
      <c r="S534" s="212"/>
      <c r="T534" s="212"/>
      <c r="U534" s="212"/>
      <c r="V534" s="62"/>
    </row>
    <row r="535" spans="2:22" ht="18.75" customHeight="1">
      <c r="B535" s="113" t="s">
        <v>69</v>
      </c>
      <c r="C535" s="211"/>
      <c r="D535" s="211"/>
      <c r="E535" s="211" t="s">
        <v>265</v>
      </c>
      <c r="F535" s="211"/>
      <c r="G535" s="211" t="s">
        <v>269</v>
      </c>
      <c r="H535" s="214"/>
      <c r="I535" s="214"/>
      <c r="J535" s="214"/>
      <c r="K535" s="214"/>
      <c r="L535" s="211" t="s">
        <v>207</v>
      </c>
      <c r="M535" s="211"/>
      <c r="N535" s="211"/>
      <c r="O535" s="211"/>
      <c r="P535" s="96"/>
      <c r="Q535" s="183"/>
      <c r="R535" s="211" t="s">
        <v>206</v>
      </c>
      <c r="S535" s="214"/>
      <c r="T535" s="214"/>
      <c r="U535" s="214"/>
      <c r="V535" s="62"/>
    </row>
    <row r="536" spans="2:22" ht="15.75">
      <c r="B536" s="80"/>
      <c r="C536" s="66"/>
      <c r="D536" s="65" t="s">
        <v>267</v>
      </c>
      <c r="E536" s="66" t="s">
        <v>266</v>
      </c>
      <c r="F536" s="65" t="s">
        <v>267</v>
      </c>
      <c r="G536" s="96"/>
      <c r="H536" s="96"/>
      <c r="I536" s="96"/>
      <c r="J536" s="96"/>
      <c r="K536" s="96"/>
      <c r="L536" s="211" t="s">
        <v>208</v>
      </c>
      <c r="M536" s="214"/>
      <c r="N536" s="214"/>
      <c r="O536" s="214"/>
      <c r="P536" s="96"/>
      <c r="Q536" s="96"/>
      <c r="R536" s="96"/>
      <c r="S536" s="96"/>
      <c r="T536" s="96"/>
      <c r="U536" s="96"/>
      <c r="V536" s="62"/>
    </row>
    <row r="537" spans="2:22" ht="15.75">
      <c r="B537" s="80"/>
      <c r="C537" s="85"/>
      <c r="D537" s="85">
        <v>13</v>
      </c>
      <c r="E537" s="85">
        <v>28</v>
      </c>
      <c r="F537" s="85">
        <v>28</v>
      </c>
      <c r="G537" s="96"/>
      <c r="H537" s="96"/>
      <c r="I537" s="96"/>
      <c r="J537" s="96"/>
      <c r="K537" s="96"/>
      <c r="L537" s="211" t="s">
        <v>209</v>
      </c>
      <c r="M537" s="214"/>
      <c r="N537" s="214"/>
      <c r="O537" s="214"/>
      <c r="P537" s="96"/>
      <c r="Q537" s="96"/>
      <c r="R537" s="96"/>
      <c r="S537" s="96"/>
      <c r="T537" s="96"/>
      <c r="U537" s="96"/>
      <c r="V537" s="62"/>
    </row>
    <row r="538" spans="2:22" ht="15.75">
      <c r="B538" s="49" t="s">
        <v>263</v>
      </c>
      <c r="C538" s="85"/>
      <c r="D538" s="85"/>
      <c r="E538" s="85"/>
      <c r="F538" s="85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62"/>
    </row>
    <row r="539" spans="2:21" ht="16.5">
      <c r="B539" s="49" t="s">
        <v>264</v>
      </c>
      <c r="C539" s="48"/>
      <c r="D539" s="48">
        <f>D537+D538</f>
        <v>13</v>
      </c>
      <c r="E539" s="48">
        <f>E537+E538</f>
        <v>28</v>
      </c>
      <c r="F539" s="48">
        <f>F537+F538</f>
        <v>28</v>
      </c>
      <c r="G539" s="213" t="s">
        <v>0</v>
      </c>
      <c r="H539" s="214"/>
      <c r="I539" s="214"/>
      <c r="J539" s="214"/>
      <c r="K539" s="214"/>
      <c r="L539" s="214"/>
      <c r="M539" s="214"/>
      <c r="N539" s="214"/>
      <c r="O539" s="214"/>
      <c r="P539" s="214"/>
      <c r="Q539" s="214"/>
      <c r="R539" s="214"/>
      <c r="S539" s="214"/>
      <c r="T539" s="214"/>
      <c r="U539" s="214"/>
    </row>
    <row r="540" spans="2:21" ht="17.25">
      <c r="B540" s="82" t="s">
        <v>27</v>
      </c>
      <c r="C540" s="220"/>
      <c r="D540" s="220"/>
      <c r="E540" s="220"/>
      <c r="F540" s="220"/>
      <c r="G540" s="213" t="s">
        <v>268</v>
      </c>
      <c r="H540" s="214"/>
      <c r="I540" s="214"/>
      <c r="J540" s="214"/>
      <c r="K540" s="214"/>
      <c r="L540" s="214"/>
      <c r="M540" s="214"/>
      <c r="N540" s="214"/>
      <c r="O540" s="214"/>
      <c r="P540" s="214"/>
      <c r="Q540" s="214"/>
      <c r="R540" s="214"/>
      <c r="S540" s="214"/>
      <c r="T540" s="214"/>
      <c r="U540" s="214"/>
    </row>
    <row r="541" spans="2:21" ht="17.25">
      <c r="B541" s="82" t="s">
        <v>102</v>
      </c>
      <c r="C541" s="218"/>
      <c r="D541" s="218"/>
      <c r="E541" s="48"/>
      <c r="F541" s="48"/>
      <c r="G541" s="213" t="s">
        <v>305</v>
      </c>
      <c r="H541" s="214"/>
      <c r="I541" s="214"/>
      <c r="J541" s="214"/>
      <c r="K541" s="214"/>
      <c r="L541" s="214"/>
      <c r="M541" s="214"/>
      <c r="N541" s="214"/>
      <c r="O541" s="214"/>
      <c r="P541" s="214"/>
      <c r="Q541" s="214"/>
      <c r="R541" s="214"/>
      <c r="S541" s="214"/>
      <c r="T541" s="214"/>
      <c r="U541" s="214"/>
    </row>
    <row r="542" spans="2:21" ht="21.75" customHeight="1">
      <c r="B542" s="93" t="s">
        <v>275</v>
      </c>
      <c r="C542" s="48"/>
      <c r="D542" s="48"/>
      <c r="E542" s="48"/>
      <c r="F542" s="48"/>
      <c r="G542" s="49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</row>
    <row r="543" spans="1:24" ht="21.75" customHeight="1">
      <c r="A543" s="49" t="s">
        <v>299</v>
      </c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</row>
    <row r="544" ht="21.75" customHeight="1"/>
    <row r="545" ht="21.75" customHeight="1"/>
    <row r="546" ht="21.75" customHeight="1"/>
    <row r="547" ht="21.75" customHeight="1"/>
    <row r="548" ht="21.75" customHeight="1"/>
    <row r="549" spans="3:21" ht="21.75" customHeight="1"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</row>
    <row r="550" spans="2:21" ht="18">
      <c r="B550" s="56">
        <v>14</v>
      </c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</row>
    <row r="551" spans="2:21" ht="18">
      <c r="B551" s="56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</row>
    <row r="552" spans="2:21" ht="18">
      <c r="B552" s="56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</row>
    <row r="553" spans="2:21" ht="18">
      <c r="B553" s="56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</row>
    <row r="554" spans="2:21" ht="18">
      <c r="B554" s="56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</row>
    <row r="555" spans="2:21" ht="21.75" customHeight="1">
      <c r="B555" s="115" t="s">
        <v>352</v>
      </c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</row>
    <row r="556" spans="2:21" ht="21.75" customHeight="1">
      <c r="B556" s="161" t="s">
        <v>328</v>
      </c>
      <c r="C556" s="162"/>
      <c r="D556" s="162"/>
      <c r="E556" s="162"/>
      <c r="F556" s="162"/>
      <c r="G556" s="162"/>
      <c r="H556" s="162"/>
      <c r="I556" s="55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53"/>
      <c r="U556" s="53"/>
    </row>
    <row r="557" spans="2:17" ht="21.75" customHeight="1">
      <c r="B557" s="79" t="s">
        <v>260</v>
      </c>
      <c r="C557" s="202"/>
      <c r="D557" s="202"/>
      <c r="E557" s="202"/>
      <c r="F557" s="203"/>
      <c r="G557" s="238" t="s">
        <v>313</v>
      </c>
      <c r="H557" s="238"/>
      <c r="I557" s="238"/>
      <c r="J557" s="238"/>
      <c r="K557" s="238"/>
      <c r="L557" s="238"/>
      <c r="M557" s="238"/>
      <c r="N557" s="238"/>
      <c r="O557" s="238"/>
      <c r="P557" s="238"/>
      <c r="Q557" s="3" t="s">
        <v>22</v>
      </c>
    </row>
    <row r="558" spans="2:21" ht="21.75" customHeight="1">
      <c r="B558" s="3" t="s">
        <v>22</v>
      </c>
      <c r="C558" s="70"/>
      <c r="D558" s="70" t="s">
        <v>29</v>
      </c>
      <c r="E558" s="70" t="s">
        <v>4</v>
      </c>
      <c r="F558" s="71" t="s">
        <v>21</v>
      </c>
      <c r="G558" s="72" t="s">
        <v>12</v>
      </c>
      <c r="H558" s="72" t="s">
        <v>13</v>
      </c>
      <c r="I558" s="73" t="s">
        <v>0</v>
      </c>
      <c r="J558" s="74" t="s">
        <v>11</v>
      </c>
      <c r="K558" s="74" t="s">
        <v>12</v>
      </c>
      <c r="L558" s="72" t="s">
        <v>13</v>
      </c>
      <c r="M558" s="73" t="s">
        <v>0</v>
      </c>
      <c r="N558" s="72" t="s">
        <v>14</v>
      </c>
      <c r="O558" s="74" t="s">
        <v>15</v>
      </c>
      <c r="P558" s="74" t="s">
        <v>13</v>
      </c>
      <c r="Q558" s="73" t="s">
        <v>0</v>
      </c>
      <c r="R558" s="74" t="s">
        <v>23</v>
      </c>
      <c r="S558" s="74" t="s">
        <v>24</v>
      </c>
      <c r="T558" s="72" t="s">
        <v>13</v>
      </c>
      <c r="U558" s="73" t="s">
        <v>0</v>
      </c>
    </row>
    <row r="559" spans="2:21" ht="21.75" customHeight="1">
      <c r="B559" s="69" t="s">
        <v>1</v>
      </c>
      <c r="C559" s="72" t="s">
        <v>343</v>
      </c>
      <c r="D559" s="70" t="s">
        <v>30</v>
      </c>
      <c r="E559" s="70" t="s">
        <v>5</v>
      </c>
      <c r="F559" s="70" t="s">
        <v>7</v>
      </c>
      <c r="G559" s="70" t="s">
        <v>8</v>
      </c>
      <c r="H559" s="70" t="s">
        <v>9</v>
      </c>
      <c r="I559" s="60" t="s">
        <v>10</v>
      </c>
      <c r="J559" s="70" t="s">
        <v>7</v>
      </c>
      <c r="K559" s="70" t="s">
        <v>8</v>
      </c>
      <c r="L559" s="70" t="s">
        <v>9</v>
      </c>
      <c r="M559" s="60" t="s">
        <v>10</v>
      </c>
      <c r="N559" s="70" t="s">
        <v>7</v>
      </c>
      <c r="O559" s="70" t="s">
        <v>8</v>
      </c>
      <c r="P559" s="70" t="s">
        <v>9</v>
      </c>
      <c r="Q559" s="60" t="s">
        <v>10</v>
      </c>
      <c r="R559" s="73" t="s">
        <v>7</v>
      </c>
      <c r="S559" s="73" t="s">
        <v>8</v>
      </c>
      <c r="T559" s="70" t="s">
        <v>9</v>
      </c>
      <c r="U559" s="60" t="s">
        <v>10</v>
      </c>
    </row>
    <row r="560" spans="2:17" ht="21.75" customHeight="1">
      <c r="B560" s="69" t="s">
        <v>3</v>
      </c>
      <c r="C560" s="101" t="s">
        <v>319</v>
      </c>
      <c r="D560" s="70" t="s">
        <v>308</v>
      </c>
      <c r="E560" s="70" t="s">
        <v>6</v>
      </c>
      <c r="F560" s="70" t="s">
        <v>31</v>
      </c>
      <c r="G560" s="70" t="s">
        <v>31</v>
      </c>
      <c r="H560" s="10">
        <v>0.03</v>
      </c>
      <c r="L560" s="10">
        <v>0.01</v>
      </c>
      <c r="N560" s="4"/>
      <c r="O560" s="4"/>
      <c r="P560" s="10">
        <v>0.01</v>
      </c>
      <c r="Q560" s="4"/>
    </row>
    <row r="561" spans="2:21" ht="21.75" customHeight="1">
      <c r="B561" s="11"/>
      <c r="D561" s="4" t="s">
        <v>32</v>
      </c>
      <c r="E561" s="5"/>
      <c r="F561" s="4" t="s">
        <v>32</v>
      </c>
      <c r="G561" s="4" t="s">
        <v>32</v>
      </c>
      <c r="H561" s="4" t="s">
        <v>32</v>
      </c>
      <c r="I561" s="4" t="s">
        <v>32</v>
      </c>
      <c r="J561" s="4" t="s">
        <v>32</v>
      </c>
      <c r="K561" s="4" t="s">
        <v>32</v>
      </c>
      <c r="L561" s="4" t="s">
        <v>32</v>
      </c>
      <c r="N561" s="4" t="s">
        <v>32</v>
      </c>
      <c r="O561" s="4" t="s">
        <v>32</v>
      </c>
      <c r="P561" s="4" t="s">
        <v>32</v>
      </c>
      <c r="Q561" s="4" t="s">
        <v>32</v>
      </c>
      <c r="R561" s="4" t="s">
        <v>32</v>
      </c>
      <c r="S561" s="4" t="s">
        <v>32</v>
      </c>
      <c r="T561" s="4" t="s">
        <v>32</v>
      </c>
      <c r="U561" s="4" t="s">
        <v>32</v>
      </c>
    </row>
    <row r="562" spans="2:21" ht="21.75" customHeight="1">
      <c r="B562" s="11"/>
      <c r="C562" s="60"/>
      <c r="D562" s="60">
        <v>3</v>
      </c>
      <c r="E562" s="60">
        <v>4</v>
      </c>
      <c r="F562" s="60">
        <v>5</v>
      </c>
      <c r="G562" s="60">
        <v>6</v>
      </c>
      <c r="H562" s="61">
        <v>7</v>
      </c>
      <c r="I562" s="60">
        <v>8</v>
      </c>
      <c r="J562" s="60">
        <v>9</v>
      </c>
      <c r="K562" s="60">
        <v>10</v>
      </c>
      <c r="L562" s="61">
        <v>11</v>
      </c>
      <c r="M562" s="60">
        <v>12</v>
      </c>
      <c r="N562" s="60">
        <v>13</v>
      </c>
      <c r="O562" s="60">
        <v>14</v>
      </c>
      <c r="P562" s="61">
        <v>15</v>
      </c>
      <c r="Q562" s="60">
        <v>16</v>
      </c>
      <c r="R562" s="60">
        <v>17</v>
      </c>
      <c r="S562" s="60">
        <v>18</v>
      </c>
      <c r="T562" s="60">
        <v>19</v>
      </c>
      <c r="U562" s="60">
        <v>20</v>
      </c>
    </row>
    <row r="563" spans="2:8" ht="21.75" customHeight="1">
      <c r="B563" s="60">
        <v>1</v>
      </c>
      <c r="E563" s="3" t="s">
        <v>22</v>
      </c>
      <c r="H563" s="4"/>
    </row>
    <row r="564" spans="1:22" ht="21.75" customHeight="1">
      <c r="A564" s="193">
        <v>1</v>
      </c>
      <c r="B564" s="197" t="s">
        <v>16</v>
      </c>
      <c r="C564" s="140">
        <v>44</v>
      </c>
      <c r="D564" s="127">
        <f>C564*15</f>
        <v>660</v>
      </c>
      <c r="E564" s="127">
        <f>SUM(C564*32)</f>
        <v>1408</v>
      </c>
      <c r="F564" s="127">
        <f>SUM(C564*22)</f>
        <v>968</v>
      </c>
      <c r="G564" s="127">
        <f>SUM(E564*8)</f>
        <v>11264</v>
      </c>
      <c r="H564" s="127" t="s">
        <v>20</v>
      </c>
      <c r="I564" s="128">
        <f>SUM(D564+F564+G564)</f>
        <v>12892</v>
      </c>
      <c r="J564" s="127">
        <f>SUM(C564*3)</f>
        <v>132</v>
      </c>
      <c r="K564" s="127">
        <f>SUM(E564*0.5)</f>
        <v>704</v>
      </c>
      <c r="L564" s="127" t="str">
        <f>+L566</f>
        <v>+</v>
      </c>
      <c r="M564" s="128">
        <f>SUM(J564:L564)</f>
        <v>836</v>
      </c>
      <c r="N564" s="127">
        <f>SUM(C564*3)</f>
        <v>132</v>
      </c>
      <c r="O564" s="127">
        <f>SUM(E564*1)</f>
        <v>1408</v>
      </c>
      <c r="P564" s="127" t="s">
        <v>20</v>
      </c>
      <c r="Q564" s="128">
        <f>SUM(N564:P564)</f>
        <v>1540</v>
      </c>
      <c r="R564" s="127">
        <f>SUM(C564*2)</f>
        <v>88</v>
      </c>
      <c r="S564" s="127">
        <f>SUM(E564*0.5)</f>
        <v>704</v>
      </c>
      <c r="T564" s="127" t="s">
        <v>20</v>
      </c>
      <c r="U564" s="128">
        <f>SUM(R564:T564)</f>
        <v>792</v>
      </c>
      <c r="V564" s="135"/>
    </row>
    <row r="565" spans="1:22" ht="21.75" customHeight="1">
      <c r="A565" s="193">
        <v>2</v>
      </c>
      <c r="B565" s="197" t="s">
        <v>17</v>
      </c>
      <c r="C565" s="140">
        <v>10</v>
      </c>
      <c r="D565" s="127">
        <f>SUM(C565*15)</f>
        <v>150</v>
      </c>
      <c r="E565" s="129">
        <f>SUM(C565*24)</f>
        <v>240</v>
      </c>
      <c r="F565" s="127">
        <f>SUM(C565*32.5)</f>
        <v>325</v>
      </c>
      <c r="G565" s="127">
        <f>SUM(E565*8)</f>
        <v>1920</v>
      </c>
      <c r="H565" s="127" t="s">
        <v>20</v>
      </c>
      <c r="I565" s="128">
        <f>SUM(D565+F565+G565)</f>
        <v>2395</v>
      </c>
      <c r="J565" s="127">
        <f>SUM(C565*2.5)</f>
        <v>25</v>
      </c>
      <c r="K565" s="127">
        <f>SUM(E565*0.5)</f>
        <v>120</v>
      </c>
      <c r="L565" s="127" t="s">
        <v>20</v>
      </c>
      <c r="M565" s="128">
        <f>SUM(J565:L565)</f>
        <v>145</v>
      </c>
      <c r="N565" s="127">
        <f>SUM(C565*3)</f>
        <v>30</v>
      </c>
      <c r="O565" s="127">
        <f>SUM(E565*1)</f>
        <v>240</v>
      </c>
      <c r="P565" s="127" t="s">
        <v>20</v>
      </c>
      <c r="Q565" s="128">
        <f>SUM(N565:P565)</f>
        <v>270</v>
      </c>
      <c r="R565" s="127">
        <f>SUM(C565*2)</f>
        <v>20</v>
      </c>
      <c r="S565" s="127">
        <f>SUM(E565*0.5)</f>
        <v>120</v>
      </c>
      <c r="T565" s="127" t="s">
        <v>20</v>
      </c>
      <c r="U565" s="128">
        <f>SUM(R565:T565)</f>
        <v>140</v>
      </c>
      <c r="V565" s="135"/>
    </row>
    <row r="566" spans="1:22" ht="21.75" customHeight="1">
      <c r="A566" s="193">
        <v>3</v>
      </c>
      <c r="B566" s="197" t="s">
        <v>18</v>
      </c>
      <c r="C566" s="140">
        <v>29</v>
      </c>
      <c r="D566" s="127">
        <f>SUM(C566*15)</f>
        <v>435</v>
      </c>
      <c r="E566" s="127">
        <f>SUM(C566*32)</f>
        <v>928</v>
      </c>
      <c r="F566" s="127">
        <f>SUM(C566*22)</f>
        <v>638</v>
      </c>
      <c r="G566" s="127">
        <f>SUM(E566*8)</f>
        <v>7424</v>
      </c>
      <c r="H566" s="127" t="s">
        <v>20</v>
      </c>
      <c r="I566" s="128">
        <f>SUM(D566+F566+G566)</f>
        <v>8497</v>
      </c>
      <c r="J566" s="127">
        <f>SUM(C566*3)</f>
        <v>87</v>
      </c>
      <c r="K566" s="127">
        <f>SUM(E566*0.5)</f>
        <v>464</v>
      </c>
      <c r="L566" s="127" t="s">
        <v>20</v>
      </c>
      <c r="M566" s="128">
        <f>SUM(J566:L566)</f>
        <v>551</v>
      </c>
      <c r="N566" s="127">
        <f>SUM(C566*3)</f>
        <v>87</v>
      </c>
      <c r="O566" s="127">
        <f>SUM(E566*1)</f>
        <v>928</v>
      </c>
      <c r="P566" s="127" t="s">
        <v>20</v>
      </c>
      <c r="Q566" s="128">
        <f>SUM(N566:P566)</f>
        <v>1015</v>
      </c>
      <c r="R566" s="127">
        <f>SUM(C566*2)</f>
        <v>58</v>
      </c>
      <c r="S566" s="127">
        <f>SUM(E566*0.5)</f>
        <v>464</v>
      </c>
      <c r="T566" s="127" t="s">
        <v>20</v>
      </c>
      <c r="U566" s="128">
        <f>SUM(R566:T566)</f>
        <v>522</v>
      </c>
      <c r="V566" s="135"/>
    </row>
    <row r="567" spans="1:22" ht="21.75" customHeight="1">
      <c r="A567" s="193">
        <v>4</v>
      </c>
      <c r="B567" s="197" t="s">
        <v>84</v>
      </c>
      <c r="C567" s="140">
        <v>8</v>
      </c>
      <c r="D567" s="127">
        <f>SUM(C567*15)</f>
        <v>120</v>
      </c>
      <c r="E567" s="127">
        <f>SUM(C567*24)</f>
        <v>192</v>
      </c>
      <c r="F567" s="127">
        <f>SUM(C567*32.5)</f>
        <v>260</v>
      </c>
      <c r="G567" s="127">
        <f>SUM(E567*8)</f>
        <v>1536</v>
      </c>
      <c r="H567" s="127" t="s">
        <v>20</v>
      </c>
      <c r="I567" s="128">
        <f>SUM(D567+F567+G567)</f>
        <v>1916</v>
      </c>
      <c r="J567" s="127">
        <f>SUM(C567*2.5)</f>
        <v>20</v>
      </c>
      <c r="K567" s="127">
        <f>SUM(E567*0.5)</f>
        <v>96</v>
      </c>
      <c r="L567" s="127" t="s">
        <v>20</v>
      </c>
      <c r="M567" s="128">
        <f>SUM(J567:L567)</f>
        <v>116</v>
      </c>
      <c r="N567" s="127">
        <f>SUM(C567*3)</f>
        <v>24</v>
      </c>
      <c r="O567" s="127">
        <f>SUM(E567*1)</f>
        <v>192</v>
      </c>
      <c r="P567" s="127" t="s">
        <v>20</v>
      </c>
      <c r="Q567" s="128">
        <f>SUM(N567:P567)</f>
        <v>216</v>
      </c>
      <c r="R567" s="127">
        <f>SUM(C567*2)</f>
        <v>16</v>
      </c>
      <c r="S567" s="127">
        <f>SUM(E567*0.5)</f>
        <v>96</v>
      </c>
      <c r="T567" s="127" t="s">
        <v>20</v>
      </c>
      <c r="U567" s="128">
        <f>SUM(R567:T567)</f>
        <v>112</v>
      </c>
      <c r="V567" s="135"/>
    </row>
    <row r="568" spans="2:22" ht="21.75" customHeight="1">
      <c r="B568" s="133" t="s">
        <v>27</v>
      </c>
      <c r="C568" s="133">
        <f>C567+C566+C565+C564</f>
        <v>91</v>
      </c>
      <c r="D568" s="130">
        <f>D567+D566+D565+D564</f>
        <v>1365</v>
      </c>
      <c r="E568" s="130">
        <f aca="true" t="shared" si="13" ref="E568:U568">SUM(E564:E567)</f>
        <v>2768</v>
      </c>
      <c r="F568" s="130">
        <f t="shared" si="13"/>
        <v>2191</v>
      </c>
      <c r="G568" s="130">
        <f t="shared" si="13"/>
        <v>22144</v>
      </c>
      <c r="H568" s="130">
        <f t="shared" si="13"/>
        <v>0</v>
      </c>
      <c r="I568" s="130">
        <f t="shared" si="13"/>
        <v>25700</v>
      </c>
      <c r="J568" s="130">
        <f t="shared" si="13"/>
        <v>264</v>
      </c>
      <c r="K568" s="130">
        <f t="shared" si="13"/>
        <v>1384</v>
      </c>
      <c r="L568" s="130">
        <f t="shared" si="13"/>
        <v>0</v>
      </c>
      <c r="M568" s="130">
        <f t="shared" si="13"/>
        <v>1648</v>
      </c>
      <c r="N568" s="130">
        <f t="shared" si="13"/>
        <v>273</v>
      </c>
      <c r="O568" s="130">
        <f t="shared" si="13"/>
        <v>2768</v>
      </c>
      <c r="P568" s="130">
        <f t="shared" si="13"/>
        <v>0</v>
      </c>
      <c r="Q568" s="130">
        <f t="shared" si="13"/>
        <v>3041</v>
      </c>
      <c r="R568" s="130">
        <f t="shared" si="13"/>
        <v>182</v>
      </c>
      <c r="S568" s="130">
        <f t="shared" si="13"/>
        <v>1384</v>
      </c>
      <c r="T568" s="130">
        <f t="shared" si="13"/>
        <v>0</v>
      </c>
      <c r="U568" s="130">
        <f t="shared" si="13"/>
        <v>1566</v>
      </c>
      <c r="V568" s="135"/>
    </row>
    <row r="569" spans="2:21" ht="15.75">
      <c r="B569" s="40" t="s">
        <v>22</v>
      </c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87" t="s">
        <v>21</v>
      </c>
      <c r="T569" s="88" t="s">
        <v>205</v>
      </c>
      <c r="U569" s="40"/>
    </row>
    <row r="570" spans="2:21" ht="19.5">
      <c r="B570" s="41" t="s">
        <v>298</v>
      </c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</row>
    <row r="571" spans="2:22" ht="16.5">
      <c r="B571" s="40" t="s">
        <v>109</v>
      </c>
      <c r="C571" s="67"/>
      <c r="D571" s="67"/>
      <c r="E571" s="67"/>
      <c r="F571" s="212"/>
      <c r="G571" s="212"/>
      <c r="H571" s="212"/>
      <c r="I571" s="212"/>
      <c r="J571" s="212"/>
      <c r="K571" s="212"/>
      <c r="L571" s="212"/>
      <c r="M571" s="212"/>
      <c r="N571" s="212"/>
      <c r="O571" s="212"/>
      <c r="P571" s="80"/>
      <c r="Q571" s="80"/>
      <c r="R571" s="212"/>
      <c r="S571" s="212"/>
      <c r="T571" s="212"/>
      <c r="U571" s="212"/>
      <c r="V571" s="62"/>
    </row>
    <row r="572" spans="2:22" ht="16.5">
      <c r="B572" s="113" t="s">
        <v>69</v>
      </c>
      <c r="C572" s="211"/>
      <c r="D572" s="211"/>
      <c r="E572" s="211" t="s">
        <v>265</v>
      </c>
      <c r="F572" s="211"/>
      <c r="G572" s="211" t="s">
        <v>269</v>
      </c>
      <c r="H572" s="214"/>
      <c r="I572" s="214"/>
      <c r="J572" s="214"/>
      <c r="K572" s="214"/>
      <c r="L572" s="211" t="s">
        <v>207</v>
      </c>
      <c r="M572" s="211"/>
      <c r="N572" s="211"/>
      <c r="O572" s="211"/>
      <c r="P572" s="96"/>
      <c r="Q572" s="183"/>
      <c r="R572" s="211" t="s">
        <v>206</v>
      </c>
      <c r="S572" s="214"/>
      <c r="T572" s="214"/>
      <c r="U572" s="214"/>
      <c r="V572" s="62"/>
    </row>
    <row r="573" spans="2:22" ht="15.75">
      <c r="B573" s="80"/>
      <c r="C573" s="66"/>
      <c r="D573" s="65" t="s">
        <v>267</v>
      </c>
      <c r="E573" s="66" t="s">
        <v>266</v>
      </c>
      <c r="F573" s="65" t="s">
        <v>267</v>
      </c>
      <c r="G573" s="96"/>
      <c r="H573" s="96"/>
      <c r="I573" s="96"/>
      <c r="J573" s="96"/>
      <c r="K573" s="96"/>
      <c r="L573" s="211" t="s">
        <v>208</v>
      </c>
      <c r="M573" s="214"/>
      <c r="N573" s="214"/>
      <c r="O573" s="214"/>
      <c r="P573" s="96"/>
      <c r="Q573" s="96"/>
      <c r="R573" s="96"/>
      <c r="S573" s="96"/>
      <c r="T573" s="96"/>
      <c r="U573" s="96"/>
      <c r="V573" s="62"/>
    </row>
    <row r="574" spans="2:22" ht="15.75">
      <c r="B574" s="80"/>
      <c r="C574" s="85"/>
      <c r="D574" s="85">
        <v>28</v>
      </c>
      <c r="E574" s="85">
        <v>8</v>
      </c>
      <c r="F574" s="85">
        <v>6</v>
      </c>
      <c r="G574" s="96"/>
      <c r="H574" s="96"/>
      <c r="I574" s="96"/>
      <c r="J574" s="96"/>
      <c r="K574" s="96"/>
      <c r="L574" s="211" t="s">
        <v>209</v>
      </c>
      <c r="M574" s="214"/>
      <c r="N574" s="214"/>
      <c r="O574" s="214"/>
      <c r="P574" s="96"/>
      <c r="Q574" s="96"/>
      <c r="R574" s="96"/>
      <c r="S574" s="96"/>
      <c r="T574" s="96"/>
      <c r="U574" s="96"/>
      <c r="V574" s="62"/>
    </row>
    <row r="575" spans="2:22" ht="15.75">
      <c r="B575" s="49" t="s">
        <v>263</v>
      </c>
      <c r="C575" s="85"/>
      <c r="D575" s="85"/>
      <c r="E575" s="85"/>
      <c r="F575" s="85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62"/>
    </row>
    <row r="576" spans="2:27" ht="16.5">
      <c r="B576" s="49" t="s">
        <v>264</v>
      </c>
      <c r="C576" s="48"/>
      <c r="D576" s="48">
        <f>D574+D575</f>
        <v>28</v>
      </c>
      <c r="E576" s="48">
        <f>E574+E575</f>
        <v>8</v>
      </c>
      <c r="F576" s="48">
        <f>F574+F575</f>
        <v>6</v>
      </c>
      <c r="G576" s="213" t="s">
        <v>0</v>
      </c>
      <c r="H576" s="214"/>
      <c r="I576" s="214"/>
      <c r="J576" s="214"/>
      <c r="K576" s="214"/>
      <c r="L576" s="214"/>
      <c r="M576" s="214"/>
      <c r="N576" s="214"/>
      <c r="O576" s="214"/>
      <c r="P576" s="214"/>
      <c r="Q576" s="214"/>
      <c r="R576" s="214"/>
      <c r="S576" s="214"/>
      <c r="T576" s="214"/>
      <c r="U576" s="214"/>
      <c r="W576" s="62"/>
      <c r="X576" s="62"/>
      <c r="Y576" s="62"/>
      <c r="Z576" s="62"/>
      <c r="AA576" s="62"/>
    </row>
    <row r="577" spans="2:27" ht="17.25">
      <c r="B577" s="82" t="s">
        <v>27</v>
      </c>
      <c r="C577" s="220"/>
      <c r="D577" s="220"/>
      <c r="E577" s="220"/>
      <c r="F577" s="220"/>
      <c r="G577" s="213" t="s">
        <v>268</v>
      </c>
      <c r="H577" s="214"/>
      <c r="I577" s="214"/>
      <c r="J577" s="214"/>
      <c r="K577" s="214"/>
      <c r="L577" s="214"/>
      <c r="M577" s="214"/>
      <c r="N577" s="214"/>
      <c r="O577" s="214"/>
      <c r="P577" s="214"/>
      <c r="Q577" s="214"/>
      <c r="R577" s="214"/>
      <c r="S577" s="214"/>
      <c r="T577" s="214"/>
      <c r="U577" s="214"/>
      <c r="W577" s="62"/>
      <c r="X577" s="62"/>
      <c r="Y577" s="62"/>
      <c r="Z577" s="62"/>
      <c r="AA577" s="62"/>
    </row>
    <row r="578" spans="2:27" ht="17.25">
      <c r="B578" s="82" t="s">
        <v>102</v>
      </c>
      <c r="C578" s="218"/>
      <c r="D578" s="218"/>
      <c r="E578" s="48"/>
      <c r="F578" s="48"/>
      <c r="G578" s="213" t="s">
        <v>305</v>
      </c>
      <c r="H578" s="214"/>
      <c r="I578" s="214"/>
      <c r="J578" s="214"/>
      <c r="K578" s="214"/>
      <c r="L578" s="214"/>
      <c r="M578" s="214"/>
      <c r="N578" s="214"/>
      <c r="O578" s="214"/>
      <c r="P578" s="214"/>
      <c r="Q578" s="214"/>
      <c r="R578" s="214"/>
      <c r="S578" s="214"/>
      <c r="T578" s="214"/>
      <c r="U578" s="214"/>
      <c r="W578" s="62"/>
      <c r="X578" s="62"/>
      <c r="Y578" s="62"/>
      <c r="Z578" s="62"/>
      <c r="AA578" s="62"/>
    </row>
    <row r="579" spans="2:27" ht="16.5">
      <c r="B579" s="93" t="s">
        <v>258</v>
      </c>
      <c r="C579" s="48"/>
      <c r="D579" s="48"/>
      <c r="E579" s="48"/>
      <c r="F579" s="48"/>
      <c r="G579" s="49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W579" s="62"/>
      <c r="X579" s="62"/>
      <c r="Y579" s="62"/>
      <c r="Z579" s="62"/>
      <c r="AA579" s="62"/>
    </row>
    <row r="580" spans="1:24" ht="15.75">
      <c r="A580" s="49" t="s">
        <v>299</v>
      </c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</row>
    <row r="591" spans="3:21" ht="18"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</row>
    <row r="592" spans="2:21" ht="18">
      <c r="B592" s="56">
        <v>15</v>
      </c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</row>
    <row r="593" spans="2:21" ht="18">
      <c r="B593" s="56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</row>
    <row r="594" spans="2:21" ht="18">
      <c r="B594" s="56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</row>
    <row r="595" spans="2:21" ht="18">
      <c r="B595" s="56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</row>
    <row r="596" spans="2:21" ht="18">
      <c r="B596" s="56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</row>
    <row r="597" spans="2:21" ht="23.25">
      <c r="B597" s="114" t="s">
        <v>146</v>
      </c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</row>
    <row r="598" spans="2:21" ht="22.5">
      <c r="B598" s="115" t="s">
        <v>247</v>
      </c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</row>
    <row r="599" spans="2:21" ht="15.75">
      <c r="B599" s="161" t="s">
        <v>353</v>
      </c>
      <c r="C599" s="162"/>
      <c r="D599" s="162"/>
      <c r="E599" s="162"/>
      <c r="F599" s="162"/>
      <c r="G599" s="162"/>
      <c r="H599" s="162"/>
      <c r="I599" s="55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53"/>
      <c r="U599" s="53"/>
    </row>
    <row r="600" spans="2:17" ht="23.25">
      <c r="B600" s="79" t="s">
        <v>165</v>
      </c>
      <c r="E600" s="57"/>
      <c r="F600" s="9"/>
      <c r="G600" s="238" t="s">
        <v>313</v>
      </c>
      <c r="H600" s="238"/>
      <c r="I600" s="238"/>
      <c r="J600" s="238"/>
      <c r="K600" s="238"/>
      <c r="L600" s="238"/>
      <c r="M600" s="238"/>
      <c r="N600" s="238"/>
      <c r="O600" s="238"/>
      <c r="P600" s="238"/>
      <c r="Q600" s="3" t="s">
        <v>22</v>
      </c>
    </row>
    <row r="601" spans="2:22" ht="15.75">
      <c r="B601" s="3" t="s">
        <v>22</v>
      </c>
      <c r="C601" s="70"/>
      <c r="D601" s="70" t="s">
        <v>29</v>
      </c>
      <c r="E601" s="70" t="s">
        <v>4</v>
      </c>
      <c r="F601" s="71" t="s">
        <v>21</v>
      </c>
      <c r="G601" s="72" t="s">
        <v>12</v>
      </c>
      <c r="H601" s="72" t="s">
        <v>13</v>
      </c>
      <c r="I601" s="73" t="s">
        <v>0</v>
      </c>
      <c r="J601" s="74" t="s">
        <v>11</v>
      </c>
      <c r="K601" s="74" t="s">
        <v>12</v>
      </c>
      <c r="L601" s="72" t="s">
        <v>13</v>
      </c>
      <c r="M601" s="73" t="s">
        <v>0</v>
      </c>
      <c r="N601" s="72" t="s">
        <v>14</v>
      </c>
      <c r="O601" s="74" t="s">
        <v>15</v>
      </c>
      <c r="P601" s="74" t="s">
        <v>13</v>
      </c>
      <c r="Q601" s="73" t="s">
        <v>0</v>
      </c>
      <c r="R601" s="74" t="s">
        <v>23</v>
      </c>
      <c r="S601" s="74" t="s">
        <v>24</v>
      </c>
      <c r="T601" s="72" t="s">
        <v>13</v>
      </c>
      <c r="U601" s="73" t="s">
        <v>0</v>
      </c>
      <c r="V601" s="62"/>
    </row>
    <row r="602" spans="2:22" ht="18.75">
      <c r="B602" s="69" t="s">
        <v>1</v>
      </c>
      <c r="C602" s="72" t="s">
        <v>343</v>
      </c>
      <c r="D602" s="70" t="s">
        <v>30</v>
      </c>
      <c r="E602" s="70" t="s">
        <v>5</v>
      </c>
      <c r="F602" s="70" t="s">
        <v>7</v>
      </c>
      <c r="G602" s="70" t="s">
        <v>8</v>
      </c>
      <c r="H602" s="70" t="s">
        <v>9</v>
      </c>
      <c r="I602" s="60" t="s">
        <v>10</v>
      </c>
      <c r="J602" s="70" t="s">
        <v>7</v>
      </c>
      <c r="K602" s="70" t="s">
        <v>8</v>
      </c>
      <c r="L602" s="70" t="s">
        <v>9</v>
      </c>
      <c r="M602" s="60" t="s">
        <v>10</v>
      </c>
      <c r="N602" s="70" t="s">
        <v>7</v>
      </c>
      <c r="O602" s="70" t="s">
        <v>8</v>
      </c>
      <c r="P602" s="70" t="s">
        <v>9</v>
      </c>
      <c r="Q602" s="60" t="s">
        <v>10</v>
      </c>
      <c r="R602" s="73" t="s">
        <v>7</v>
      </c>
      <c r="S602" s="73" t="s">
        <v>8</v>
      </c>
      <c r="T602" s="70" t="s">
        <v>9</v>
      </c>
      <c r="U602" s="60" t="s">
        <v>10</v>
      </c>
      <c r="V602" s="62"/>
    </row>
    <row r="603" spans="2:17" ht="18.75">
      <c r="B603" s="69" t="s">
        <v>3</v>
      </c>
      <c r="C603" s="101" t="s">
        <v>319</v>
      </c>
      <c r="D603" s="70" t="s">
        <v>308</v>
      </c>
      <c r="E603" s="70" t="s">
        <v>6</v>
      </c>
      <c r="F603" s="70" t="s">
        <v>31</v>
      </c>
      <c r="G603" s="70" t="s">
        <v>31</v>
      </c>
      <c r="H603" s="10">
        <v>0.03</v>
      </c>
      <c r="L603" s="10">
        <v>0.01</v>
      </c>
      <c r="N603" s="4"/>
      <c r="O603" s="4"/>
      <c r="P603" s="10">
        <v>0.01</v>
      </c>
      <c r="Q603" s="4"/>
    </row>
    <row r="604" spans="2:21" ht="20.25">
      <c r="B604" s="11"/>
      <c r="D604" s="4" t="s">
        <v>32</v>
      </c>
      <c r="E604" s="5"/>
      <c r="F604" s="4" t="s">
        <v>32</v>
      </c>
      <c r="G604" s="4" t="s">
        <v>32</v>
      </c>
      <c r="H604" s="4" t="s">
        <v>32</v>
      </c>
      <c r="I604" s="4" t="s">
        <v>32</v>
      </c>
      <c r="J604" s="4" t="s">
        <v>32</v>
      </c>
      <c r="K604" s="4" t="s">
        <v>32</v>
      </c>
      <c r="L604" s="4" t="s">
        <v>32</v>
      </c>
      <c r="N604" s="4" t="s">
        <v>32</v>
      </c>
      <c r="O604" s="4" t="s">
        <v>32</v>
      </c>
      <c r="P604" s="4" t="s">
        <v>32</v>
      </c>
      <c r="Q604" s="4" t="s">
        <v>32</v>
      </c>
      <c r="R604" s="4" t="s">
        <v>32</v>
      </c>
      <c r="S604" s="4" t="s">
        <v>32</v>
      </c>
      <c r="T604" s="4" t="s">
        <v>32</v>
      </c>
      <c r="U604" s="4" t="s">
        <v>32</v>
      </c>
    </row>
    <row r="605" spans="2:21" ht="20.25">
      <c r="B605" s="11"/>
      <c r="C605" s="60"/>
      <c r="D605" s="60">
        <v>3</v>
      </c>
      <c r="E605" s="60">
        <v>4</v>
      </c>
      <c r="F605" s="60">
        <v>5</v>
      </c>
      <c r="G605" s="60">
        <v>6</v>
      </c>
      <c r="H605" s="61">
        <v>7</v>
      </c>
      <c r="I605" s="60">
        <v>8</v>
      </c>
      <c r="J605" s="60">
        <v>9</v>
      </c>
      <c r="K605" s="60">
        <v>10</v>
      </c>
      <c r="L605" s="61">
        <v>11</v>
      </c>
      <c r="M605" s="60">
        <v>12</v>
      </c>
      <c r="N605" s="60">
        <v>13</v>
      </c>
      <c r="O605" s="60">
        <v>14</v>
      </c>
      <c r="P605" s="61">
        <v>15</v>
      </c>
      <c r="Q605" s="60">
        <v>16</v>
      </c>
      <c r="R605" s="60">
        <v>17</v>
      </c>
      <c r="S605" s="60">
        <v>18</v>
      </c>
      <c r="T605" s="60">
        <v>19</v>
      </c>
      <c r="U605" s="60">
        <v>20</v>
      </c>
    </row>
    <row r="606" spans="2:8" ht="18.75">
      <c r="B606" s="60">
        <v>1</v>
      </c>
      <c r="E606" s="3" t="s">
        <v>22</v>
      </c>
      <c r="H606" s="4"/>
    </row>
    <row r="607" spans="1:21" ht="23.25">
      <c r="A607" s="193">
        <v>1</v>
      </c>
      <c r="B607" s="197" t="s">
        <v>16</v>
      </c>
      <c r="C607" s="140">
        <v>360</v>
      </c>
      <c r="D607" s="127">
        <f>C607*15</f>
        <v>5400</v>
      </c>
      <c r="E607" s="127">
        <f>SUM(C607*32)</f>
        <v>11520</v>
      </c>
      <c r="F607" s="127">
        <f>SUM(C607*22)</f>
        <v>7920</v>
      </c>
      <c r="G607" s="127">
        <f>SUM(E607*8)</f>
        <v>92160</v>
      </c>
      <c r="H607" s="127" t="s">
        <v>20</v>
      </c>
      <c r="I607" s="128">
        <f>SUM(D607+F607+G607)</f>
        <v>105480</v>
      </c>
      <c r="J607" s="127">
        <f>SUM(C607*3)</f>
        <v>1080</v>
      </c>
      <c r="K607" s="127">
        <f>SUM(E607*0.5)</f>
        <v>5760</v>
      </c>
      <c r="L607" s="127" t="str">
        <f>+L609</f>
        <v>+</v>
      </c>
      <c r="M607" s="128">
        <f>SUM(J607:L607)</f>
        <v>6840</v>
      </c>
      <c r="N607" s="127">
        <f>SUM(C607*3)</f>
        <v>1080</v>
      </c>
      <c r="O607" s="127">
        <f>SUM(E607*1)</f>
        <v>11520</v>
      </c>
      <c r="P607" s="127" t="s">
        <v>20</v>
      </c>
      <c r="Q607" s="128">
        <f>SUM(N607:P607)</f>
        <v>12600</v>
      </c>
      <c r="R607" s="127">
        <f>SUM(C607*2)</f>
        <v>720</v>
      </c>
      <c r="S607" s="127">
        <f>SUM(E607*0.5)</f>
        <v>5760</v>
      </c>
      <c r="T607" s="127" t="s">
        <v>20</v>
      </c>
      <c r="U607" s="128">
        <f>SUM(R607:T607)</f>
        <v>6480</v>
      </c>
    </row>
    <row r="608" spans="1:21" ht="23.25">
      <c r="A608" s="193">
        <v>2</v>
      </c>
      <c r="B608" s="197" t="s">
        <v>17</v>
      </c>
      <c r="C608" s="140">
        <v>132</v>
      </c>
      <c r="D608" s="127">
        <f>SUM(C608*15)</f>
        <v>1980</v>
      </c>
      <c r="E608" s="129">
        <f>SUM(C608*24)</f>
        <v>3168</v>
      </c>
      <c r="F608" s="127">
        <f>SUM(C608*32.5)</f>
        <v>4290</v>
      </c>
      <c r="G608" s="127">
        <f>SUM(E608*8)</f>
        <v>25344</v>
      </c>
      <c r="H608" s="127" t="s">
        <v>20</v>
      </c>
      <c r="I608" s="128">
        <f>SUM(D608+F608+G608)</f>
        <v>31614</v>
      </c>
      <c r="J608" s="127">
        <f>SUM(C608*2.5)</f>
        <v>330</v>
      </c>
      <c r="K608" s="127">
        <f>SUM(E608*0.5)</f>
        <v>1584</v>
      </c>
      <c r="L608" s="127" t="s">
        <v>20</v>
      </c>
      <c r="M608" s="128">
        <f>SUM(J608:L608)</f>
        <v>1914</v>
      </c>
      <c r="N608" s="127">
        <f>SUM(C608*3)</f>
        <v>396</v>
      </c>
      <c r="O608" s="127">
        <f>SUM(E608*1)</f>
        <v>3168</v>
      </c>
      <c r="P608" s="127" t="s">
        <v>20</v>
      </c>
      <c r="Q608" s="128">
        <f>SUM(N608:P608)</f>
        <v>3564</v>
      </c>
      <c r="R608" s="127">
        <f>SUM(C608*2)</f>
        <v>264</v>
      </c>
      <c r="S608" s="127">
        <f>SUM(E608*0.5)</f>
        <v>1584</v>
      </c>
      <c r="T608" s="127" t="s">
        <v>20</v>
      </c>
      <c r="U608" s="128">
        <f>SUM(R608:T608)</f>
        <v>1848</v>
      </c>
    </row>
    <row r="609" spans="1:21" ht="23.25">
      <c r="A609" s="193">
        <v>3</v>
      </c>
      <c r="B609" s="197" t="s">
        <v>18</v>
      </c>
      <c r="C609" s="140">
        <v>22</v>
      </c>
      <c r="D609" s="127">
        <f>SUM(C609*15)</f>
        <v>330</v>
      </c>
      <c r="E609" s="127">
        <f>SUM(C609*32)</f>
        <v>704</v>
      </c>
      <c r="F609" s="127">
        <f>SUM(C609*22)</f>
        <v>484</v>
      </c>
      <c r="G609" s="127">
        <f>SUM(E609*8)</f>
        <v>5632</v>
      </c>
      <c r="H609" s="127" t="s">
        <v>20</v>
      </c>
      <c r="I609" s="128">
        <f>SUM(D609+F609+G609)</f>
        <v>6446</v>
      </c>
      <c r="J609" s="127">
        <f>SUM(C609*3)</f>
        <v>66</v>
      </c>
      <c r="K609" s="127">
        <f>SUM(E609*0.5)</f>
        <v>352</v>
      </c>
      <c r="L609" s="127" t="s">
        <v>20</v>
      </c>
      <c r="M609" s="128">
        <f>SUM(J609:L609)</f>
        <v>418</v>
      </c>
      <c r="N609" s="127">
        <f>SUM(C609*3)</f>
        <v>66</v>
      </c>
      <c r="O609" s="127">
        <f>SUM(E609*1)</f>
        <v>704</v>
      </c>
      <c r="P609" s="127" t="s">
        <v>20</v>
      </c>
      <c r="Q609" s="128">
        <f>SUM(N609:P609)</f>
        <v>770</v>
      </c>
      <c r="R609" s="127">
        <f>SUM(C609*2)</f>
        <v>44</v>
      </c>
      <c r="S609" s="127">
        <f>SUM(E609*0.5)</f>
        <v>352</v>
      </c>
      <c r="T609" s="127" t="s">
        <v>20</v>
      </c>
      <c r="U609" s="128">
        <f>SUM(R609:T609)</f>
        <v>396</v>
      </c>
    </row>
    <row r="610" spans="1:21" ht="23.25">
      <c r="A610" s="193">
        <v>4</v>
      </c>
      <c r="B610" s="197" t="s">
        <v>84</v>
      </c>
      <c r="C610" s="140">
        <v>12</v>
      </c>
      <c r="D610" s="127">
        <f>SUM(C610*15)</f>
        <v>180</v>
      </c>
      <c r="E610" s="127">
        <f>SUM(C610*24)</f>
        <v>288</v>
      </c>
      <c r="F610" s="127">
        <f>SUM(C610*32.5)</f>
        <v>390</v>
      </c>
      <c r="G610" s="127">
        <f>SUM(E610*8)</f>
        <v>2304</v>
      </c>
      <c r="H610" s="127" t="s">
        <v>20</v>
      </c>
      <c r="I610" s="128">
        <f>SUM(D610+F610+G610)</f>
        <v>2874</v>
      </c>
      <c r="J610" s="127">
        <f>SUM(C610*2.5)</f>
        <v>30</v>
      </c>
      <c r="K610" s="127">
        <f>SUM(E610*0.5)</f>
        <v>144</v>
      </c>
      <c r="L610" s="127" t="s">
        <v>20</v>
      </c>
      <c r="M610" s="128">
        <f>SUM(J610:L610)</f>
        <v>174</v>
      </c>
      <c r="N610" s="127">
        <f>SUM(C610*3)</f>
        <v>36</v>
      </c>
      <c r="O610" s="127">
        <f>SUM(E610*1)</f>
        <v>288</v>
      </c>
      <c r="P610" s="127" t="s">
        <v>20</v>
      </c>
      <c r="Q610" s="128">
        <f>SUM(N610:P610)</f>
        <v>324</v>
      </c>
      <c r="R610" s="127">
        <f>SUM(C610*2)</f>
        <v>24</v>
      </c>
      <c r="S610" s="127">
        <f>SUM(E610*0.5)</f>
        <v>144</v>
      </c>
      <c r="T610" s="127" t="s">
        <v>20</v>
      </c>
      <c r="U610" s="128">
        <f>SUM(R610:T610)</f>
        <v>168</v>
      </c>
    </row>
    <row r="611" spans="2:21" ht="19.5">
      <c r="B611" s="133" t="s">
        <v>27</v>
      </c>
      <c r="C611" s="133">
        <f>C610+C609+C608+C607</f>
        <v>526</v>
      </c>
      <c r="D611" s="130">
        <f>D610+D609+D608+D607</f>
        <v>7890</v>
      </c>
      <c r="E611" s="130">
        <f aca="true" t="shared" si="14" ref="E611:U611">SUM(E607:E610)</f>
        <v>15680</v>
      </c>
      <c r="F611" s="130">
        <f t="shared" si="14"/>
        <v>13084</v>
      </c>
      <c r="G611" s="130">
        <f>SUM(G607:G610)</f>
        <v>125440</v>
      </c>
      <c r="H611" s="130">
        <f t="shared" si="14"/>
        <v>0</v>
      </c>
      <c r="I611" s="130">
        <f>SUM(I607:I610)</f>
        <v>146414</v>
      </c>
      <c r="J611" s="130">
        <f t="shared" si="14"/>
        <v>1506</v>
      </c>
      <c r="K611" s="130">
        <f t="shared" si="14"/>
        <v>7840</v>
      </c>
      <c r="L611" s="130">
        <f t="shared" si="14"/>
        <v>0</v>
      </c>
      <c r="M611" s="130">
        <f t="shared" si="14"/>
        <v>9346</v>
      </c>
      <c r="N611" s="130">
        <f t="shared" si="14"/>
        <v>1578</v>
      </c>
      <c r="O611" s="130">
        <f t="shared" si="14"/>
        <v>15680</v>
      </c>
      <c r="P611" s="130">
        <f t="shared" si="14"/>
        <v>0</v>
      </c>
      <c r="Q611" s="130">
        <f t="shared" si="14"/>
        <v>17258</v>
      </c>
      <c r="R611" s="130">
        <f t="shared" si="14"/>
        <v>1052</v>
      </c>
      <c r="S611" s="130">
        <f t="shared" si="14"/>
        <v>7840</v>
      </c>
      <c r="T611" s="130">
        <f t="shared" si="14"/>
        <v>0</v>
      </c>
      <c r="U611" s="130">
        <f t="shared" si="14"/>
        <v>8892</v>
      </c>
    </row>
    <row r="612" spans="2:21" ht="15.75">
      <c r="B612" s="84" t="s">
        <v>22</v>
      </c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87" t="s">
        <v>21</v>
      </c>
      <c r="T612" s="88" t="s">
        <v>205</v>
      </c>
      <c r="U612" s="40"/>
    </row>
    <row r="613" spans="2:21" ht="22.5" customHeight="1">
      <c r="B613" s="41" t="s">
        <v>298</v>
      </c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40" t="s">
        <v>22</v>
      </c>
      <c r="S613" s="224" t="s">
        <v>0</v>
      </c>
      <c r="T613" s="224"/>
      <c r="U613" s="40" t="s">
        <v>22</v>
      </c>
    </row>
    <row r="614" spans="2:22" ht="21.75" customHeight="1">
      <c r="B614" s="40" t="s">
        <v>22</v>
      </c>
      <c r="C614" s="67"/>
      <c r="D614" s="67"/>
      <c r="E614" s="67"/>
      <c r="F614" s="212"/>
      <c r="G614" s="212"/>
      <c r="H614" s="212"/>
      <c r="I614" s="212"/>
      <c r="J614" s="212"/>
      <c r="K614" s="212"/>
      <c r="L614" s="212"/>
      <c r="M614" s="212"/>
      <c r="N614" s="212"/>
      <c r="O614" s="212"/>
      <c r="P614" s="80"/>
      <c r="Q614" s="80"/>
      <c r="R614" s="212"/>
      <c r="S614" s="212"/>
      <c r="T614" s="212"/>
      <c r="U614" s="212"/>
      <c r="V614" s="62"/>
    </row>
    <row r="615" spans="2:22" ht="16.5">
      <c r="B615" s="113" t="s">
        <v>69</v>
      </c>
      <c r="C615" s="211"/>
      <c r="D615" s="211"/>
      <c r="E615" s="211" t="s">
        <v>265</v>
      </c>
      <c r="F615" s="211"/>
      <c r="G615" s="211" t="s">
        <v>269</v>
      </c>
      <c r="H615" s="214"/>
      <c r="I615" s="214"/>
      <c r="J615" s="214"/>
      <c r="K615" s="214"/>
      <c r="L615" s="211" t="s">
        <v>207</v>
      </c>
      <c r="M615" s="211"/>
      <c r="N615" s="211"/>
      <c r="O615" s="211"/>
      <c r="P615" s="96"/>
      <c r="Q615" s="183"/>
      <c r="R615" s="211" t="s">
        <v>206</v>
      </c>
      <c r="S615" s="214"/>
      <c r="T615" s="214"/>
      <c r="U615" s="214"/>
      <c r="V615" s="62"/>
    </row>
    <row r="616" spans="2:22" ht="15.75">
      <c r="B616" s="80"/>
      <c r="C616" s="66"/>
      <c r="D616" s="65" t="s">
        <v>267</v>
      </c>
      <c r="E616" s="66" t="s">
        <v>266</v>
      </c>
      <c r="F616" s="65" t="s">
        <v>267</v>
      </c>
      <c r="G616" s="96"/>
      <c r="H616" s="96"/>
      <c r="I616" s="96"/>
      <c r="J616" s="96"/>
      <c r="K616" s="96"/>
      <c r="L616" s="211" t="s">
        <v>208</v>
      </c>
      <c r="M616" s="214"/>
      <c r="N616" s="214"/>
      <c r="O616" s="214"/>
      <c r="P616" s="96"/>
      <c r="Q616" s="96"/>
      <c r="R616" s="96"/>
      <c r="S616" s="96"/>
      <c r="T616" s="96"/>
      <c r="U616" s="96"/>
      <c r="V616" s="62"/>
    </row>
    <row r="617" spans="2:22" ht="15.75">
      <c r="B617" s="80"/>
      <c r="C617" s="85"/>
      <c r="D617" s="85">
        <v>75</v>
      </c>
      <c r="E617" s="85">
        <v>48</v>
      </c>
      <c r="F617" s="85">
        <v>45</v>
      </c>
      <c r="G617" s="96"/>
      <c r="H617" s="96"/>
      <c r="I617" s="96"/>
      <c r="J617" s="96"/>
      <c r="K617" s="96"/>
      <c r="L617" s="211" t="s">
        <v>209</v>
      </c>
      <c r="M617" s="214"/>
      <c r="N617" s="214"/>
      <c r="O617" s="214"/>
      <c r="P617" s="96"/>
      <c r="Q617" s="96"/>
      <c r="R617" s="96"/>
      <c r="S617" s="96"/>
      <c r="T617" s="96"/>
      <c r="U617" s="96"/>
      <c r="V617" s="62"/>
    </row>
    <row r="618" spans="2:22" ht="15.75">
      <c r="B618" s="49" t="s">
        <v>263</v>
      </c>
      <c r="C618" s="85"/>
      <c r="D618" s="85">
        <v>1</v>
      </c>
      <c r="E618" s="85">
        <v>10</v>
      </c>
      <c r="F618" s="85">
        <v>3</v>
      </c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62"/>
    </row>
    <row r="619" spans="2:23" ht="16.5">
      <c r="B619" s="49" t="s">
        <v>264</v>
      </c>
      <c r="C619" s="48"/>
      <c r="D619" s="48">
        <f>D617+D618</f>
        <v>76</v>
      </c>
      <c r="E619" s="48">
        <f>E617+E618</f>
        <v>58</v>
      </c>
      <c r="F619" s="48">
        <f>F617+F618</f>
        <v>48</v>
      </c>
      <c r="G619" s="213" t="s">
        <v>0</v>
      </c>
      <c r="H619" s="214"/>
      <c r="I619" s="214"/>
      <c r="J619" s="214"/>
      <c r="K619" s="214"/>
      <c r="L619" s="214"/>
      <c r="M619" s="214"/>
      <c r="N619" s="214"/>
      <c r="O619" s="214"/>
      <c r="P619" s="214"/>
      <c r="Q619" s="214"/>
      <c r="R619" s="214"/>
      <c r="S619" s="214"/>
      <c r="T619" s="214"/>
      <c r="U619" s="214"/>
      <c r="W619" s="62"/>
    </row>
    <row r="620" spans="2:23" ht="17.25">
      <c r="B620" s="82" t="s">
        <v>27</v>
      </c>
      <c r="C620" s="220"/>
      <c r="D620" s="220"/>
      <c r="E620" s="220"/>
      <c r="F620" s="220"/>
      <c r="G620" s="213" t="s">
        <v>268</v>
      </c>
      <c r="H620" s="214"/>
      <c r="I620" s="214"/>
      <c r="J620" s="214"/>
      <c r="K620" s="214"/>
      <c r="L620" s="214"/>
      <c r="M620" s="214"/>
      <c r="N620" s="214"/>
      <c r="O620" s="214"/>
      <c r="P620" s="214"/>
      <c r="Q620" s="214"/>
      <c r="R620" s="214"/>
      <c r="S620" s="214"/>
      <c r="T620" s="214"/>
      <c r="U620" s="214"/>
      <c r="W620" s="62"/>
    </row>
    <row r="621" spans="2:23" ht="17.25">
      <c r="B621" s="82" t="s">
        <v>102</v>
      </c>
      <c r="C621" s="218"/>
      <c r="D621" s="218"/>
      <c r="E621" s="48"/>
      <c r="F621" s="48"/>
      <c r="G621" s="213" t="s">
        <v>305</v>
      </c>
      <c r="H621" s="214"/>
      <c r="I621" s="214"/>
      <c r="J621" s="214"/>
      <c r="K621" s="214"/>
      <c r="L621" s="214"/>
      <c r="M621" s="214"/>
      <c r="N621" s="214"/>
      <c r="O621" s="214"/>
      <c r="P621" s="214"/>
      <c r="Q621" s="214"/>
      <c r="R621" s="214"/>
      <c r="S621" s="214"/>
      <c r="T621" s="214"/>
      <c r="U621" s="214"/>
      <c r="W621" s="62"/>
    </row>
    <row r="622" spans="2:23" ht="16.5">
      <c r="B622" s="45"/>
      <c r="C622" s="118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W622" s="62"/>
    </row>
    <row r="623" spans="2:23" ht="16.5">
      <c r="B623" s="93" t="s">
        <v>222</v>
      </c>
      <c r="C623" s="48"/>
      <c r="D623" s="48"/>
      <c r="E623" s="48"/>
      <c r="F623" s="48"/>
      <c r="G623" s="49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W623" s="62"/>
    </row>
    <row r="624" spans="1:26" ht="15.75">
      <c r="A624" s="49" t="s">
        <v>299</v>
      </c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2:21" ht="17.25">
      <c r="B625" s="51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</row>
    <row r="626" spans="2:21" ht="17.25">
      <c r="B626" s="51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</row>
    <row r="627" spans="2:21" ht="17.25">
      <c r="B627" s="51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</row>
    <row r="628" spans="2:21" ht="17.25">
      <c r="B628" s="51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</row>
    <row r="629" spans="2:21" ht="17.25">
      <c r="B629" s="51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</row>
    <row r="630" spans="2:21" ht="17.25">
      <c r="B630" s="51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</row>
    <row r="631" spans="2:21" ht="17.25">
      <c r="B631" s="51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</row>
    <row r="632" spans="2:21" ht="18">
      <c r="B632" s="51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</row>
    <row r="633" spans="2:21" ht="18">
      <c r="B633" s="56">
        <v>16</v>
      </c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</row>
    <row r="634" spans="2:21" ht="18">
      <c r="B634" s="56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</row>
    <row r="635" spans="2:21" ht="18">
      <c r="B635" s="56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</row>
    <row r="636" spans="2:21" ht="23.25">
      <c r="B636" s="114" t="s">
        <v>146</v>
      </c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</row>
    <row r="637" spans="2:21" ht="22.5">
      <c r="B637" s="115" t="s">
        <v>247</v>
      </c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</row>
    <row r="638" spans="2:22" ht="23.25">
      <c r="B638" s="116"/>
      <c r="C638" s="80"/>
      <c r="D638" s="80"/>
      <c r="E638" s="80"/>
      <c r="F638" s="229" t="s">
        <v>314</v>
      </c>
      <c r="G638" s="229"/>
      <c r="H638" s="229"/>
      <c r="I638" s="229"/>
      <c r="J638" s="229"/>
      <c r="K638" s="229"/>
      <c r="L638" s="229"/>
      <c r="M638" s="229"/>
      <c r="N638" s="229"/>
      <c r="O638" s="229"/>
      <c r="P638" s="229"/>
      <c r="Q638" s="91"/>
      <c r="R638" s="91"/>
      <c r="S638" s="91"/>
      <c r="T638" s="91"/>
      <c r="U638" s="91"/>
      <c r="V638" s="62"/>
    </row>
    <row r="639" spans="2:22" ht="20.25">
      <c r="B639" s="79" t="s">
        <v>166</v>
      </c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81" t="s">
        <v>22</v>
      </c>
      <c r="R639" s="62"/>
      <c r="S639" s="62"/>
      <c r="T639" s="62"/>
      <c r="U639" s="62"/>
      <c r="V639" s="62"/>
    </row>
    <row r="640" spans="2:22" ht="21.75" customHeight="1">
      <c r="B640" s="81" t="s">
        <v>22</v>
      </c>
      <c r="C640" s="70"/>
      <c r="D640" s="70" t="s">
        <v>29</v>
      </c>
      <c r="E640" s="70" t="s">
        <v>4</v>
      </c>
      <c r="F640" s="71" t="s">
        <v>21</v>
      </c>
      <c r="G640" s="72" t="s">
        <v>12</v>
      </c>
      <c r="H640" s="72" t="s">
        <v>13</v>
      </c>
      <c r="I640" s="73" t="s">
        <v>0</v>
      </c>
      <c r="J640" s="74" t="s">
        <v>11</v>
      </c>
      <c r="K640" s="74" t="s">
        <v>12</v>
      </c>
      <c r="L640" s="72" t="s">
        <v>13</v>
      </c>
      <c r="M640" s="73" t="s">
        <v>0</v>
      </c>
      <c r="N640" s="72" t="s">
        <v>14</v>
      </c>
      <c r="O640" s="74" t="s">
        <v>15</v>
      </c>
      <c r="P640" s="74" t="s">
        <v>13</v>
      </c>
      <c r="Q640" s="73" t="s">
        <v>0</v>
      </c>
      <c r="R640" s="74" t="s">
        <v>23</v>
      </c>
      <c r="S640" s="74" t="s">
        <v>24</v>
      </c>
      <c r="T640" s="72" t="s">
        <v>13</v>
      </c>
      <c r="U640" s="73" t="s">
        <v>0</v>
      </c>
      <c r="V640" s="62"/>
    </row>
    <row r="641" spans="2:22" ht="21.75" customHeight="1">
      <c r="B641" s="69" t="s">
        <v>1</v>
      </c>
      <c r="C641" s="72" t="s">
        <v>343</v>
      </c>
      <c r="D641" s="70" t="s">
        <v>30</v>
      </c>
      <c r="E641" s="70" t="s">
        <v>5</v>
      </c>
      <c r="F641" s="70" t="s">
        <v>7</v>
      </c>
      <c r="G641" s="70" t="s">
        <v>8</v>
      </c>
      <c r="H641" s="70" t="s">
        <v>9</v>
      </c>
      <c r="I641" s="60" t="s">
        <v>10</v>
      </c>
      <c r="J641" s="70" t="s">
        <v>7</v>
      </c>
      <c r="K641" s="70" t="s">
        <v>8</v>
      </c>
      <c r="L641" s="70" t="s">
        <v>9</v>
      </c>
      <c r="M641" s="60" t="s">
        <v>10</v>
      </c>
      <c r="N641" s="70" t="s">
        <v>7</v>
      </c>
      <c r="O641" s="70" t="s">
        <v>8</v>
      </c>
      <c r="P641" s="70" t="s">
        <v>9</v>
      </c>
      <c r="Q641" s="60" t="s">
        <v>10</v>
      </c>
      <c r="R641" s="73" t="s">
        <v>7</v>
      </c>
      <c r="S641" s="73" t="s">
        <v>8</v>
      </c>
      <c r="T641" s="70" t="s">
        <v>9</v>
      </c>
      <c r="U641" s="60" t="s">
        <v>10</v>
      </c>
      <c r="V641" s="62"/>
    </row>
    <row r="642" spans="2:22" ht="21.75" customHeight="1">
      <c r="B642" s="69" t="s">
        <v>3</v>
      </c>
      <c r="C642" s="101" t="s">
        <v>319</v>
      </c>
      <c r="D642" s="70" t="s">
        <v>308</v>
      </c>
      <c r="E642" s="70" t="s">
        <v>6</v>
      </c>
      <c r="F642" s="70" t="s">
        <v>31</v>
      </c>
      <c r="G642" s="70" t="s">
        <v>31</v>
      </c>
      <c r="H642" s="89">
        <v>0.03</v>
      </c>
      <c r="I642" s="62"/>
      <c r="J642" s="62"/>
      <c r="K642" s="62"/>
      <c r="L642" s="76">
        <v>0.01</v>
      </c>
      <c r="M642" s="62"/>
      <c r="N642" s="77"/>
      <c r="O642" s="77"/>
      <c r="P642" s="76">
        <v>0.01</v>
      </c>
      <c r="Q642" s="77"/>
      <c r="R642" s="62"/>
      <c r="S642" s="62"/>
      <c r="T642" s="62"/>
      <c r="U642" s="62"/>
      <c r="V642" s="62"/>
    </row>
    <row r="643" spans="2:23" ht="21.75" customHeight="1">
      <c r="B643" s="75"/>
      <c r="D643" s="4" t="s">
        <v>32</v>
      </c>
      <c r="E643" s="5"/>
      <c r="F643" s="4" t="s">
        <v>32</v>
      </c>
      <c r="G643" s="4" t="s">
        <v>32</v>
      </c>
      <c r="H643" s="4" t="s">
        <v>32</v>
      </c>
      <c r="I643" s="4" t="s">
        <v>32</v>
      </c>
      <c r="J643" s="4" t="s">
        <v>32</v>
      </c>
      <c r="K643" s="4" t="s">
        <v>32</v>
      </c>
      <c r="L643" s="4" t="s">
        <v>32</v>
      </c>
      <c r="N643" s="4" t="s">
        <v>32</v>
      </c>
      <c r="O643" s="4" t="s">
        <v>32</v>
      </c>
      <c r="P643" s="4" t="s">
        <v>32</v>
      </c>
      <c r="Q643" s="4" t="s">
        <v>32</v>
      </c>
      <c r="R643" s="4" t="s">
        <v>32</v>
      </c>
      <c r="S643" s="4" t="s">
        <v>32</v>
      </c>
      <c r="T643" s="4" t="s">
        <v>32</v>
      </c>
      <c r="U643" s="4" t="s">
        <v>32</v>
      </c>
      <c r="W643" s="62"/>
    </row>
    <row r="644" spans="2:23" ht="21.75" customHeight="1">
      <c r="B644" s="11"/>
      <c r="C644" s="60"/>
      <c r="D644" s="60">
        <v>3</v>
      </c>
      <c r="E644" s="60">
        <v>4</v>
      </c>
      <c r="F644" s="60">
        <v>5</v>
      </c>
      <c r="G644" s="60">
        <v>6</v>
      </c>
      <c r="H644" s="61">
        <v>7</v>
      </c>
      <c r="I644" s="60">
        <v>8</v>
      </c>
      <c r="J644" s="60">
        <v>9</v>
      </c>
      <c r="K644" s="60">
        <v>10</v>
      </c>
      <c r="L644" s="61">
        <v>11</v>
      </c>
      <c r="M644" s="60">
        <v>12</v>
      </c>
      <c r="N644" s="60">
        <v>13</v>
      </c>
      <c r="O644" s="60">
        <v>14</v>
      </c>
      <c r="P644" s="61">
        <v>15</v>
      </c>
      <c r="Q644" s="60">
        <v>16</v>
      </c>
      <c r="R644" s="60">
        <v>17</v>
      </c>
      <c r="S644" s="60">
        <v>18</v>
      </c>
      <c r="T644" s="60">
        <v>19</v>
      </c>
      <c r="U644" s="60">
        <v>20</v>
      </c>
      <c r="W644" s="62"/>
    </row>
    <row r="645" spans="2:23" ht="21.75" customHeight="1">
      <c r="B645" s="60">
        <v>1</v>
      </c>
      <c r="E645" s="3" t="s">
        <v>22</v>
      </c>
      <c r="H645" s="4"/>
      <c r="W645" s="62"/>
    </row>
    <row r="646" spans="1:23" ht="21.75" customHeight="1">
      <c r="A646" s="193">
        <v>1</v>
      </c>
      <c r="B646" s="197" t="s">
        <v>16</v>
      </c>
      <c r="C646" s="140">
        <v>249</v>
      </c>
      <c r="D646" s="127">
        <f>C646*15</f>
        <v>3735</v>
      </c>
      <c r="E646" s="127">
        <f>SUM(C646*32)</f>
        <v>7968</v>
      </c>
      <c r="F646" s="127">
        <f>SUM(C646*22)</f>
        <v>5478</v>
      </c>
      <c r="G646" s="127">
        <f>SUM(E646*8)</f>
        <v>63744</v>
      </c>
      <c r="H646" s="127" t="s">
        <v>20</v>
      </c>
      <c r="I646" s="128">
        <f>SUM(D646+F646+G646)</f>
        <v>72957</v>
      </c>
      <c r="J646" s="127">
        <f>SUM(C646*3)</f>
        <v>747</v>
      </c>
      <c r="K646" s="127">
        <f>SUM(E646*0.5)</f>
        <v>3984</v>
      </c>
      <c r="L646" s="127" t="str">
        <f>+L648</f>
        <v>+</v>
      </c>
      <c r="M646" s="128">
        <f>SUM(J646:L646)</f>
        <v>4731</v>
      </c>
      <c r="N646" s="127">
        <f>SUM(C646*3)</f>
        <v>747</v>
      </c>
      <c r="O646" s="127">
        <f>SUM(E646*1)</f>
        <v>7968</v>
      </c>
      <c r="P646" s="127" t="s">
        <v>20</v>
      </c>
      <c r="Q646" s="128">
        <f>SUM(N646:P646)</f>
        <v>8715</v>
      </c>
      <c r="R646" s="127">
        <f>SUM(C646*2)</f>
        <v>498</v>
      </c>
      <c r="S646" s="127">
        <f>SUM(E646*0.5)</f>
        <v>3984</v>
      </c>
      <c r="T646" s="127" t="s">
        <v>20</v>
      </c>
      <c r="U646" s="128">
        <f>SUM(R646:T646)</f>
        <v>4482</v>
      </c>
      <c r="W646" s="62"/>
    </row>
    <row r="647" spans="1:21" ht="21.75" customHeight="1">
      <c r="A647" s="193">
        <v>2</v>
      </c>
      <c r="B647" s="197" t="s">
        <v>17</v>
      </c>
      <c r="C647" s="140">
        <v>94</v>
      </c>
      <c r="D647" s="127">
        <f>SUM(C647*15)</f>
        <v>1410</v>
      </c>
      <c r="E647" s="129">
        <f>SUM(C647*24)</f>
        <v>2256</v>
      </c>
      <c r="F647" s="127">
        <f>SUM(C647*32.5)</f>
        <v>3055</v>
      </c>
      <c r="G647" s="127">
        <f>SUM(E647*8)</f>
        <v>18048</v>
      </c>
      <c r="H647" s="127" t="s">
        <v>20</v>
      </c>
      <c r="I647" s="128">
        <f>SUM(D647+F647+G647)</f>
        <v>22513</v>
      </c>
      <c r="J647" s="127">
        <f>SUM(C647*2.5)</f>
        <v>235</v>
      </c>
      <c r="K647" s="127">
        <f>SUM(E647*0.5)</f>
        <v>1128</v>
      </c>
      <c r="L647" s="127" t="s">
        <v>20</v>
      </c>
      <c r="M647" s="128">
        <f>SUM(J647:L647)</f>
        <v>1363</v>
      </c>
      <c r="N647" s="127">
        <f>SUM(C647*3)</f>
        <v>282</v>
      </c>
      <c r="O647" s="127">
        <f>SUM(E647*1)</f>
        <v>2256</v>
      </c>
      <c r="P647" s="127" t="s">
        <v>20</v>
      </c>
      <c r="Q647" s="128">
        <f>SUM(N647:P647)</f>
        <v>2538</v>
      </c>
      <c r="R647" s="127">
        <f>SUM(C647*2)</f>
        <v>188</v>
      </c>
      <c r="S647" s="127">
        <f>SUM(E647*0.5)</f>
        <v>1128</v>
      </c>
      <c r="T647" s="127" t="s">
        <v>20</v>
      </c>
      <c r="U647" s="128">
        <f>SUM(R647:T647)</f>
        <v>1316</v>
      </c>
    </row>
    <row r="648" spans="1:21" ht="21.75" customHeight="1">
      <c r="A648" s="193">
        <v>3</v>
      </c>
      <c r="B648" s="197" t="s">
        <v>18</v>
      </c>
      <c r="C648" s="129">
        <v>105</v>
      </c>
      <c r="D648" s="127">
        <f>SUM(C648*15)</f>
        <v>1575</v>
      </c>
      <c r="E648" s="127">
        <f>SUM(C648*32)</f>
        <v>3360</v>
      </c>
      <c r="F648" s="127">
        <f>SUM(C648*22)</f>
        <v>2310</v>
      </c>
      <c r="G648" s="127">
        <f>SUM(E648*8)</f>
        <v>26880</v>
      </c>
      <c r="H648" s="127" t="s">
        <v>20</v>
      </c>
      <c r="I648" s="128">
        <f>SUM(D648+F648+G648)</f>
        <v>30765</v>
      </c>
      <c r="J648" s="127">
        <f>SUM(C648*3)</f>
        <v>315</v>
      </c>
      <c r="K648" s="127">
        <f>SUM(E648*0.5)</f>
        <v>1680</v>
      </c>
      <c r="L648" s="127" t="s">
        <v>20</v>
      </c>
      <c r="M648" s="128">
        <f>SUM(J648:L648)</f>
        <v>1995</v>
      </c>
      <c r="N648" s="127">
        <f>SUM(C648*3)</f>
        <v>315</v>
      </c>
      <c r="O648" s="127">
        <f>SUM(E648*1)</f>
        <v>3360</v>
      </c>
      <c r="P648" s="127" t="s">
        <v>20</v>
      </c>
      <c r="Q648" s="128">
        <f>SUM(N648:P648)</f>
        <v>3675</v>
      </c>
      <c r="R648" s="127">
        <f>SUM(C648*2)</f>
        <v>210</v>
      </c>
      <c r="S648" s="127">
        <f>SUM(E648*0.5)</f>
        <v>1680</v>
      </c>
      <c r="T648" s="127" t="s">
        <v>20</v>
      </c>
      <c r="U648" s="128">
        <f>SUM(R648:T648)</f>
        <v>1890</v>
      </c>
    </row>
    <row r="649" spans="1:21" ht="21.75" customHeight="1">
      <c r="A649" s="193">
        <v>4</v>
      </c>
      <c r="B649" s="197" t="s">
        <v>84</v>
      </c>
      <c r="C649" s="129">
        <v>14</v>
      </c>
      <c r="D649" s="127">
        <f>SUM(C649*15)</f>
        <v>210</v>
      </c>
      <c r="E649" s="127">
        <f>SUM(C649*24)</f>
        <v>336</v>
      </c>
      <c r="F649" s="127">
        <f>SUM(C649*32.5)</f>
        <v>455</v>
      </c>
      <c r="G649" s="127">
        <f>SUM(E649*8)</f>
        <v>2688</v>
      </c>
      <c r="H649" s="127" t="s">
        <v>20</v>
      </c>
      <c r="I649" s="128">
        <f>SUM(D649+F649+G649)</f>
        <v>3353</v>
      </c>
      <c r="J649" s="127">
        <f>SUM(C649*2.5)</f>
        <v>35</v>
      </c>
      <c r="K649" s="127">
        <f>SUM(E649*0.5)</f>
        <v>168</v>
      </c>
      <c r="L649" s="127" t="s">
        <v>20</v>
      </c>
      <c r="M649" s="128">
        <f>SUM(J649:L649)</f>
        <v>203</v>
      </c>
      <c r="N649" s="127">
        <f>SUM(C649*3)</f>
        <v>42</v>
      </c>
      <c r="O649" s="127">
        <f>SUM(E649*1)</f>
        <v>336</v>
      </c>
      <c r="P649" s="127" t="s">
        <v>20</v>
      </c>
      <c r="Q649" s="128">
        <f>SUM(N649:P649)</f>
        <v>378</v>
      </c>
      <c r="R649" s="127">
        <f>SUM(C649*2)</f>
        <v>28</v>
      </c>
      <c r="S649" s="127">
        <f>SUM(E649*0.5)</f>
        <v>168</v>
      </c>
      <c r="T649" s="127" t="s">
        <v>20</v>
      </c>
      <c r="U649" s="128">
        <f>SUM(R649:T649)</f>
        <v>196</v>
      </c>
    </row>
    <row r="650" spans="2:21" ht="21.75" customHeight="1">
      <c r="B650" s="133" t="s">
        <v>27</v>
      </c>
      <c r="C650" s="133">
        <f>C649+C648+C647+C646</f>
        <v>462</v>
      </c>
      <c r="D650" s="130">
        <f>D649+D648+D647+D646</f>
        <v>6930</v>
      </c>
      <c r="E650" s="130">
        <f aca="true" t="shared" si="15" ref="E650:U650">SUM(E646:E649)</f>
        <v>13920</v>
      </c>
      <c r="F650" s="130">
        <f t="shared" si="15"/>
        <v>11298</v>
      </c>
      <c r="G650" s="130">
        <f t="shared" si="15"/>
        <v>111360</v>
      </c>
      <c r="H650" s="130">
        <f t="shared" si="15"/>
        <v>0</v>
      </c>
      <c r="I650" s="130">
        <f t="shared" si="15"/>
        <v>129588</v>
      </c>
      <c r="J650" s="130">
        <f t="shared" si="15"/>
        <v>1332</v>
      </c>
      <c r="K650" s="130">
        <f t="shared" si="15"/>
        <v>6960</v>
      </c>
      <c r="L650" s="130">
        <f t="shared" si="15"/>
        <v>0</v>
      </c>
      <c r="M650" s="130">
        <f t="shared" si="15"/>
        <v>8292</v>
      </c>
      <c r="N650" s="130">
        <f t="shared" si="15"/>
        <v>1386</v>
      </c>
      <c r="O650" s="130">
        <f t="shared" si="15"/>
        <v>13920</v>
      </c>
      <c r="P650" s="130">
        <f t="shared" si="15"/>
        <v>0</v>
      </c>
      <c r="Q650" s="130">
        <f t="shared" si="15"/>
        <v>15306</v>
      </c>
      <c r="R650" s="130">
        <f t="shared" si="15"/>
        <v>924</v>
      </c>
      <c r="S650" s="130">
        <f t="shared" si="15"/>
        <v>6960</v>
      </c>
      <c r="T650" s="130">
        <f t="shared" si="15"/>
        <v>0</v>
      </c>
      <c r="U650" s="130">
        <f t="shared" si="15"/>
        <v>7884</v>
      </c>
    </row>
    <row r="651" spans="2:21" ht="15.75">
      <c r="B651" s="40" t="s">
        <v>22</v>
      </c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87" t="s">
        <v>21</v>
      </c>
      <c r="T651" s="88" t="s">
        <v>205</v>
      </c>
      <c r="U651" s="40"/>
    </row>
    <row r="652" spans="2:21" ht="20.25" customHeight="1">
      <c r="B652" s="41" t="s">
        <v>298</v>
      </c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224"/>
      <c r="T652" s="224"/>
      <c r="U652" s="40" t="s">
        <v>26</v>
      </c>
    </row>
    <row r="653" spans="2:22" ht="16.5">
      <c r="B653" s="40" t="s">
        <v>22</v>
      </c>
      <c r="C653" s="67"/>
      <c r="D653" s="67"/>
      <c r="E653" s="67"/>
      <c r="F653" s="212"/>
      <c r="G653" s="212"/>
      <c r="H653" s="212"/>
      <c r="I653" s="212"/>
      <c r="J653" s="212"/>
      <c r="K653" s="212"/>
      <c r="L653" s="212"/>
      <c r="M653" s="212"/>
      <c r="N653" s="212"/>
      <c r="O653" s="212"/>
      <c r="P653" s="80"/>
      <c r="Q653" s="80"/>
      <c r="R653" s="212"/>
      <c r="S653" s="212"/>
      <c r="T653" s="212"/>
      <c r="U653" s="212"/>
      <c r="V653" s="62"/>
    </row>
    <row r="654" spans="2:22" ht="16.5">
      <c r="B654" s="113" t="s">
        <v>69</v>
      </c>
      <c r="C654" s="211"/>
      <c r="D654" s="211"/>
      <c r="E654" s="211" t="s">
        <v>265</v>
      </c>
      <c r="F654" s="211"/>
      <c r="G654" s="211" t="s">
        <v>269</v>
      </c>
      <c r="H654" s="214"/>
      <c r="I654" s="214"/>
      <c r="J654" s="214"/>
      <c r="K654" s="214"/>
      <c r="L654" s="211" t="s">
        <v>207</v>
      </c>
      <c r="M654" s="211"/>
      <c r="N654" s="211"/>
      <c r="O654" s="211"/>
      <c r="P654" s="96"/>
      <c r="Q654" s="183"/>
      <c r="R654" s="211" t="s">
        <v>206</v>
      </c>
      <c r="S654" s="214"/>
      <c r="T654" s="214"/>
      <c r="U654" s="214"/>
      <c r="V654" s="73"/>
    </row>
    <row r="655" spans="2:22" ht="15.75">
      <c r="B655" s="80"/>
      <c r="C655" s="66"/>
      <c r="D655" s="65" t="s">
        <v>267</v>
      </c>
      <c r="E655" s="66" t="s">
        <v>266</v>
      </c>
      <c r="F655" s="65" t="s">
        <v>267</v>
      </c>
      <c r="G655" s="96"/>
      <c r="H655" s="96"/>
      <c r="I655" s="96"/>
      <c r="J655" s="96"/>
      <c r="K655" s="96"/>
      <c r="L655" s="211" t="s">
        <v>208</v>
      </c>
      <c r="M655" s="214"/>
      <c r="N655" s="214"/>
      <c r="O655" s="214"/>
      <c r="P655" s="96"/>
      <c r="Q655" s="96"/>
      <c r="R655" s="96"/>
      <c r="S655" s="96"/>
      <c r="T655" s="96"/>
      <c r="U655" s="96"/>
      <c r="V655" s="73"/>
    </row>
    <row r="656" spans="2:22" ht="15.75">
      <c r="B656" s="80"/>
      <c r="C656" s="85"/>
      <c r="D656" s="85">
        <v>62</v>
      </c>
      <c r="E656" s="85">
        <v>47</v>
      </c>
      <c r="F656" s="85">
        <v>38</v>
      </c>
      <c r="G656" s="96"/>
      <c r="H656" s="96"/>
      <c r="I656" s="96"/>
      <c r="J656" s="96"/>
      <c r="K656" s="96"/>
      <c r="L656" s="211" t="s">
        <v>209</v>
      </c>
      <c r="M656" s="214"/>
      <c r="N656" s="214"/>
      <c r="O656" s="214"/>
      <c r="P656" s="96"/>
      <c r="Q656" s="96"/>
      <c r="R656" s="96"/>
      <c r="S656" s="96"/>
      <c r="T656" s="96"/>
      <c r="U656" s="96"/>
      <c r="V656" s="73"/>
    </row>
    <row r="657" spans="2:22" ht="15.75">
      <c r="B657" s="49" t="s">
        <v>263</v>
      </c>
      <c r="C657" s="85"/>
      <c r="D657" s="85"/>
      <c r="E657" s="85"/>
      <c r="F657" s="85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73"/>
    </row>
    <row r="658" spans="2:26" ht="16.5">
      <c r="B658" s="49" t="s">
        <v>264</v>
      </c>
      <c r="C658" s="48"/>
      <c r="D658" s="48">
        <f>D656+D657</f>
        <v>62</v>
      </c>
      <c r="E658" s="48">
        <f>E656+E657</f>
        <v>47</v>
      </c>
      <c r="F658" s="48">
        <f>F656+F657</f>
        <v>38</v>
      </c>
      <c r="G658" s="213" t="s">
        <v>0</v>
      </c>
      <c r="H658" s="214"/>
      <c r="I658" s="214"/>
      <c r="J658" s="214"/>
      <c r="K658" s="214"/>
      <c r="L658" s="214"/>
      <c r="M658" s="214"/>
      <c r="N658" s="214"/>
      <c r="O658" s="214"/>
      <c r="P658" s="214"/>
      <c r="Q658" s="214"/>
      <c r="R658" s="214"/>
      <c r="S658" s="214"/>
      <c r="T658" s="214"/>
      <c r="U658" s="214"/>
      <c r="V658" s="12"/>
      <c r="W658" s="62"/>
      <c r="X658" s="62"/>
      <c r="Y658" s="62"/>
      <c r="Z658" s="62"/>
    </row>
    <row r="659" spans="2:26" ht="17.25">
      <c r="B659" s="82" t="s">
        <v>27</v>
      </c>
      <c r="C659" s="220"/>
      <c r="D659" s="220"/>
      <c r="E659" s="220"/>
      <c r="F659" s="220"/>
      <c r="G659" s="213" t="s">
        <v>268</v>
      </c>
      <c r="H659" s="214"/>
      <c r="I659" s="214"/>
      <c r="J659" s="214"/>
      <c r="K659" s="214"/>
      <c r="L659" s="214"/>
      <c r="M659" s="214"/>
      <c r="N659" s="214"/>
      <c r="O659" s="214"/>
      <c r="P659" s="214"/>
      <c r="Q659" s="214"/>
      <c r="R659" s="214"/>
      <c r="S659" s="214"/>
      <c r="T659" s="214"/>
      <c r="U659" s="214"/>
      <c r="W659" s="62"/>
      <c r="X659" s="62"/>
      <c r="Y659" s="62"/>
      <c r="Z659" s="62"/>
    </row>
    <row r="660" spans="2:26" ht="17.25">
      <c r="B660" s="82" t="s">
        <v>102</v>
      </c>
      <c r="C660" s="218"/>
      <c r="D660" s="218"/>
      <c r="E660" s="48"/>
      <c r="F660" s="48"/>
      <c r="G660" s="213" t="s">
        <v>305</v>
      </c>
      <c r="H660" s="214"/>
      <c r="I660" s="214"/>
      <c r="J660" s="214"/>
      <c r="K660" s="214"/>
      <c r="L660" s="214"/>
      <c r="M660" s="214"/>
      <c r="N660" s="214"/>
      <c r="O660" s="214"/>
      <c r="P660" s="214"/>
      <c r="Q660" s="214"/>
      <c r="R660" s="214"/>
      <c r="S660" s="214"/>
      <c r="T660" s="214"/>
      <c r="U660" s="214"/>
      <c r="W660" s="62"/>
      <c r="X660" s="62"/>
      <c r="Y660" s="62"/>
      <c r="Z660" s="62"/>
    </row>
    <row r="661" spans="2:26" ht="15.75">
      <c r="B661" s="49"/>
      <c r="C661" s="118"/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W661" s="62"/>
      <c r="X661" s="62"/>
      <c r="Y661" s="62"/>
      <c r="Z661" s="62"/>
    </row>
    <row r="662" spans="2:26" ht="16.5">
      <c r="B662" s="93" t="s">
        <v>223</v>
      </c>
      <c r="C662" s="48"/>
      <c r="D662" s="48"/>
      <c r="E662" s="48"/>
      <c r="F662" s="48"/>
      <c r="G662" s="49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W662" s="62"/>
      <c r="X662" s="62"/>
      <c r="Y662" s="62"/>
      <c r="Z662" s="62"/>
    </row>
    <row r="663" spans="1:25" ht="17.25" customHeight="1">
      <c r="A663" s="49" t="s">
        <v>299</v>
      </c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</row>
    <row r="664" spans="2:21" ht="17.25">
      <c r="B664" s="47"/>
      <c r="C664" s="48"/>
      <c r="D664" s="48"/>
      <c r="E664" s="48"/>
      <c r="F664" s="48"/>
      <c r="G664" s="43"/>
      <c r="H664" s="43"/>
      <c r="I664" s="43"/>
      <c r="J664" s="43"/>
      <c r="K664" s="9"/>
      <c r="L664" s="59"/>
      <c r="M664" s="43"/>
      <c r="N664" s="43"/>
      <c r="O664" s="43"/>
      <c r="P664" s="43"/>
      <c r="Q664" s="43"/>
      <c r="R664" s="43"/>
      <c r="S664" s="43"/>
      <c r="T664" s="43"/>
      <c r="U664" s="43"/>
    </row>
    <row r="665" ht="16.5">
      <c r="B665" s="47"/>
    </row>
    <row r="671" spans="3:21" ht="18"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</row>
    <row r="672" spans="2:21" ht="18">
      <c r="B672" s="56">
        <v>17</v>
      </c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</row>
    <row r="673" spans="2:21" ht="18">
      <c r="B673" s="56"/>
      <c r="C673" s="117"/>
      <c r="D673" s="117"/>
      <c r="E673" s="117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</row>
    <row r="674" spans="2:21" ht="18">
      <c r="B674" s="56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  <c r="S674" s="117"/>
      <c r="T674" s="117"/>
      <c r="U674" s="117"/>
    </row>
    <row r="675" spans="2:21" ht="18">
      <c r="B675" s="56"/>
      <c r="C675" s="117"/>
      <c r="D675" s="117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  <c r="U675" s="117"/>
    </row>
    <row r="676" spans="2:21" ht="23.25">
      <c r="B676" s="114" t="s">
        <v>146</v>
      </c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</row>
    <row r="677" spans="2:21" ht="22.5">
      <c r="B677" s="115" t="s">
        <v>247</v>
      </c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</row>
    <row r="678" spans="2:21" ht="23.25">
      <c r="B678" s="116"/>
      <c r="C678" s="80"/>
      <c r="D678" s="80"/>
      <c r="E678" s="229" t="s">
        <v>313</v>
      </c>
      <c r="F678" s="229"/>
      <c r="G678" s="229"/>
      <c r="H678" s="229"/>
      <c r="I678" s="229"/>
      <c r="J678" s="229"/>
      <c r="K678" s="229"/>
      <c r="L678" s="229"/>
      <c r="M678" s="229"/>
      <c r="N678" s="229"/>
      <c r="O678" s="229"/>
      <c r="P678" s="229"/>
      <c r="Q678" s="229"/>
      <c r="R678" s="53"/>
      <c r="S678" s="53"/>
      <c r="T678" s="53"/>
      <c r="U678" s="53"/>
    </row>
    <row r="679" spans="2:17" ht="21.75" customHeight="1">
      <c r="B679" s="79" t="s">
        <v>159</v>
      </c>
      <c r="Q679" s="3" t="s">
        <v>22</v>
      </c>
    </row>
    <row r="680" spans="2:22" ht="21.75" customHeight="1">
      <c r="B680" s="3" t="s">
        <v>22</v>
      </c>
      <c r="C680" s="70"/>
      <c r="D680" s="70" t="s">
        <v>29</v>
      </c>
      <c r="E680" s="70" t="s">
        <v>4</v>
      </c>
      <c r="F680" s="71" t="s">
        <v>21</v>
      </c>
      <c r="G680" s="72" t="s">
        <v>12</v>
      </c>
      <c r="H680" s="72" t="s">
        <v>13</v>
      </c>
      <c r="I680" s="73" t="s">
        <v>0</v>
      </c>
      <c r="J680" s="74" t="s">
        <v>11</v>
      </c>
      <c r="K680" s="74" t="s">
        <v>12</v>
      </c>
      <c r="L680" s="72" t="s">
        <v>13</v>
      </c>
      <c r="M680" s="73" t="s">
        <v>0</v>
      </c>
      <c r="N680" s="72" t="s">
        <v>14</v>
      </c>
      <c r="O680" s="74" t="s">
        <v>15</v>
      </c>
      <c r="P680" s="74" t="s">
        <v>13</v>
      </c>
      <c r="Q680" s="73" t="s">
        <v>0</v>
      </c>
      <c r="R680" s="74" t="s">
        <v>23</v>
      </c>
      <c r="S680" s="74" t="s">
        <v>24</v>
      </c>
      <c r="T680" s="72" t="s">
        <v>13</v>
      </c>
      <c r="U680" s="73" t="s">
        <v>0</v>
      </c>
      <c r="V680" s="62"/>
    </row>
    <row r="681" spans="2:22" ht="21.75" customHeight="1">
      <c r="B681" s="69" t="s">
        <v>1</v>
      </c>
      <c r="C681" s="72" t="s">
        <v>343</v>
      </c>
      <c r="D681" s="70" t="s">
        <v>30</v>
      </c>
      <c r="E681" s="70" t="s">
        <v>5</v>
      </c>
      <c r="F681" s="70" t="s">
        <v>7</v>
      </c>
      <c r="G681" s="70" t="s">
        <v>8</v>
      </c>
      <c r="H681" s="70" t="s">
        <v>9</v>
      </c>
      <c r="I681" s="60" t="s">
        <v>10</v>
      </c>
      <c r="J681" s="70" t="s">
        <v>7</v>
      </c>
      <c r="K681" s="70" t="s">
        <v>8</v>
      </c>
      <c r="L681" s="70" t="s">
        <v>9</v>
      </c>
      <c r="M681" s="60" t="s">
        <v>10</v>
      </c>
      <c r="N681" s="70" t="s">
        <v>7</v>
      </c>
      <c r="O681" s="70" t="s">
        <v>8</v>
      </c>
      <c r="P681" s="70" t="s">
        <v>9</v>
      </c>
      <c r="Q681" s="60" t="s">
        <v>10</v>
      </c>
      <c r="R681" s="73" t="s">
        <v>7</v>
      </c>
      <c r="S681" s="73" t="s">
        <v>8</v>
      </c>
      <c r="T681" s="70" t="s">
        <v>9</v>
      </c>
      <c r="U681" s="60" t="s">
        <v>10</v>
      </c>
      <c r="V681" s="62"/>
    </row>
    <row r="682" spans="2:22" ht="21.75" customHeight="1">
      <c r="B682" s="69" t="s">
        <v>3</v>
      </c>
      <c r="C682" s="101" t="s">
        <v>319</v>
      </c>
      <c r="D682" s="70" t="s">
        <v>308</v>
      </c>
      <c r="E682" s="70" t="s">
        <v>6</v>
      </c>
      <c r="F682" s="70" t="s">
        <v>31</v>
      </c>
      <c r="G682" s="70" t="s">
        <v>31</v>
      </c>
      <c r="H682" s="89">
        <v>0.03</v>
      </c>
      <c r="I682" s="62"/>
      <c r="J682" s="62"/>
      <c r="K682" s="62"/>
      <c r="L682" s="76">
        <v>0.01</v>
      </c>
      <c r="M682" s="62"/>
      <c r="N682" s="77"/>
      <c r="O682" s="77"/>
      <c r="P682" s="76">
        <v>0.01</v>
      </c>
      <c r="Q682" s="77"/>
      <c r="R682" s="62"/>
      <c r="S682" s="62"/>
      <c r="T682" s="62"/>
      <c r="U682" s="62"/>
      <c r="V682" s="62"/>
    </row>
    <row r="683" spans="2:21" ht="21.75" customHeight="1">
      <c r="B683" s="75"/>
      <c r="D683" s="4" t="s">
        <v>32</v>
      </c>
      <c r="E683" s="5"/>
      <c r="F683" s="4" t="s">
        <v>32</v>
      </c>
      <c r="G683" s="4" t="s">
        <v>32</v>
      </c>
      <c r="H683" s="4" t="s">
        <v>32</v>
      </c>
      <c r="I683" s="4" t="s">
        <v>32</v>
      </c>
      <c r="J683" s="4" t="s">
        <v>32</v>
      </c>
      <c r="K683" s="4" t="s">
        <v>32</v>
      </c>
      <c r="L683" s="4" t="s">
        <v>32</v>
      </c>
      <c r="N683" s="4" t="s">
        <v>32</v>
      </c>
      <c r="O683" s="4" t="s">
        <v>32</v>
      </c>
      <c r="P683" s="4" t="s">
        <v>32</v>
      </c>
      <c r="Q683" s="4" t="s">
        <v>32</v>
      </c>
      <c r="R683" s="4" t="s">
        <v>32</v>
      </c>
      <c r="S683" s="4" t="s">
        <v>32</v>
      </c>
      <c r="T683" s="4" t="s">
        <v>32</v>
      </c>
      <c r="U683" s="4" t="s">
        <v>32</v>
      </c>
    </row>
    <row r="684" spans="2:21" ht="21.75" customHeight="1">
      <c r="B684" s="11"/>
      <c r="C684" s="60"/>
      <c r="D684" s="60">
        <v>3</v>
      </c>
      <c r="E684" s="60">
        <v>4</v>
      </c>
      <c r="F684" s="60">
        <v>5</v>
      </c>
      <c r="G684" s="60">
        <v>6</v>
      </c>
      <c r="H684" s="61">
        <v>7</v>
      </c>
      <c r="I684" s="60">
        <v>8</v>
      </c>
      <c r="J684" s="60">
        <v>9</v>
      </c>
      <c r="K684" s="60">
        <v>10</v>
      </c>
      <c r="L684" s="61">
        <v>11</v>
      </c>
      <c r="M684" s="60">
        <v>12</v>
      </c>
      <c r="N684" s="60">
        <v>13</v>
      </c>
      <c r="O684" s="60">
        <v>14</v>
      </c>
      <c r="P684" s="61">
        <v>15</v>
      </c>
      <c r="Q684" s="60">
        <v>16</v>
      </c>
      <c r="R684" s="60">
        <v>17</v>
      </c>
      <c r="S684" s="60">
        <v>18</v>
      </c>
      <c r="T684" s="60">
        <v>19</v>
      </c>
      <c r="U684" s="60">
        <v>20</v>
      </c>
    </row>
    <row r="685" spans="2:26" ht="21.75" customHeight="1">
      <c r="B685" s="60">
        <v>1</v>
      </c>
      <c r="E685" s="3" t="s">
        <v>22</v>
      </c>
      <c r="H685" s="4"/>
      <c r="W685" s="62"/>
      <c r="X685" s="62"/>
      <c r="Y685" s="62"/>
      <c r="Z685" s="62"/>
    </row>
    <row r="686" spans="1:26" ht="21.75" customHeight="1">
      <c r="A686" s="193">
        <v>1</v>
      </c>
      <c r="B686" s="197" t="s">
        <v>16</v>
      </c>
      <c r="C686" s="127">
        <v>373</v>
      </c>
      <c r="D686" s="127">
        <f>C686*15</f>
        <v>5595</v>
      </c>
      <c r="E686" s="127">
        <f>SUM(C686*32)</f>
        <v>11936</v>
      </c>
      <c r="F686" s="127">
        <f>SUM(C686*22)</f>
        <v>8206</v>
      </c>
      <c r="G686" s="127">
        <f>SUM(E686*8)</f>
        <v>95488</v>
      </c>
      <c r="H686" s="127" t="s">
        <v>20</v>
      </c>
      <c r="I686" s="128">
        <f>SUM(D686+F686+G686)</f>
        <v>109289</v>
      </c>
      <c r="J686" s="127">
        <f>SUM(C686*3)</f>
        <v>1119</v>
      </c>
      <c r="K686" s="127">
        <f>SUM(E686*0.5)</f>
        <v>5968</v>
      </c>
      <c r="L686" s="127" t="str">
        <f>+L688</f>
        <v>+</v>
      </c>
      <c r="M686" s="128">
        <f>SUM(J686:L686)</f>
        <v>7087</v>
      </c>
      <c r="N686" s="127">
        <f>SUM(C686*3)</f>
        <v>1119</v>
      </c>
      <c r="O686" s="127">
        <f>SUM(E686*1)</f>
        <v>11936</v>
      </c>
      <c r="P686" s="127" t="s">
        <v>20</v>
      </c>
      <c r="Q686" s="128">
        <f>SUM(N686:P686)</f>
        <v>13055</v>
      </c>
      <c r="R686" s="127">
        <f>SUM(C686*2)</f>
        <v>746</v>
      </c>
      <c r="S686" s="127">
        <f>SUM(E686*0.5)</f>
        <v>5968</v>
      </c>
      <c r="T686" s="127" t="s">
        <v>20</v>
      </c>
      <c r="U686" s="128">
        <f>SUM(R686:T686)</f>
        <v>6714</v>
      </c>
      <c r="W686" s="62"/>
      <c r="X686" s="62"/>
      <c r="Y686" s="62"/>
      <c r="Z686" s="62"/>
    </row>
    <row r="687" spans="1:21" ht="21.75" customHeight="1">
      <c r="A687" s="193">
        <v>2</v>
      </c>
      <c r="B687" s="197" t="s">
        <v>17</v>
      </c>
      <c r="C687" s="127">
        <v>149</v>
      </c>
      <c r="D687" s="127">
        <f>SUM(C687*15)</f>
        <v>2235</v>
      </c>
      <c r="E687" s="129">
        <f>SUM(C687*24)</f>
        <v>3576</v>
      </c>
      <c r="F687" s="127">
        <f>SUM(C687*32.5)</f>
        <v>4842.5</v>
      </c>
      <c r="G687" s="127">
        <f>SUM(E687*8)</f>
        <v>28608</v>
      </c>
      <c r="H687" s="127" t="s">
        <v>20</v>
      </c>
      <c r="I687" s="128">
        <f>SUM(D687+F687+G687)</f>
        <v>35685.5</v>
      </c>
      <c r="J687" s="127">
        <f>SUM(C687*2.5)</f>
        <v>372.5</v>
      </c>
      <c r="K687" s="127">
        <f>SUM(E687*0.5)</f>
        <v>1788</v>
      </c>
      <c r="L687" s="127" t="s">
        <v>20</v>
      </c>
      <c r="M687" s="128">
        <f>SUM(J687:L687)</f>
        <v>2160.5</v>
      </c>
      <c r="N687" s="127">
        <f>SUM(C687*3)</f>
        <v>447</v>
      </c>
      <c r="O687" s="127">
        <f>SUM(E687*1)</f>
        <v>3576</v>
      </c>
      <c r="P687" s="127" t="s">
        <v>20</v>
      </c>
      <c r="Q687" s="128">
        <f>SUM(N687:P687)</f>
        <v>4023</v>
      </c>
      <c r="R687" s="127">
        <f>SUM(C687*2)</f>
        <v>298</v>
      </c>
      <c r="S687" s="127">
        <f>SUM(E687*0.5)</f>
        <v>1788</v>
      </c>
      <c r="T687" s="127" t="s">
        <v>20</v>
      </c>
      <c r="U687" s="128">
        <f>SUM(R687:T687)</f>
        <v>2086</v>
      </c>
    </row>
    <row r="688" spans="1:21" ht="21.75" customHeight="1">
      <c r="A688" s="193">
        <v>3</v>
      </c>
      <c r="B688" s="197" t="s">
        <v>18</v>
      </c>
      <c r="C688" s="129">
        <v>85</v>
      </c>
      <c r="D688" s="127">
        <f>SUM(C688*15)</f>
        <v>1275</v>
      </c>
      <c r="E688" s="127">
        <f>SUM(C688*32)</f>
        <v>2720</v>
      </c>
      <c r="F688" s="127">
        <f>SUM(C688*22)</f>
        <v>1870</v>
      </c>
      <c r="G688" s="127">
        <f>SUM(E688*8)</f>
        <v>21760</v>
      </c>
      <c r="H688" s="127" t="s">
        <v>20</v>
      </c>
      <c r="I688" s="128">
        <f>SUM(D688+F688+G688)</f>
        <v>24905</v>
      </c>
      <c r="J688" s="127">
        <f>SUM(C688*3)</f>
        <v>255</v>
      </c>
      <c r="K688" s="127">
        <f>SUM(E688*0.5)</f>
        <v>1360</v>
      </c>
      <c r="L688" s="127" t="s">
        <v>20</v>
      </c>
      <c r="M688" s="128">
        <f>SUM(J688:L688)</f>
        <v>1615</v>
      </c>
      <c r="N688" s="127">
        <f>SUM(C688*3)</f>
        <v>255</v>
      </c>
      <c r="O688" s="127">
        <f>SUM(E688*1)</f>
        <v>2720</v>
      </c>
      <c r="P688" s="127" t="s">
        <v>20</v>
      </c>
      <c r="Q688" s="128">
        <f>SUM(N688:P688)</f>
        <v>2975</v>
      </c>
      <c r="R688" s="127">
        <f>SUM(C688*2)</f>
        <v>170</v>
      </c>
      <c r="S688" s="127">
        <f>SUM(E688*0.5)</f>
        <v>1360</v>
      </c>
      <c r="T688" s="127" t="s">
        <v>20</v>
      </c>
      <c r="U688" s="128">
        <f>SUM(R688:T688)</f>
        <v>1530</v>
      </c>
    </row>
    <row r="689" spans="1:21" ht="21.75" customHeight="1">
      <c r="A689" s="193">
        <v>4</v>
      </c>
      <c r="B689" s="197" t="s">
        <v>84</v>
      </c>
      <c r="C689" s="129">
        <v>58</v>
      </c>
      <c r="D689" s="127">
        <f>SUM(C689*15)</f>
        <v>870</v>
      </c>
      <c r="E689" s="127">
        <f>SUM(C689*24)</f>
        <v>1392</v>
      </c>
      <c r="F689" s="127">
        <f>SUM(C689*32.5)</f>
        <v>1885</v>
      </c>
      <c r="G689" s="127">
        <f>SUM(E689*8)</f>
        <v>11136</v>
      </c>
      <c r="H689" s="127" t="s">
        <v>20</v>
      </c>
      <c r="I689" s="128">
        <f>SUM(D689+F689+G689)</f>
        <v>13891</v>
      </c>
      <c r="J689" s="127">
        <f>SUM(C689*2.5)</f>
        <v>145</v>
      </c>
      <c r="K689" s="127">
        <f>SUM(E689*0.5)</f>
        <v>696</v>
      </c>
      <c r="L689" s="127" t="s">
        <v>20</v>
      </c>
      <c r="M689" s="128">
        <f>SUM(J689:L689)</f>
        <v>841</v>
      </c>
      <c r="N689" s="127">
        <f>SUM(C689*3)</f>
        <v>174</v>
      </c>
      <c r="O689" s="127">
        <f>SUM(E689*1)</f>
        <v>1392</v>
      </c>
      <c r="P689" s="127" t="s">
        <v>20</v>
      </c>
      <c r="Q689" s="128">
        <f>SUM(N689:P689)</f>
        <v>1566</v>
      </c>
      <c r="R689" s="127">
        <f>SUM(C689*2)</f>
        <v>116</v>
      </c>
      <c r="S689" s="127">
        <f>SUM(E689*0.5)</f>
        <v>696</v>
      </c>
      <c r="T689" s="127" t="s">
        <v>20</v>
      </c>
      <c r="U689" s="128">
        <f>SUM(R689:T689)</f>
        <v>812</v>
      </c>
    </row>
    <row r="690" spans="2:21" ht="19.5">
      <c r="B690" s="133" t="s">
        <v>27</v>
      </c>
      <c r="C690" s="133">
        <f>C689+C688++C687+C686</f>
        <v>665</v>
      </c>
      <c r="D690" s="130">
        <f>D689+D688+D687+D686</f>
        <v>9975</v>
      </c>
      <c r="E690" s="130">
        <f aca="true" t="shared" si="16" ref="E690:U690">SUM(E686:E689)</f>
        <v>19624</v>
      </c>
      <c r="F690" s="130">
        <f t="shared" si="16"/>
        <v>16803.5</v>
      </c>
      <c r="G690" s="130">
        <f t="shared" si="16"/>
        <v>156992</v>
      </c>
      <c r="H690" s="130">
        <f t="shared" si="16"/>
        <v>0</v>
      </c>
      <c r="I690" s="130">
        <f t="shared" si="16"/>
        <v>183770.5</v>
      </c>
      <c r="J690" s="130">
        <f t="shared" si="16"/>
        <v>1891.5</v>
      </c>
      <c r="K690" s="130">
        <f t="shared" si="16"/>
        <v>9812</v>
      </c>
      <c r="L690" s="130">
        <f t="shared" si="16"/>
        <v>0</v>
      </c>
      <c r="M690" s="130">
        <f t="shared" si="16"/>
        <v>11703.5</v>
      </c>
      <c r="N690" s="130">
        <f t="shared" si="16"/>
        <v>1995</v>
      </c>
      <c r="O690" s="130">
        <f t="shared" si="16"/>
        <v>19624</v>
      </c>
      <c r="P690" s="130">
        <f t="shared" si="16"/>
        <v>0</v>
      </c>
      <c r="Q690" s="130">
        <f t="shared" si="16"/>
        <v>21619</v>
      </c>
      <c r="R690" s="130">
        <f t="shared" si="16"/>
        <v>1330</v>
      </c>
      <c r="S690" s="130">
        <f t="shared" si="16"/>
        <v>9812</v>
      </c>
      <c r="T690" s="130">
        <f t="shared" si="16"/>
        <v>0</v>
      </c>
      <c r="U690" s="130">
        <f t="shared" si="16"/>
        <v>11142</v>
      </c>
    </row>
    <row r="691" spans="2:21" ht="15.75">
      <c r="B691" s="40" t="s">
        <v>22</v>
      </c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87" t="s">
        <v>21</v>
      </c>
      <c r="T691" s="88" t="s">
        <v>205</v>
      </c>
      <c r="U691" s="40"/>
    </row>
    <row r="692" spans="2:22" ht="19.5">
      <c r="B692" s="41" t="s">
        <v>298</v>
      </c>
      <c r="C692" s="67"/>
      <c r="D692" s="67"/>
      <c r="E692" s="67"/>
      <c r="F692" s="212"/>
      <c r="G692" s="212"/>
      <c r="H692" s="212"/>
      <c r="I692" s="212"/>
      <c r="J692" s="212"/>
      <c r="K692" s="212"/>
      <c r="L692" s="212"/>
      <c r="M692" s="212"/>
      <c r="N692" s="212"/>
      <c r="O692" s="212"/>
      <c r="P692" s="80"/>
      <c r="Q692" s="80"/>
      <c r="R692" s="212"/>
      <c r="S692" s="212"/>
      <c r="T692" s="212"/>
      <c r="U692" s="212"/>
      <c r="V692" s="62"/>
    </row>
    <row r="693" spans="2:22" ht="21.75" customHeight="1">
      <c r="B693" s="113" t="s">
        <v>69</v>
      </c>
      <c r="C693" s="211"/>
      <c r="D693" s="211"/>
      <c r="E693" s="211" t="s">
        <v>265</v>
      </c>
      <c r="F693" s="211"/>
      <c r="G693" s="211" t="s">
        <v>269</v>
      </c>
      <c r="H693" s="214"/>
      <c r="I693" s="214"/>
      <c r="J693" s="214"/>
      <c r="K693" s="214"/>
      <c r="L693" s="211" t="s">
        <v>207</v>
      </c>
      <c r="M693" s="211"/>
      <c r="N693" s="211"/>
      <c r="O693" s="211"/>
      <c r="P693" s="96"/>
      <c r="Q693" s="183"/>
      <c r="R693" s="211" t="s">
        <v>206</v>
      </c>
      <c r="S693" s="214"/>
      <c r="T693" s="214"/>
      <c r="U693" s="214"/>
      <c r="V693" s="62"/>
    </row>
    <row r="694" spans="2:22" ht="15.75">
      <c r="B694" s="80"/>
      <c r="C694" s="66"/>
      <c r="D694" s="65" t="s">
        <v>267</v>
      </c>
      <c r="E694" s="66" t="s">
        <v>266</v>
      </c>
      <c r="F694" s="65" t="s">
        <v>267</v>
      </c>
      <c r="G694" s="96"/>
      <c r="H694" s="96"/>
      <c r="I694" s="96"/>
      <c r="J694" s="96"/>
      <c r="K694" s="96"/>
      <c r="L694" s="211" t="s">
        <v>208</v>
      </c>
      <c r="M694" s="214"/>
      <c r="N694" s="214"/>
      <c r="O694" s="214"/>
      <c r="P694" s="96"/>
      <c r="Q694" s="96"/>
      <c r="R694" s="96"/>
      <c r="S694" s="96"/>
      <c r="T694" s="96"/>
      <c r="U694" s="96"/>
      <c r="V694" s="62"/>
    </row>
    <row r="695" spans="2:22" ht="15.75">
      <c r="B695" s="80"/>
      <c r="C695" s="85"/>
      <c r="D695" s="85">
        <v>40</v>
      </c>
      <c r="E695" s="85">
        <v>41</v>
      </c>
      <c r="F695" s="85">
        <v>41</v>
      </c>
      <c r="G695" s="96"/>
      <c r="H695" s="96"/>
      <c r="I695" s="96"/>
      <c r="J695" s="96"/>
      <c r="K695" s="96"/>
      <c r="L695" s="211" t="s">
        <v>209</v>
      </c>
      <c r="M695" s="214"/>
      <c r="N695" s="214"/>
      <c r="O695" s="214"/>
      <c r="P695" s="96"/>
      <c r="Q695" s="96"/>
      <c r="R695" s="96"/>
      <c r="S695" s="96"/>
      <c r="T695" s="96"/>
      <c r="U695" s="96"/>
      <c r="V695" s="62"/>
    </row>
    <row r="696" spans="2:21" ht="16.5">
      <c r="B696" s="49" t="s">
        <v>263</v>
      </c>
      <c r="C696" s="85"/>
      <c r="D696" s="85"/>
      <c r="E696" s="85"/>
      <c r="F696" s="85"/>
      <c r="G696" s="58"/>
      <c r="H696" s="58"/>
      <c r="I696" s="58"/>
      <c r="J696" s="58"/>
      <c r="K696" s="80"/>
      <c r="L696" s="80"/>
      <c r="M696" s="80"/>
      <c r="N696" s="80"/>
      <c r="O696" s="80"/>
      <c r="P696" s="58"/>
      <c r="Q696" s="58"/>
      <c r="R696" s="58"/>
      <c r="S696" s="58"/>
      <c r="T696" s="58"/>
      <c r="U696" s="58"/>
    </row>
    <row r="697" spans="2:25" ht="16.5">
      <c r="B697" s="49" t="s">
        <v>264</v>
      </c>
      <c r="C697" s="90"/>
      <c r="D697" s="90">
        <f>D695+D696</f>
        <v>40</v>
      </c>
      <c r="E697" s="90">
        <f>E695+E696</f>
        <v>41</v>
      </c>
      <c r="F697" s="90">
        <f>F695+F696</f>
        <v>41</v>
      </c>
      <c r="G697" s="213" t="s">
        <v>310</v>
      </c>
      <c r="H697" s="214"/>
      <c r="I697" s="214"/>
      <c r="J697" s="214"/>
      <c r="K697" s="214"/>
      <c r="L697" s="214"/>
      <c r="M697" s="214"/>
      <c r="N697" s="214"/>
      <c r="O697" s="214"/>
      <c r="P697" s="214"/>
      <c r="Q697" s="214"/>
      <c r="R697" s="214"/>
      <c r="S697" s="214"/>
      <c r="T697" s="214"/>
      <c r="U697" s="214"/>
      <c r="W697" s="62"/>
      <c r="X697" s="62"/>
      <c r="Y697" s="62"/>
    </row>
    <row r="698" spans="2:25" ht="16.5">
      <c r="B698" s="82" t="s">
        <v>27</v>
      </c>
      <c r="C698" s="210"/>
      <c r="D698" s="210"/>
      <c r="E698" s="210"/>
      <c r="F698" s="210"/>
      <c r="G698" s="213" t="s">
        <v>305</v>
      </c>
      <c r="H698" s="214"/>
      <c r="I698" s="214"/>
      <c r="J698" s="214"/>
      <c r="K698" s="214"/>
      <c r="L698" s="214"/>
      <c r="M698" s="214"/>
      <c r="N698" s="214"/>
      <c r="O698" s="214"/>
      <c r="P698" s="214"/>
      <c r="Q698" s="214"/>
      <c r="R698" s="214"/>
      <c r="S698" s="214"/>
      <c r="T698" s="214"/>
      <c r="U698" s="214"/>
      <c r="W698" s="62"/>
      <c r="X698" s="62"/>
      <c r="Y698" s="62"/>
    </row>
    <row r="699" spans="2:25" ht="15.75">
      <c r="B699" s="82" t="s">
        <v>102</v>
      </c>
      <c r="C699" s="118"/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W699" s="62"/>
      <c r="X699" s="62"/>
      <c r="Y699" s="62"/>
    </row>
    <row r="700" spans="2:25" ht="16.5">
      <c r="B700" s="93" t="s">
        <v>224</v>
      </c>
      <c r="C700" s="48"/>
      <c r="D700" s="48"/>
      <c r="E700" s="48"/>
      <c r="F700" s="48"/>
      <c r="G700" s="49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W700" s="62"/>
      <c r="X700" s="62"/>
      <c r="Y700" s="62"/>
    </row>
    <row r="701" spans="1:25" ht="15.75">
      <c r="A701" s="49" t="s">
        <v>299</v>
      </c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</row>
    <row r="702" spans="3:21" ht="12.75"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</row>
    <row r="703" spans="2:21" ht="17.25">
      <c r="B703" s="51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</row>
    <row r="704" spans="2:21" ht="17.25">
      <c r="B704" s="51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</row>
    <row r="705" spans="2:21" ht="17.25">
      <c r="B705" s="51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</row>
    <row r="706" spans="2:21" ht="17.25">
      <c r="B706" s="51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</row>
    <row r="707" spans="2:21" ht="17.25">
      <c r="B707" s="51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</row>
    <row r="708" spans="2:21" ht="17.25">
      <c r="B708" s="51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</row>
    <row r="709" spans="2:21" ht="17.25">
      <c r="B709" s="51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</row>
    <row r="710" spans="2:21" ht="18">
      <c r="B710" s="51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</row>
    <row r="711" spans="2:21" ht="18">
      <c r="B711" s="56">
        <v>18</v>
      </c>
      <c r="C711" s="117"/>
      <c r="D711" s="117"/>
      <c r="E711" s="117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</row>
    <row r="712" spans="2:21" ht="18">
      <c r="B712" s="56"/>
      <c r="C712" s="117"/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</row>
    <row r="713" spans="2:21" ht="18">
      <c r="B713" s="56"/>
      <c r="C713" s="117"/>
      <c r="D713" s="117"/>
      <c r="E713" s="117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</row>
    <row r="714" spans="2:21" ht="23.25">
      <c r="B714" s="114" t="s">
        <v>146</v>
      </c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</row>
    <row r="715" spans="2:21" ht="22.5">
      <c r="B715" s="115" t="s">
        <v>247</v>
      </c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</row>
    <row r="716" spans="2:21" ht="21.75" customHeight="1">
      <c r="B716" s="116"/>
      <c r="C716" s="80"/>
      <c r="D716" s="80"/>
      <c r="E716" s="80"/>
      <c r="F716" s="229" t="s">
        <v>313</v>
      </c>
      <c r="G716" s="229"/>
      <c r="H716" s="229"/>
      <c r="I716" s="229"/>
      <c r="J716" s="229"/>
      <c r="K716" s="229"/>
      <c r="L716" s="229"/>
      <c r="M716" s="229"/>
      <c r="N716" s="229"/>
      <c r="O716" s="229"/>
      <c r="P716" s="229"/>
      <c r="Q716" s="229"/>
      <c r="R716" s="53"/>
      <c r="S716" s="53"/>
      <c r="T716" s="53"/>
      <c r="U716" s="53"/>
    </row>
    <row r="717" spans="2:17" ht="21.75" customHeight="1">
      <c r="B717" s="79" t="s">
        <v>158</v>
      </c>
      <c r="Q717" s="3" t="s">
        <v>22</v>
      </c>
    </row>
    <row r="718" spans="2:22" ht="21.75" customHeight="1">
      <c r="B718" s="3" t="s">
        <v>22</v>
      </c>
      <c r="C718" s="70"/>
      <c r="D718" s="70" t="s">
        <v>29</v>
      </c>
      <c r="E718" s="70" t="s">
        <v>4</v>
      </c>
      <c r="F718" s="71" t="s">
        <v>21</v>
      </c>
      <c r="G718" s="72" t="s">
        <v>12</v>
      </c>
      <c r="H718" s="72" t="s">
        <v>13</v>
      </c>
      <c r="I718" s="73" t="s">
        <v>0</v>
      </c>
      <c r="J718" s="74" t="s">
        <v>11</v>
      </c>
      <c r="K718" s="74" t="s">
        <v>12</v>
      </c>
      <c r="L718" s="72" t="s">
        <v>13</v>
      </c>
      <c r="M718" s="73" t="s">
        <v>0</v>
      </c>
      <c r="N718" s="72" t="s">
        <v>14</v>
      </c>
      <c r="O718" s="74" t="s">
        <v>15</v>
      </c>
      <c r="P718" s="74" t="s">
        <v>13</v>
      </c>
      <c r="Q718" s="73" t="s">
        <v>0</v>
      </c>
      <c r="R718" s="74" t="s">
        <v>23</v>
      </c>
      <c r="S718" s="74" t="s">
        <v>24</v>
      </c>
      <c r="T718" s="72" t="s">
        <v>13</v>
      </c>
      <c r="U718" s="73" t="s">
        <v>0</v>
      </c>
      <c r="V718" s="62"/>
    </row>
    <row r="719" spans="2:22" ht="21.75" customHeight="1">
      <c r="B719" s="69" t="s">
        <v>1</v>
      </c>
      <c r="C719" s="72" t="s">
        <v>343</v>
      </c>
      <c r="D719" s="70" t="s">
        <v>30</v>
      </c>
      <c r="E719" s="70" t="s">
        <v>5</v>
      </c>
      <c r="F719" s="70" t="s">
        <v>7</v>
      </c>
      <c r="G719" s="70" t="s">
        <v>8</v>
      </c>
      <c r="H719" s="70" t="s">
        <v>9</v>
      </c>
      <c r="I719" s="60" t="s">
        <v>10</v>
      </c>
      <c r="J719" s="70" t="s">
        <v>7</v>
      </c>
      <c r="K719" s="70" t="s">
        <v>8</v>
      </c>
      <c r="L719" s="70" t="s">
        <v>9</v>
      </c>
      <c r="M719" s="60" t="s">
        <v>10</v>
      </c>
      <c r="N719" s="70" t="s">
        <v>7</v>
      </c>
      <c r="O719" s="70" t="s">
        <v>8</v>
      </c>
      <c r="P719" s="70" t="s">
        <v>9</v>
      </c>
      <c r="Q719" s="60" t="s">
        <v>10</v>
      </c>
      <c r="R719" s="73" t="s">
        <v>7</v>
      </c>
      <c r="S719" s="73" t="s">
        <v>8</v>
      </c>
      <c r="T719" s="70" t="s">
        <v>9</v>
      </c>
      <c r="U719" s="60" t="s">
        <v>10</v>
      </c>
      <c r="V719" s="62"/>
    </row>
    <row r="720" spans="2:17" ht="21.75" customHeight="1">
      <c r="B720" s="69" t="s">
        <v>3</v>
      </c>
      <c r="C720" s="101" t="s">
        <v>319</v>
      </c>
      <c r="D720" s="70" t="s">
        <v>308</v>
      </c>
      <c r="E720" s="70" t="s">
        <v>6</v>
      </c>
      <c r="F720" s="70" t="s">
        <v>31</v>
      </c>
      <c r="G720" s="70" t="s">
        <v>31</v>
      </c>
      <c r="H720" s="10">
        <v>0.03</v>
      </c>
      <c r="L720" s="10">
        <v>0.01</v>
      </c>
      <c r="N720" s="4"/>
      <c r="O720" s="4"/>
      <c r="P720" s="10">
        <v>0.01</v>
      </c>
      <c r="Q720" s="4"/>
    </row>
    <row r="721" spans="2:21" ht="21.75" customHeight="1">
      <c r="B721" s="11"/>
      <c r="D721" s="4" t="s">
        <v>32</v>
      </c>
      <c r="E721" s="5"/>
      <c r="F721" s="4" t="s">
        <v>32</v>
      </c>
      <c r="G721" s="4" t="s">
        <v>32</v>
      </c>
      <c r="H721" s="4" t="s">
        <v>32</v>
      </c>
      <c r="I721" s="4" t="s">
        <v>32</v>
      </c>
      <c r="J721" s="4" t="s">
        <v>32</v>
      </c>
      <c r="K721" s="4" t="s">
        <v>32</v>
      </c>
      <c r="L721" s="4" t="s">
        <v>32</v>
      </c>
      <c r="N721" s="4" t="s">
        <v>32</v>
      </c>
      <c r="O721" s="4" t="s">
        <v>32</v>
      </c>
      <c r="P721" s="4" t="s">
        <v>32</v>
      </c>
      <c r="Q721" s="4" t="s">
        <v>32</v>
      </c>
      <c r="R721" s="4" t="s">
        <v>32</v>
      </c>
      <c r="S721" s="4" t="s">
        <v>32</v>
      </c>
      <c r="T721" s="4" t="s">
        <v>32</v>
      </c>
      <c r="U721" s="4" t="s">
        <v>32</v>
      </c>
    </row>
    <row r="722" spans="2:21" ht="21.75" customHeight="1">
      <c r="B722" s="141">
        <v>1</v>
      </c>
      <c r="C722" s="60"/>
      <c r="D722" s="60">
        <v>3</v>
      </c>
      <c r="E722" s="60">
        <v>4</v>
      </c>
      <c r="F722" s="60">
        <v>5</v>
      </c>
      <c r="G722" s="60">
        <v>6</v>
      </c>
      <c r="H722" s="61">
        <v>7</v>
      </c>
      <c r="I722" s="60">
        <v>8</v>
      </c>
      <c r="J722" s="60">
        <v>9</v>
      </c>
      <c r="K722" s="60">
        <v>10</v>
      </c>
      <c r="L722" s="61">
        <v>11</v>
      </c>
      <c r="M722" s="60">
        <v>12</v>
      </c>
      <c r="N722" s="60">
        <v>13</v>
      </c>
      <c r="O722" s="60">
        <v>14</v>
      </c>
      <c r="P722" s="61">
        <v>15</v>
      </c>
      <c r="Q722" s="60">
        <v>16</v>
      </c>
      <c r="R722" s="60">
        <v>17</v>
      </c>
      <c r="S722" s="60">
        <v>18</v>
      </c>
      <c r="T722" s="60">
        <v>19</v>
      </c>
      <c r="U722" s="60">
        <v>20</v>
      </c>
    </row>
    <row r="723" spans="2:23" ht="21.75" customHeight="1">
      <c r="B723" s="141"/>
      <c r="C723" s="135"/>
      <c r="D723" s="135"/>
      <c r="E723" s="142" t="s">
        <v>22</v>
      </c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W723" s="62"/>
    </row>
    <row r="724" spans="1:21" ht="21.75" customHeight="1">
      <c r="A724" s="193">
        <v>1</v>
      </c>
      <c r="B724" s="197" t="s">
        <v>16</v>
      </c>
      <c r="C724" s="127">
        <v>149</v>
      </c>
      <c r="D724" s="127">
        <f>C724*15</f>
        <v>2235</v>
      </c>
      <c r="E724" s="127">
        <f>SUM(C724*32)</f>
        <v>4768</v>
      </c>
      <c r="F724" s="127">
        <f>SUM(C724*22)</f>
        <v>3278</v>
      </c>
      <c r="G724" s="127">
        <f>SUM(E724*8)</f>
        <v>38144</v>
      </c>
      <c r="H724" s="127" t="s">
        <v>20</v>
      </c>
      <c r="I724" s="128">
        <f>SUM(D724+F724+G724)</f>
        <v>43657</v>
      </c>
      <c r="J724" s="127">
        <f>SUM(C724*3)</f>
        <v>447</v>
      </c>
      <c r="K724" s="127">
        <f>SUM(E724*0.5)</f>
        <v>2384</v>
      </c>
      <c r="L724" s="127" t="str">
        <f>+L726</f>
        <v>+</v>
      </c>
      <c r="M724" s="128">
        <f>SUM(J724:L724)</f>
        <v>2831</v>
      </c>
      <c r="N724" s="127">
        <f>SUM(C724*3)</f>
        <v>447</v>
      </c>
      <c r="O724" s="127">
        <f>SUM(E724*1)</f>
        <v>4768</v>
      </c>
      <c r="P724" s="127" t="s">
        <v>20</v>
      </c>
      <c r="Q724" s="128">
        <f>SUM(N724:P724)</f>
        <v>5215</v>
      </c>
      <c r="R724" s="127">
        <f>SUM(C724*2)</f>
        <v>298</v>
      </c>
      <c r="S724" s="127">
        <f>SUM(E724*0.5)</f>
        <v>2384</v>
      </c>
      <c r="T724" s="127" t="s">
        <v>20</v>
      </c>
      <c r="U724" s="128">
        <f>SUM(R724:T724)</f>
        <v>2682</v>
      </c>
    </row>
    <row r="725" spans="1:21" ht="21.75" customHeight="1">
      <c r="A725" s="193">
        <v>2</v>
      </c>
      <c r="B725" s="197" t="s">
        <v>17</v>
      </c>
      <c r="C725" s="127">
        <v>64</v>
      </c>
      <c r="D725" s="127">
        <f>SUM(C725*15)</f>
        <v>960</v>
      </c>
      <c r="E725" s="129">
        <f>SUM(C725*24)</f>
        <v>1536</v>
      </c>
      <c r="F725" s="127">
        <f>SUM(C725*32.5)</f>
        <v>2080</v>
      </c>
      <c r="G725" s="127">
        <f>SUM(E725*8)</f>
        <v>12288</v>
      </c>
      <c r="H725" s="127" t="s">
        <v>20</v>
      </c>
      <c r="I725" s="128">
        <f>SUM(D725+F725+G725)</f>
        <v>15328</v>
      </c>
      <c r="J725" s="127">
        <f>SUM(C725*2.5)</f>
        <v>160</v>
      </c>
      <c r="K725" s="127">
        <f>SUM(E725*0.5)</f>
        <v>768</v>
      </c>
      <c r="L725" s="127" t="s">
        <v>20</v>
      </c>
      <c r="M725" s="128">
        <f>SUM(J725:L725)</f>
        <v>928</v>
      </c>
      <c r="N725" s="127">
        <f>SUM(C725*3)</f>
        <v>192</v>
      </c>
      <c r="O725" s="127">
        <f>SUM(E725*1)</f>
        <v>1536</v>
      </c>
      <c r="P725" s="127" t="s">
        <v>20</v>
      </c>
      <c r="Q725" s="128">
        <f>SUM(N725:P725)</f>
        <v>1728</v>
      </c>
      <c r="R725" s="127">
        <f>SUM(C725*2)</f>
        <v>128</v>
      </c>
      <c r="S725" s="127">
        <f>SUM(E725*0.5)</f>
        <v>768</v>
      </c>
      <c r="T725" s="127" t="s">
        <v>20</v>
      </c>
      <c r="U725" s="128">
        <f>SUM(R725:T725)</f>
        <v>896</v>
      </c>
    </row>
    <row r="726" spans="1:21" ht="21.75" customHeight="1">
      <c r="A726" s="193">
        <v>3</v>
      </c>
      <c r="B726" s="197" t="s">
        <v>18</v>
      </c>
      <c r="C726" s="127">
        <v>101</v>
      </c>
      <c r="D726" s="127">
        <f>SUM(C726*15)</f>
        <v>1515</v>
      </c>
      <c r="E726" s="127">
        <f>SUM(C726*32)</f>
        <v>3232</v>
      </c>
      <c r="F726" s="127">
        <f>SUM(C726*22)</f>
        <v>2222</v>
      </c>
      <c r="G726" s="127">
        <f>SUM(E726*8)</f>
        <v>25856</v>
      </c>
      <c r="H726" s="127" t="s">
        <v>20</v>
      </c>
      <c r="I726" s="128">
        <f>SUM(D726+F726+G726)</f>
        <v>29593</v>
      </c>
      <c r="J726" s="127">
        <f>SUM(C726*3)</f>
        <v>303</v>
      </c>
      <c r="K726" s="127">
        <f>SUM(E726*0.5)</f>
        <v>1616</v>
      </c>
      <c r="L726" s="127" t="s">
        <v>20</v>
      </c>
      <c r="M726" s="128">
        <f>SUM(J726:L726)</f>
        <v>1919</v>
      </c>
      <c r="N726" s="127">
        <f>SUM(C726*3)</f>
        <v>303</v>
      </c>
      <c r="O726" s="127">
        <f>SUM(E726*1)</f>
        <v>3232</v>
      </c>
      <c r="P726" s="127" t="s">
        <v>20</v>
      </c>
      <c r="Q726" s="128">
        <f>SUM(N726:P726)</f>
        <v>3535</v>
      </c>
      <c r="R726" s="127">
        <f>SUM(C726*2)</f>
        <v>202</v>
      </c>
      <c r="S726" s="127">
        <f>SUM(E726*0.5)</f>
        <v>1616</v>
      </c>
      <c r="T726" s="127" t="s">
        <v>20</v>
      </c>
      <c r="U726" s="128">
        <f>SUM(R726:T726)</f>
        <v>1818</v>
      </c>
    </row>
    <row r="727" spans="1:21" ht="21.75" customHeight="1">
      <c r="A727" s="193">
        <v>4</v>
      </c>
      <c r="B727" s="197" t="s">
        <v>84</v>
      </c>
      <c r="C727" s="127">
        <v>44</v>
      </c>
      <c r="D727" s="127">
        <f>SUM(C727*15)</f>
        <v>660</v>
      </c>
      <c r="E727" s="127">
        <f>SUM(C727*24)</f>
        <v>1056</v>
      </c>
      <c r="F727" s="127">
        <f>SUM(C727*32.5)</f>
        <v>1430</v>
      </c>
      <c r="G727" s="127">
        <f>SUM(E727*8)</f>
        <v>8448</v>
      </c>
      <c r="H727" s="127" t="s">
        <v>20</v>
      </c>
      <c r="I727" s="128">
        <f>SUM(D727+F727+G727)</f>
        <v>10538</v>
      </c>
      <c r="J727" s="127">
        <f>SUM(C727*2.5)</f>
        <v>110</v>
      </c>
      <c r="K727" s="127">
        <f>SUM(E727*0.5)</f>
        <v>528</v>
      </c>
      <c r="L727" s="127" t="s">
        <v>20</v>
      </c>
      <c r="M727" s="128">
        <f>SUM(J727:L727)</f>
        <v>638</v>
      </c>
      <c r="N727" s="127">
        <f>SUM(C727*3)</f>
        <v>132</v>
      </c>
      <c r="O727" s="127">
        <f>SUM(E727*1)</f>
        <v>1056</v>
      </c>
      <c r="P727" s="127" t="s">
        <v>20</v>
      </c>
      <c r="Q727" s="128">
        <f>SUM(N727:P727)</f>
        <v>1188</v>
      </c>
      <c r="R727" s="127">
        <f>SUM(C727*2)</f>
        <v>88</v>
      </c>
      <c r="S727" s="127">
        <f>SUM(E727*0.5)</f>
        <v>528</v>
      </c>
      <c r="T727" s="127" t="s">
        <v>20</v>
      </c>
      <c r="U727" s="128">
        <f>SUM(R727:T727)</f>
        <v>616</v>
      </c>
    </row>
    <row r="728" spans="2:21" ht="19.5">
      <c r="B728" s="133" t="s">
        <v>27</v>
      </c>
      <c r="C728" s="133">
        <f>C727+C726+C725+C724</f>
        <v>358</v>
      </c>
      <c r="D728" s="130">
        <f>D727+D726+D725+D724</f>
        <v>5370</v>
      </c>
      <c r="E728" s="130">
        <f>SUM(E723:E727)</f>
        <v>10592</v>
      </c>
      <c r="F728" s="130">
        <f aca="true" t="shared" si="17" ref="F728:U728">SUM(F723:F727)</f>
        <v>9010</v>
      </c>
      <c r="G728" s="130">
        <f t="shared" si="17"/>
        <v>84736</v>
      </c>
      <c r="H728" s="130">
        <f t="shared" si="17"/>
        <v>0</v>
      </c>
      <c r="I728" s="130">
        <f t="shared" si="17"/>
        <v>99116</v>
      </c>
      <c r="J728" s="130">
        <f t="shared" si="17"/>
        <v>1020</v>
      </c>
      <c r="K728" s="130">
        <f t="shared" si="17"/>
        <v>5296</v>
      </c>
      <c r="L728" s="130">
        <f t="shared" si="17"/>
        <v>0</v>
      </c>
      <c r="M728" s="130">
        <f t="shared" si="17"/>
        <v>6316</v>
      </c>
      <c r="N728" s="130">
        <f t="shared" si="17"/>
        <v>1074</v>
      </c>
      <c r="O728" s="130">
        <f t="shared" si="17"/>
        <v>10592</v>
      </c>
      <c r="P728" s="130">
        <f t="shared" si="17"/>
        <v>0</v>
      </c>
      <c r="Q728" s="130">
        <f t="shared" si="17"/>
        <v>11666</v>
      </c>
      <c r="R728" s="130">
        <f t="shared" si="17"/>
        <v>716</v>
      </c>
      <c r="S728" s="130">
        <f t="shared" si="17"/>
        <v>5296</v>
      </c>
      <c r="T728" s="130">
        <f t="shared" si="17"/>
        <v>0</v>
      </c>
      <c r="U728" s="130">
        <f t="shared" si="17"/>
        <v>6012</v>
      </c>
    </row>
    <row r="729" spans="2:21" ht="15.75">
      <c r="B729" s="40" t="s">
        <v>22</v>
      </c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87" t="s">
        <v>21</v>
      </c>
      <c r="T729" s="88" t="s">
        <v>205</v>
      </c>
      <c r="U729" s="40"/>
    </row>
    <row r="730" spans="2:22" ht="19.5">
      <c r="B730" s="41" t="s">
        <v>298</v>
      </c>
      <c r="C730" s="67"/>
      <c r="D730" s="67"/>
      <c r="E730" s="67"/>
      <c r="F730" s="212"/>
      <c r="G730" s="212"/>
      <c r="H730" s="212"/>
      <c r="I730" s="212"/>
      <c r="J730" s="212"/>
      <c r="K730" s="212"/>
      <c r="L730" s="212"/>
      <c r="M730" s="212"/>
      <c r="N730" s="212"/>
      <c r="O730" s="212"/>
      <c r="P730" s="80"/>
      <c r="Q730" s="80"/>
      <c r="R730" s="212"/>
      <c r="S730" s="212"/>
      <c r="T730" s="212"/>
      <c r="U730" s="212"/>
      <c r="V730" s="62"/>
    </row>
    <row r="731" spans="2:22" ht="18.75" customHeight="1">
      <c r="B731" s="113" t="s">
        <v>69</v>
      </c>
      <c r="C731" s="211"/>
      <c r="D731" s="211"/>
      <c r="E731" s="211" t="s">
        <v>265</v>
      </c>
      <c r="F731" s="211"/>
      <c r="G731" s="211" t="s">
        <v>269</v>
      </c>
      <c r="H731" s="214"/>
      <c r="I731" s="214"/>
      <c r="J731" s="214"/>
      <c r="K731" s="214"/>
      <c r="L731" s="211" t="s">
        <v>207</v>
      </c>
      <c r="M731" s="211"/>
      <c r="N731" s="211"/>
      <c r="O731" s="211"/>
      <c r="P731" s="96"/>
      <c r="Q731" s="183"/>
      <c r="R731" s="211" t="s">
        <v>206</v>
      </c>
      <c r="S731" s="214"/>
      <c r="T731" s="214"/>
      <c r="U731" s="214"/>
      <c r="V731" s="62"/>
    </row>
    <row r="732" spans="2:22" ht="15.75">
      <c r="B732" s="80"/>
      <c r="C732" s="66"/>
      <c r="D732" s="65" t="s">
        <v>267</v>
      </c>
      <c r="E732" s="66" t="s">
        <v>266</v>
      </c>
      <c r="F732" s="65" t="s">
        <v>267</v>
      </c>
      <c r="G732" s="96"/>
      <c r="H732" s="96"/>
      <c r="I732" s="96"/>
      <c r="J732" s="96"/>
      <c r="K732" s="96"/>
      <c r="L732" s="211" t="s">
        <v>208</v>
      </c>
      <c r="M732" s="214"/>
      <c r="N732" s="214"/>
      <c r="O732" s="214"/>
      <c r="P732" s="96"/>
      <c r="Q732" s="96"/>
      <c r="R732" s="96"/>
      <c r="S732" s="96"/>
      <c r="T732" s="96"/>
      <c r="U732" s="96"/>
      <c r="V732" s="62"/>
    </row>
    <row r="733" spans="2:22" ht="15.75">
      <c r="B733" s="80"/>
      <c r="C733" s="85"/>
      <c r="D733" s="85">
        <v>25</v>
      </c>
      <c r="E733" s="85">
        <v>39</v>
      </c>
      <c r="F733" s="85">
        <v>20</v>
      </c>
      <c r="G733" s="96"/>
      <c r="H733" s="96"/>
      <c r="I733" s="96"/>
      <c r="J733" s="96"/>
      <c r="K733" s="96"/>
      <c r="L733" s="211" t="s">
        <v>209</v>
      </c>
      <c r="M733" s="214"/>
      <c r="N733" s="214"/>
      <c r="O733" s="214"/>
      <c r="P733" s="96"/>
      <c r="Q733" s="96"/>
      <c r="R733" s="96"/>
      <c r="S733" s="96"/>
      <c r="T733" s="96"/>
      <c r="U733" s="96"/>
      <c r="V733" s="62"/>
    </row>
    <row r="734" spans="2:22" ht="15.75">
      <c r="B734" s="49" t="s">
        <v>263</v>
      </c>
      <c r="C734" s="85"/>
      <c r="D734" s="85"/>
      <c r="E734" s="85"/>
      <c r="F734" s="85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62"/>
    </row>
    <row r="735" spans="2:25" ht="16.5">
      <c r="B735" s="49" t="s">
        <v>264</v>
      </c>
      <c r="C735" s="90"/>
      <c r="D735" s="90">
        <f>D733+D734</f>
        <v>25</v>
      </c>
      <c r="E735" s="90">
        <f>E733+E734</f>
        <v>39</v>
      </c>
      <c r="F735" s="90">
        <f>F733+F734</f>
        <v>20</v>
      </c>
      <c r="G735" s="213" t="s">
        <v>0</v>
      </c>
      <c r="H735" s="214"/>
      <c r="I735" s="214"/>
      <c r="J735" s="214"/>
      <c r="K735" s="214"/>
      <c r="L735" s="214"/>
      <c r="M735" s="214"/>
      <c r="N735" s="214"/>
      <c r="O735" s="214"/>
      <c r="P735" s="214"/>
      <c r="Q735" s="214"/>
      <c r="R735" s="214"/>
      <c r="S735" s="214"/>
      <c r="T735" s="214"/>
      <c r="U735" s="214"/>
      <c r="V735" s="62"/>
      <c r="W735" s="62"/>
      <c r="X735" s="62"/>
      <c r="Y735" s="62"/>
    </row>
    <row r="736" spans="2:25" ht="17.25">
      <c r="B736" s="82" t="s">
        <v>27</v>
      </c>
      <c r="C736" s="220"/>
      <c r="D736" s="220"/>
      <c r="E736" s="220"/>
      <c r="F736" s="220"/>
      <c r="G736" s="213" t="s">
        <v>268</v>
      </c>
      <c r="H736" s="214"/>
      <c r="I736" s="214"/>
      <c r="J736" s="214"/>
      <c r="K736" s="214"/>
      <c r="L736" s="214"/>
      <c r="M736" s="214"/>
      <c r="N736" s="214"/>
      <c r="O736" s="214"/>
      <c r="P736" s="214"/>
      <c r="Q736" s="214"/>
      <c r="R736" s="214"/>
      <c r="S736" s="214"/>
      <c r="T736" s="214"/>
      <c r="U736" s="214"/>
      <c r="W736" s="62"/>
      <c r="X736" s="62"/>
      <c r="Y736" s="62"/>
    </row>
    <row r="737" spans="2:25" ht="17.25">
      <c r="B737" s="82" t="s">
        <v>102</v>
      </c>
      <c r="C737" s="218"/>
      <c r="D737" s="218"/>
      <c r="E737" s="48"/>
      <c r="F737" s="48"/>
      <c r="G737" s="213" t="s">
        <v>305</v>
      </c>
      <c r="H737" s="214"/>
      <c r="I737" s="214"/>
      <c r="J737" s="214"/>
      <c r="K737" s="214"/>
      <c r="L737" s="214"/>
      <c r="M737" s="214"/>
      <c r="N737" s="214"/>
      <c r="O737" s="214"/>
      <c r="P737" s="214"/>
      <c r="Q737" s="214"/>
      <c r="R737" s="214"/>
      <c r="S737" s="214"/>
      <c r="T737" s="214"/>
      <c r="U737" s="214"/>
      <c r="W737" s="62"/>
      <c r="X737" s="62"/>
      <c r="Y737" s="62"/>
    </row>
    <row r="738" spans="2:25" ht="16.5">
      <c r="B738" s="45"/>
      <c r="C738" s="118"/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W738" s="62"/>
      <c r="X738" s="62"/>
      <c r="Y738" s="62"/>
    </row>
    <row r="739" spans="2:25" ht="16.5">
      <c r="B739" s="93" t="s">
        <v>225</v>
      </c>
      <c r="C739" s="48"/>
      <c r="D739" s="48"/>
      <c r="E739" s="48"/>
      <c r="F739" s="48"/>
      <c r="G739" s="49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W739" s="62"/>
      <c r="X739" s="62"/>
      <c r="Y739" s="62"/>
    </row>
    <row r="740" spans="2:25" ht="15.75">
      <c r="B740" s="49" t="s">
        <v>299</v>
      </c>
      <c r="W740" s="62"/>
      <c r="X740" s="62"/>
      <c r="Y740" s="62"/>
    </row>
    <row r="741" spans="3:21" ht="12.75"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</row>
    <row r="742" spans="2:21" ht="17.25">
      <c r="B742" s="51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</row>
    <row r="743" spans="2:21" ht="17.25">
      <c r="B743" s="51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</row>
    <row r="744" spans="2:21" ht="17.25">
      <c r="B744" s="51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</row>
    <row r="745" spans="2:21" ht="17.25">
      <c r="B745" s="51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</row>
    <row r="746" spans="2:21" ht="17.25">
      <c r="B746" s="51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</row>
    <row r="747" spans="2:21" ht="17.25">
      <c r="B747" s="51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</row>
    <row r="748" spans="2:21" ht="18">
      <c r="B748" s="51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</row>
    <row r="749" spans="2:21" ht="18">
      <c r="B749" s="56">
        <v>19</v>
      </c>
      <c r="C749" s="117"/>
      <c r="D749" s="117"/>
      <c r="E749" s="117"/>
      <c r="F749" s="117"/>
      <c r="G749" s="117"/>
      <c r="H749" s="117"/>
      <c r="I749" s="117"/>
      <c r="J749" s="117"/>
      <c r="K749" s="117"/>
      <c r="L749" s="117"/>
      <c r="M749" s="117"/>
      <c r="N749" s="117"/>
      <c r="O749" s="117"/>
      <c r="P749" s="117"/>
      <c r="Q749" s="117"/>
      <c r="R749" s="117"/>
      <c r="S749" s="117"/>
      <c r="T749" s="117"/>
      <c r="U749" s="117"/>
    </row>
    <row r="750" spans="2:21" ht="18">
      <c r="B750" s="56"/>
      <c r="C750" s="117"/>
      <c r="D750" s="117"/>
      <c r="E750" s="117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  <c r="S750" s="117"/>
      <c r="T750" s="117"/>
      <c r="U750" s="117"/>
    </row>
    <row r="751" spans="2:21" ht="18">
      <c r="B751" s="56"/>
      <c r="C751" s="117"/>
      <c r="D751" s="117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  <c r="S751" s="117"/>
      <c r="T751" s="117"/>
      <c r="U751" s="117"/>
    </row>
    <row r="752" spans="2:21" ht="18">
      <c r="B752" s="56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  <c r="S752" s="117"/>
      <c r="T752" s="117"/>
      <c r="U752" s="117"/>
    </row>
    <row r="753" spans="2:21" ht="23.25">
      <c r="B753" s="114" t="s">
        <v>146</v>
      </c>
      <c r="C753" s="117"/>
      <c r="D753" s="117"/>
      <c r="E753" s="117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  <c r="S753" s="117"/>
      <c r="T753" s="117"/>
      <c r="U753" s="117"/>
    </row>
    <row r="754" spans="2:21" ht="22.5">
      <c r="B754" s="115" t="s">
        <v>247</v>
      </c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</row>
    <row r="755" spans="2:21" ht="23.25">
      <c r="B755" s="116"/>
      <c r="C755" s="80"/>
      <c r="D755" s="80"/>
      <c r="E755" s="80"/>
      <c r="F755" s="229" t="s">
        <v>314</v>
      </c>
      <c r="G755" s="229"/>
      <c r="H755" s="229"/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53"/>
      <c r="T755" s="53"/>
      <c r="U755" s="53"/>
    </row>
    <row r="756" spans="2:17" ht="21.75" customHeight="1">
      <c r="B756" s="79" t="s">
        <v>179</v>
      </c>
      <c r="Q756" s="3" t="s">
        <v>22</v>
      </c>
    </row>
    <row r="757" spans="2:22" ht="21.75" customHeight="1">
      <c r="B757" s="3" t="s">
        <v>22</v>
      </c>
      <c r="C757" s="70"/>
      <c r="D757" s="70" t="s">
        <v>29</v>
      </c>
      <c r="E757" s="70" t="s">
        <v>4</v>
      </c>
      <c r="F757" s="71" t="s">
        <v>21</v>
      </c>
      <c r="G757" s="72" t="s">
        <v>12</v>
      </c>
      <c r="H757" s="72" t="s">
        <v>13</v>
      </c>
      <c r="I757" s="73" t="s">
        <v>0</v>
      </c>
      <c r="J757" s="74" t="s">
        <v>11</v>
      </c>
      <c r="K757" s="74" t="s">
        <v>12</v>
      </c>
      <c r="L757" s="72" t="s">
        <v>13</v>
      </c>
      <c r="M757" s="73" t="s">
        <v>0</v>
      </c>
      <c r="N757" s="72" t="s">
        <v>14</v>
      </c>
      <c r="O757" s="74" t="s">
        <v>15</v>
      </c>
      <c r="P757" s="74" t="s">
        <v>13</v>
      </c>
      <c r="Q757" s="73" t="s">
        <v>0</v>
      </c>
      <c r="R757" s="74" t="s">
        <v>23</v>
      </c>
      <c r="S757" s="74" t="s">
        <v>24</v>
      </c>
      <c r="T757" s="72" t="s">
        <v>13</v>
      </c>
      <c r="U757" s="73" t="s">
        <v>0</v>
      </c>
      <c r="V757" s="62"/>
    </row>
    <row r="758" spans="2:22" ht="21.75" customHeight="1">
      <c r="B758" s="69" t="s">
        <v>1</v>
      </c>
      <c r="C758" s="72" t="s">
        <v>343</v>
      </c>
      <c r="D758" s="70" t="s">
        <v>30</v>
      </c>
      <c r="E758" s="70" t="s">
        <v>5</v>
      </c>
      <c r="F758" s="70" t="s">
        <v>7</v>
      </c>
      <c r="G758" s="70" t="s">
        <v>8</v>
      </c>
      <c r="H758" s="70" t="s">
        <v>9</v>
      </c>
      <c r="I758" s="60" t="s">
        <v>10</v>
      </c>
      <c r="J758" s="70" t="s">
        <v>7</v>
      </c>
      <c r="K758" s="70" t="s">
        <v>8</v>
      </c>
      <c r="L758" s="70" t="s">
        <v>9</v>
      </c>
      <c r="M758" s="60" t="s">
        <v>10</v>
      </c>
      <c r="N758" s="70" t="s">
        <v>7</v>
      </c>
      <c r="O758" s="70" t="s">
        <v>8</v>
      </c>
      <c r="P758" s="70" t="s">
        <v>9</v>
      </c>
      <c r="Q758" s="60" t="s">
        <v>10</v>
      </c>
      <c r="R758" s="73" t="s">
        <v>7</v>
      </c>
      <c r="S758" s="73" t="s">
        <v>8</v>
      </c>
      <c r="T758" s="70" t="s">
        <v>9</v>
      </c>
      <c r="U758" s="60" t="s">
        <v>10</v>
      </c>
      <c r="V758" s="62"/>
    </row>
    <row r="759" spans="2:22" ht="21.75" customHeight="1">
      <c r="B759" s="69" t="s">
        <v>3</v>
      </c>
      <c r="C759" s="101" t="s">
        <v>319</v>
      </c>
      <c r="D759" s="70" t="s">
        <v>308</v>
      </c>
      <c r="E759" s="70" t="s">
        <v>6</v>
      </c>
      <c r="F759" s="70" t="s">
        <v>31</v>
      </c>
      <c r="G759" s="70" t="s">
        <v>31</v>
      </c>
      <c r="H759" s="89">
        <v>0.03</v>
      </c>
      <c r="I759" s="62"/>
      <c r="J759" s="62"/>
      <c r="K759" s="62"/>
      <c r="L759" s="76">
        <v>0.01</v>
      </c>
      <c r="M759" s="62"/>
      <c r="N759" s="77"/>
      <c r="O759" s="77"/>
      <c r="P759" s="76">
        <v>0.01</v>
      </c>
      <c r="Q759" s="77"/>
      <c r="R759" s="62"/>
      <c r="S759" s="62"/>
      <c r="T759" s="62"/>
      <c r="U759" s="62"/>
      <c r="V759" s="62"/>
    </row>
    <row r="760" spans="2:21" ht="21.75" customHeight="1">
      <c r="B760" s="75"/>
      <c r="D760" s="4" t="s">
        <v>32</v>
      </c>
      <c r="E760" s="5"/>
      <c r="F760" s="4" t="s">
        <v>32</v>
      </c>
      <c r="G760" s="4" t="s">
        <v>32</v>
      </c>
      <c r="H760" s="4" t="s">
        <v>32</v>
      </c>
      <c r="I760" s="4" t="s">
        <v>32</v>
      </c>
      <c r="J760" s="4" t="s">
        <v>32</v>
      </c>
      <c r="K760" s="4" t="s">
        <v>32</v>
      </c>
      <c r="L760" s="4" t="s">
        <v>32</v>
      </c>
      <c r="N760" s="4" t="s">
        <v>32</v>
      </c>
      <c r="O760" s="4" t="s">
        <v>32</v>
      </c>
      <c r="P760" s="4" t="s">
        <v>32</v>
      </c>
      <c r="Q760" s="4" t="s">
        <v>32</v>
      </c>
      <c r="R760" s="4" t="s">
        <v>32</v>
      </c>
      <c r="S760" s="4" t="s">
        <v>32</v>
      </c>
      <c r="T760" s="4" t="s">
        <v>32</v>
      </c>
      <c r="U760" s="4" t="s">
        <v>32</v>
      </c>
    </row>
    <row r="761" spans="2:21" ht="21.75" customHeight="1">
      <c r="B761" s="60">
        <v>1</v>
      </c>
      <c r="C761" s="60"/>
      <c r="D761" s="60">
        <v>3</v>
      </c>
      <c r="E761" s="60">
        <v>4</v>
      </c>
      <c r="F761" s="60">
        <v>5</v>
      </c>
      <c r="G761" s="60">
        <v>6</v>
      </c>
      <c r="H761" s="61">
        <v>7</v>
      </c>
      <c r="I761" s="60">
        <v>8</v>
      </c>
      <c r="J761" s="60">
        <v>9</v>
      </c>
      <c r="K761" s="60">
        <v>10</v>
      </c>
      <c r="L761" s="61">
        <v>11</v>
      </c>
      <c r="M761" s="60">
        <v>12</v>
      </c>
      <c r="N761" s="60">
        <v>13</v>
      </c>
      <c r="O761" s="60">
        <v>14</v>
      </c>
      <c r="P761" s="61">
        <v>15</v>
      </c>
      <c r="Q761" s="60">
        <v>16</v>
      </c>
      <c r="R761" s="60">
        <v>17</v>
      </c>
      <c r="S761" s="60">
        <v>18</v>
      </c>
      <c r="T761" s="60">
        <v>19</v>
      </c>
      <c r="U761" s="60">
        <v>20</v>
      </c>
    </row>
    <row r="762" spans="2:24" ht="21.75" customHeight="1">
      <c r="B762" s="141"/>
      <c r="C762" s="135"/>
      <c r="D762" s="135"/>
      <c r="E762" s="142" t="s">
        <v>22</v>
      </c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W762" s="62"/>
      <c r="X762" s="62"/>
    </row>
    <row r="763" spans="1:24" ht="21.75" customHeight="1">
      <c r="A763" s="193">
        <v>1</v>
      </c>
      <c r="B763" s="197" t="s">
        <v>16</v>
      </c>
      <c r="C763" s="127">
        <v>299</v>
      </c>
      <c r="D763" s="127">
        <f>C763*15</f>
        <v>4485</v>
      </c>
      <c r="E763" s="127">
        <f>SUM(C763*32)</f>
        <v>9568</v>
      </c>
      <c r="F763" s="127">
        <f>SUM(C763*22)</f>
        <v>6578</v>
      </c>
      <c r="G763" s="127">
        <f>SUM(E763*8)</f>
        <v>76544</v>
      </c>
      <c r="H763" s="127" t="s">
        <v>20</v>
      </c>
      <c r="I763" s="128">
        <f>SUM(D763+F763+G763)</f>
        <v>87607</v>
      </c>
      <c r="J763" s="127">
        <f>SUM(C763*3)</f>
        <v>897</v>
      </c>
      <c r="K763" s="127">
        <f>SUM(E763*0.5)</f>
        <v>4784</v>
      </c>
      <c r="L763" s="127" t="str">
        <f>+L765</f>
        <v>+</v>
      </c>
      <c r="M763" s="128">
        <f>SUM(J763:L763)</f>
        <v>5681</v>
      </c>
      <c r="N763" s="127">
        <f>SUM(C763*3)</f>
        <v>897</v>
      </c>
      <c r="O763" s="127">
        <f>SUM(E763*1)</f>
        <v>9568</v>
      </c>
      <c r="P763" s="127" t="s">
        <v>20</v>
      </c>
      <c r="Q763" s="128">
        <f>SUM(N763:P763)</f>
        <v>10465</v>
      </c>
      <c r="R763" s="127">
        <f>SUM(C763*2)</f>
        <v>598</v>
      </c>
      <c r="S763" s="127">
        <f>SUM(E763*0.5)</f>
        <v>4784</v>
      </c>
      <c r="T763" s="127" t="s">
        <v>20</v>
      </c>
      <c r="U763" s="128">
        <f>SUM(R763:T763)</f>
        <v>5382</v>
      </c>
      <c r="W763" s="62"/>
      <c r="X763" s="62"/>
    </row>
    <row r="764" spans="1:21" ht="21.75" customHeight="1">
      <c r="A764" s="193">
        <v>2</v>
      </c>
      <c r="B764" s="197" t="s">
        <v>17</v>
      </c>
      <c r="C764" s="127">
        <v>141</v>
      </c>
      <c r="D764" s="127">
        <f>SUM(C764*15)</f>
        <v>2115</v>
      </c>
      <c r="E764" s="129">
        <f>SUM(C764*24)</f>
        <v>3384</v>
      </c>
      <c r="F764" s="127">
        <f>SUM(C764*32.5)</f>
        <v>4582.5</v>
      </c>
      <c r="G764" s="127">
        <f>SUM(E764*8)</f>
        <v>27072</v>
      </c>
      <c r="H764" s="127" t="s">
        <v>20</v>
      </c>
      <c r="I764" s="128">
        <f>SUM(D764+F764+G764)</f>
        <v>33769.5</v>
      </c>
      <c r="J764" s="127">
        <f>SUM(C764*2.5)</f>
        <v>352.5</v>
      </c>
      <c r="K764" s="127">
        <f>SUM(E764*0.5)</f>
        <v>1692</v>
      </c>
      <c r="L764" s="127" t="s">
        <v>20</v>
      </c>
      <c r="M764" s="128">
        <f>SUM(J764:L764)</f>
        <v>2044.5</v>
      </c>
      <c r="N764" s="127">
        <f>SUM(C764*3)</f>
        <v>423</v>
      </c>
      <c r="O764" s="127">
        <f>SUM(E764*1)</f>
        <v>3384</v>
      </c>
      <c r="P764" s="127" t="s">
        <v>20</v>
      </c>
      <c r="Q764" s="128">
        <f>SUM(N764:P764)</f>
        <v>3807</v>
      </c>
      <c r="R764" s="127">
        <f>SUM(C764*2)</f>
        <v>282</v>
      </c>
      <c r="S764" s="127">
        <f>SUM(E764*0.5)</f>
        <v>1692</v>
      </c>
      <c r="T764" s="127" t="s">
        <v>20</v>
      </c>
      <c r="U764" s="128">
        <f>SUM(R764:T764)</f>
        <v>1974</v>
      </c>
    </row>
    <row r="765" spans="1:21" ht="21.75" customHeight="1">
      <c r="A765" s="193">
        <v>3</v>
      </c>
      <c r="B765" s="197" t="s">
        <v>18</v>
      </c>
      <c r="C765" s="127">
        <v>55</v>
      </c>
      <c r="D765" s="127">
        <f>SUM(C765*15)</f>
        <v>825</v>
      </c>
      <c r="E765" s="127">
        <f>SUM(C765*32)</f>
        <v>1760</v>
      </c>
      <c r="F765" s="127">
        <f>SUM(C765*22)</f>
        <v>1210</v>
      </c>
      <c r="G765" s="127">
        <f>SUM(E765*8)</f>
        <v>14080</v>
      </c>
      <c r="H765" s="127" t="s">
        <v>20</v>
      </c>
      <c r="I765" s="128">
        <f>SUM(D765+F765+G765)</f>
        <v>16115</v>
      </c>
      <c r="J765" s="127">
        <f>SUM(C765*3)</f>
        <v>165</v>
      </c>
      <c r="K765" s="127">
        <f>SUM(E765*0.5)</f>
        <v>880</v>
      </c>
      <c r="L765" s="127" t="s">
        <v>20</v>
      </c>
      <c r="M765" s="128">
        <f>SUM(J765:L765)</f>
        <v>1045</v>
      </c>
      <c r="N765" s="127">
        <f>SUM(C765*3)</f>
        <v>165</v>
      </c>
      <c r="O765" s="127">
        <f>SUM(E765*1)</f>
        <v>1760</v>
      </c>
      <c r="P765" s="127" t="s">
        <v>20</v>
      </c>
      <c r="Q765" s="128">
        <f>SUM(N765:P765)</f>
        <v>1925</v>
      </c>
      <c r="R765" s="127">
        <f>SUM(C765*2)</f>
        <v>110</v>
      </c>
      <c r="S765" s="127">
        <f>SUM(E765*0.5)</f>
        <v>880</v>
      </c>
      <c r="T765" s="127" t="s">
        <v>20</v>
      </c>
      <c r="U765" s="128">
        <f>SUM(R765:T765)</f>
        <v>990</v>
      </c>
    </row>
    <row r="766" spans="1:21" ht="21.75" customHeight="1">
      <c r="A766" s="193">
        <v>4</v>
      </c>
      <c r="B766" s="197" t="s">
        <v>84</v>
      </c>
      <c r="C766" s="127">
        <v>33</v>
      </c>
      <c r="D766" s="127">
        <f>SUM(C766*15)</f>
        <v>495</v>
      </c>
      <c r="E766" s="127">
        <f>SUM(C766*24)</f>
        <v>792</v>
      </c>
      <c r="F766" s="127">
        <f>SUM(C766*32.5)</f>
        <v>1072.5</v>
      </c>
      <c r="G766" s="127">
        <f>SUM(E766*8)</f>
        <v>6336</v>
      </c>
      <c r="H766" s="127" t="s">
        <v>20</v>
      </c>
      <c r="I766" s="128">
        <f>SUM(D766+F766+G766)</f>
        <v>7903.5</v>
      </c>
      <c r="J766" s="127">
        <f>SUM(C766*2.5)</f>
        <v>82.5</v>
      </c>
      <c r="K766" s="127">
        <f>SUM(E766*0.5)</f>
        <v>396</v>
      </c>
      <c r="L766" s="127" t="s">
        <v>20</v>
      </c>
      <c r="M766" s="128">
        <f>SUM(J766:L766)</f>
        <v>478.5</v>
      </c>
      <c r="N766" s="127">
        <f>SUM(C766*3)</f>
        <v>99</v>
      </c>
      <c r="O766" s="127">
        <f>SUM(E766*1)</f>
        <v>792</v>
      </c>
      <c r="P766" s="127" t="s">
        <v>20</v>
      </c>
      <c r="Q766" s="128">
        <f>SUM(N766:P766)</f>
        <v>891</v>
      </c>
      <c r="R766" s="127">
        <f>SUM(C766*2)</f>
        <v>66</v>
      </c>
      <c r="S766" s="127">
        <f>SUM(E766*0.5)</f>
        <v>396</v>
      </c>
      <c r="T766" s="127" t="s">
        <v>20</v>
      </c>
      <c r="U766" s="128">
        <f>SUM(R766:T766)</f>
        <v>462</v>
      </c>
    </row>
    <row r="767" spans="2:21" ht="21.75" customHeight="1">
      <c r="B767" s="120" t="s">
        <v>27</v>
      </c>
      <c r="C767" s="120">
        <f>C766+C765+C764+C763</f>
        <v>528</v>
      </c>
      <c r="D767" s="130">
        <f>D766+D765+D764+D763</f>
        <v>7920</v>
      </c>
      <c r="E767" s="130">
        <f aca="true" t="shared" si="18" ref="E767:U767">SUM(E763:E766)</f>
        <v>15504</v>
      </c>
      <c r="F767" s="130">
        <f t="shared" si="18"/>
        <v>13443</v>
      </c>
      <c r="G767" s="130">
        <f t="shared" si="18"/>
        <v>124032</v>
      </c>
      <c r="H767" s="130">
        <f t="shared" si="18"/>
        <v>0</v>
      </c>
      <c r="I767" s="130">
        <f t="shared" si="18"/>
        <v>145395</v>
      </c>
      <c r="J767" s="130">
        <f t="shared" si="18"/>
        <v>1497</v>
      </c>
      <c r="K767" s="130">
        <f t="shared" si="18"/>
        <v>7752</v>
      </c>
      <c r="L767" s="130">
        <f t="shared" si="18"/>
        <v>0</v>
      </c>
      <c r="M767" s="130">
        <f t="shared" si="18"/>
        <v>9249</v>
      </c>
      <c r="N767" s="130">
        <f t="shared" si="18"/>
        <v>1584</v>
      </c>
      <c r="O767" s="130">
        <f t="shared" si="18"/>
        <v>15504</v>
      </c>
      <c r="P767" s="130">
        <f t="shared" si="18"/>
        <v>0</v>
      </c>
      <c r="Q767" s="130">
        <f t="shared" si="18"/>
        <v>17088</v>
      </c>
      <c r="R767" s="130">
        <f t="shared" si="18"/>
        <v>1056</v>
      </c>
      <c r="S767" s="130">
        <f t="shared" si="18"/>
        <v>7752</v>
      </c>
      <c r="T767" s="130">
        <f t="shared" si="18"/>
        <v>0</v>
      </c>
      <c r="U767" s="130">
        <f t="shared" si="18"/>
        <v>8808</v>
      </c>
    </row>
    <row r="768" spans="2:21" ht="15.75">
      <c r="B768" s="40" t="s">
        <v>22</v>
      </c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87" t="s">
        <v>21</v>
      </c>
      <c r="T768" s="88" t="s">
        <v>205</v>
      </c>
      <c r="U768" s="40"/>
    </row>
    <row r="769" spans="2:21" ht="18.75" customHeight="1">
      <c r="B769" s="41" t="s">
        <v>298</v>
      </c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</row>
    <row r="770" spans="2:22" ht="16.5">
      <c r="B770" s="40" t="s">
        <v>22</v>
      </c>
      <c r="C770" s="67"/>
      <c r="D770" s="67"/>
      <c r="E770" s="67"/>
      <c r="F770" s="212"/>
      <c r="G770" s="212"/>
      <c r="H770" s="212"/>
      <c r="I770" s="212"/>
      <c r="J770" s="212"/>
      <c r="K770" s="212"/>
      <c r="L770" s="212"/>
      <c r="M770" s="212"/>
      <c r="N770" s="212"/>
      <c r="O770" s="212"/>
      <c r="P770" s="80"/>
      <c r="Q770" s="80"/>
      <c r="R770" s="212"/>
      <c r="S770" s="212"/>
      <c r="T770" s="212"/>
      <c r="U770" s="212"/>
      <c r="V770" s="62"/>
    </row>
    <row r="771" spans="2:22" ht="22.5">
      <c r="B771" s="113" t="s">
        <v>69</v>
      </c>
      <c r="C771" s="211"/>
      <c r="D771" s="211"/>
      <c r="E771" s="211" t="s">
        <v>265</v>
      </c>
      <c r="F771" s="211"/>
      <c r="G771" s="223" t="s">
        <v>269</v>
      </c>
      <c r="H771" s="212"/>
      <c r="I771" s="212"/>
      <c r="J771" s="212"/>
      <c r="K771" s="212"/>
      <c r="L771" s="223" t="s">
        <v>207</v>
      </c>
      <c r="M771" s="223"/>
      <c r="N771" s="223"/>
      <c r="O771" s="223"/>
      <c r="P771" s="58"/>
      <c r="Q771" s="83"/>
      <c r="R771" s="223" t="s">
        <v>206</v>
      </c>
      <c r="S771" s="212"/>
      <c r="T771" s="212"/>
      <c r="U771" s="212"/>
      <c r="V771" s="62"/>
    </row>
    <row r="772" spans="2:22" ht="20.25" customHeight="1">
      <c r="B772" s="80"/>
      <c r="C772" s="66"/>
      <c r="D772" s="65" t="s">
        <v>267</v>
      </c>
      <c r="E772" s="66" t="s">
        <v>266</v>
      </c>
      <c r="F772" s="65" t="s">
        <v>267</v>
      </c>
      <c r="G772" s="58"/>
      <c r="H772" s="58"/>
      <c r="I772" s="58"/>
      <c r="J772" s="58"/>
      <c r="K772" s="80"/>
      <c r="L772" s="223" t="s">
        <v>208</v>
      </c>
      <c r="M772" s="212"/>
      <c r="N772" s="212"/>
      <c r="O772" s="212"/>
      <c r="P772" s="58"/>
      <c r="Q772" s="58"/>
      <c r="R772" s="58"/>
      <c r="S772" s="58"/>
      <c r="T772" s="58"/>
      <c r="U772" s="58"/>
      <c r="V772" s="62"/>
    </row>
    <row r="773" spans="2:22" ht="22.5">
      <c r="B773" s="80"/>
      <c r="C773" s="85"/>
      <c r="D773" s="85">
        <v>36</v>
      </c>
      <c r="E773" s="85">
        <v>50</v>
      </c>
      <c r="F773" s="85">
        <v>35</v>
      </c>
      <c r="G773" s="58"/>
      <c r="H773" s="58"/>
      <c r="I773" s="58"/>
      <c r="J773" s="58"/>
      <c r="K773" s="80"/>
      <c r="L773" s="223" t="s">
        <v>209</v>
      </c>
      <c r="M773" s="212"/>
      <c r="N773" s="212"/>
      <c r="O773" s="212"/>
      <c r="P773" s="58"/>
      <c r="Q773" s="58"/>
      <c r="R773" s="58"/>
      <c r="S773" s="58"/>
      <c r="T773" s="58"/>
      <c r="U773" s="58"/>
      <c r="V773" s="62"/>
    </row>
    <row r="774" spans="2:21" ht="16.5">
      <c r="B774" s="49" t="s">
        <v>263</v>
      </c>
      <c r="C774" s="46"/>
      <c r="D774" s="46">
        <v>6</v>
      </c>
      <c r="E774" s="46">
        <v>12</v>
      </c>
      <c r="F774" s="46">
        <v>7</v>
      </c>
      <c r="G774" s="43"/>
      <c r="H774" s="43"/>
      <c r="I774" s="43"/>
      <c r="J774" s="43"/>
      <c r="K774" s="9"/>
      <c r="L774" s="9"/>
      <c r="M774" s="9"/>
      <c r="N774" s="9"/>
      <c r="O774" s="9"/>
      <c r="P774" s="43"/>
      <c r="Q774" s="43"/>
      <c r="R774" s="43"/>
      <c r="S774" s="43"/>
      <c r="T774" s="43"/>
      <c r="U774" s="43"/>
    </row>
    <row r="775" spans="2:23" ht="16.5">
      <c r="B775" s="49" t="s">
        <v>264</v>
      </c>
      <c r="C775" s="48"/>
      <c r="D775" s="48">
        <f>D773+D774</f>
        <v>42</v>
      </c>
      <c r="E775" s="48">
        <f>E773+E774</f>
        <v>62</v>
      </c>
      <c r="F775" s="48">
        <f>F773+F774</f>
        <v>42</v>
      </c>
      <c r="G775" s="213" t="s">
        <v>0</v>
      </c>
      <c r="H775" s="214"/>
      <c r="I775" s="214"/>
      <c r="J775" s="214"/>
      <c r="K775" s="214"/>
      <c r="L775" s="214"/>
      <c r="M775" s="214"/>
      <c r="N775" s="214"/>
      <c r="O775" s="214"/>
      <c r="P775" s="214"/>
      <c r="Q775" s="214"/>
      <c r="R775" s="214"/>
      <c r="S775" s="214"/>
      <c r="T775" s="214"/>
      <c r="U775" s="214"/>
      <c r="W775" s="62"/>
    </row>
    <row r="776" spans="2:23" ht="17.25">
      <c r="B776" s="82" t="s">
        <v>27</v>
      </c>
      <c r="C776" s="220"/>
      <c r="D776" s="220"/>
      <c r="E776" s="220"/>
      <c r="F776" s="220"/>
      <c r="G776" s="213" t="s">
        <v>268</v>
      </c>
      <c r="H776" s="214"/>
      <c r="I776" s="214"/>
      <c r="J776" s="214"/>
      <c r="K776" s="214"/>
      <c r="L776" s="214"/>
      <c r="M776" s="214"/>
      <c r="N776" s="214"/>
      <c r="O776" s="214"/>
      <c r="P776" s="214"/>
      <c r="Q776" s="214"/>
      <c r="R776" s="214"/>
      <c r="S776" s="214"/>
      <c r="T776" s="214"/>
      <c r="U776" s="214"/>
      <c r="W776" s="62"/>
    </row>
    <row r="777" spans="2:23" ht="17.25">
      <c r="B777" s="82" t="s">
        <v>102</v>
      </c>
      <c r="C777" s="218"/>
      <c r="D777" s="218"/>
      <c r="E777" s="48"/>
      <c r="F777" s="48"/>
      <c r="G777" s="213" t="s">
        <v>305</v>
      </c>
      <c r="H777" s="214"/>
      <c r="I777" s="214"/>
      <c r="J777" s="214"/>
      <c r="K777" s="214"/>
      <c r="L777" s="214"/>
      <c r="M777" s="214"/>
      <c r="N777" s="214"/>
      <c r="O777" s="214"/>
      <c r="P777" s="214"/>
      <c r="Q777" s="214"/>
      <c r="R777" s="214"/>
      <c r="S777" s="214"/>
      <c r="T777" s="214"/>
      <c r="U777" s="214"/>
      <c r="W777" s="62"/>
    </row>
    <row r="778" spans="2:23" ht="16.5">
      <c r="B778" s="45"/>
      <c r="C778" s="118"/>
      <c r="D778" s="118"/>
      <c r="E778" s="118"/>
      <c r="F778" s="118"/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8"/>
      <c r="U778" s="118"/>
      <c r="W778" s="62"/>
    </row>
    <row r="779" spans="2:21" ht="16.5">
      <c r="B779" s="93" t="s">
        <v>276</v>
      </c>
      <c r="C779" s="48"/>
      <c r="D779" s="48"/>
      <c r="E779" s="48"/>
      <c r="F779" s="48"/>
      <c r="G779" s="49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</row>
    <row r="780" spans="1:24" ht="15.75">
      <c r="A780" s="49" t="s">
        <v>299</v>
      </c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</row>
    <row r="781" spans="3:21" ht="12.75"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</row>
    <row r="782" spans="2:21" ht="17.25">
      <c r="B782" s="51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</row>
    <row r="783" spans="2:21" ht="17.25">
      <c r="B783" s="51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</row>
    <row r="784" spans="2:21" ht="17.25">
      <c r="B784" s="51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</row>
    <row r="785" spans="2:21" ht="17.25">
      <c r="B785" s="51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</row>
    <row r="786" spans="2:21" ht="17.25">
      <c r="B786" s="51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</row>
    <row r="787" spans="2:21" ht="18">
      <c r="B787" s="51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</row>
    <row r="788" spans="2:21" ht="18">
      <c r="B788" s="56">
        <v>20</v>
      </c>
      <c r="C788" s="117"/>
      <c r="D788" s="117"/>
      <c r="E788" s="117"/>
      <c r="F788" s="117"/>
      <c r="G788" s="117"/>
      <c r="H788" s="117"/>
      <c r="I788" s="117"/>
      <c r="J788" s="117"/>
      <c r="K788" s="117"/>
      <c r="L788" s="117"/>
      <c r="M788" s="117"/>
      <c r="N788" s="117"/>
      <c r="O788" s="117"/>
      <c r="P788" s="117"/>
      <c r="Q788" s="117"/>
      <c r="R788" s="117"/>
      <c r="S788" s="117"/>
      <c r="T788" s="117"/>
      <c r="U788" s="117"/>
    </row>
    <row r="789" spans="2:21" ht="18">
      <c r="B789" s="56"/>
      <c r="C789" s="117"/>
      <c r="D789" s="117"/>
      <c r="E789" s="117"/>
      <c r="F789" s="117"/>
      <c r="G789" s="117"/>
      <c r="H789" s="117"/>
      <c r="I789" s="117"/>
      <c r="J789" s="117"/>
      <c r="K789" s="117"/>
      <c r="L789" s="117"/>
      <c r="M789" s="117"/>
      <c r="N789" s="117"/>
      <c r="O789" s="117"/>
      <c r="P789" s="117"/>
      <c r="Q789" s="117"/>
      <c r="R789" s="117"/>
      <c r="S789" s="117"/>
      <c r="T789" s="117"/>
      <c r="U789" s="117"/>
    </row>
    <row r="790" spans="2:21" ht="18">
      <c r="B790" s="56"/>
      <c r="C790" s="117"/>
      <c r="D790" s="117"/>
      <c r="E790" s="117"/>
      <c r="F790" s="117"/>
      <c r="G790" s="117"/>
      <c r="H790" s="117"/>
      <c r="I790" s="117"/>
      <c r="J790" s="117"/>
      <c r="K790" s="117"/>
      <c r="L790" s="117"/>
      <c r="M790" s="117"/>
      <c r="N790" s="117"/>
      <c r="O790" s="117"/>
      <c r="P790" s="117"/>
      <c r="Q790" s="117"/>
      <c r="R790" s="117"/>
      <c r="S790" s="117"/>
      <c r="T790" s="117"/>
      <c r="U790" s="117"/>
    </row>
    <row r="791" spans="2:21" ht="23.25">
      <c r="B791" s="114" t="s">
        <v>146</v>
      </c>
      <c r="C791" s="117"/>
      <c r="D791" s="117"/>
      <c r="E791" s="117"/>
      <c r="F791" s="117"/>
      <c r="G791" s="117"/>
      <c r="H791" s="117"/>
      <c r="I791" s="117"/>
      <c r="J791" s="117"/>
      <c r="K791" s="117"/>
      <c r="L791" s="117"/>
      <c r="M791" s="117"/>
      <c r="N791" s="117"/>
      <c r="O791" s="117"/>
      <c r="P791" s="117"/>
      <c r="Q791" s="117"/>
      <c r="R791" s="117"/>
      <c r="S791" s="117"/>
      <c r="T791" s="117"/>
      <c r="U791" s="117"/>
    </row>
    <row r="792" spans="2:21" ht="22.5">
      <c r="B792" s="115" t="s">
        <v>247</v>
      </c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</row>
    <row r="793" spans="2:21" ht="21.75" customHeight="1">
      <c r="B793" s="116"/>
      <c r="C793" s="80"/>
      <c r="D793" s="80"/>
      <c r="E793" s="80"/>
      <c r="F793" s="238" t="s">
        <v>313</v>
      </c>
      <c r="G793" s="238"/>
      <c r="H793" s="238"/>
      <c r="I793" s="238"/>
      <c r="J793" s="238"/>
      <c r="K793" s="238"/>
      <c r="L793" s="238"/>
      <c r="M793" s="238"/>
      <c r="N793" s="238"/>
      <c r="O793" s="238"/>
      <c r="P793" s="238"/>
      <c r="Q793" s="238"/>
      <c r="R793" s="238"/>
      <c r="S793" s="9"/>
      <c r="T793" s="9"/>
      <c r="U793" s="9"/>
    </row>
    <row r="794" spans="2:17" ht="21.75" customHeight="1">
      <c r="B794" s="79" t="s">
        <v>167</v>
      </c>
      <c r="Q794" s="3" t="s">
        <v>22</v>
      </c>
    </row>
    <row r="795" spans="2:21" ht="21.75" customHeight="1">
      <c r="B795" s="3" t="s">
        <v>22</v>
      </c>
      <c r="C795" s="70"/>
      <c r="D795" s="70" t="s">
        <v>29</v>
      </c>
      <c r="E795" s="70" t="s">
        <v>4</v>
      </c>
      <c r="F795" s="71" t="s">
        <v>21</v>
      </c>
      <c r="G795" s="72" t="s">
        <v>12</v>
      </c>
      <c r="H795" s="72" t="s">
        <v>13</v>
      </c>
      <c r="I795" s="73" t="s">
        <v>0</v>
      </c>
      <c r="J795" s="74" t="s">
        <v>11</v>
      </c>
      <c r="K795" s="74" t="s">
        <v>12</v>
      </c>
      <c r="L795" s="72" t="s">
        <v>13</v>
      </c>
      <c r="M795" s="73" t="s">
        <v>0</v>
      </c>
      <c r="N795" s="72" t="s">
        <v>14</v>
      </c>
      <c r="O795" s="74" t="s">
        <v>15</v>
      </c>
      <c r="P795" s="74" t="s">
        <v>13</v>
      </c>
      <c r="Q795" s="73" t="s">
        <v>0</v>
      </c>
      <c r="R795" s="74" t="s">
        <v>23</v>
      </c>
      <c r="S795" s="74" t="s">
        <v>24</v>
      </c>
      <c r="T795" s="72" t="s">
        <v>13</v>
      </c>
      <c r="U795" s="73" t="s">
        <v>0</v>
      </c>
    </row>
    <row r="796" spans="2:21" ht="21.75" customHeight="1">
      <c r="B796" s="69" t="s">
        <v>1</v>
      </c>
      <c r="C796" s="72" t="s">
        <v>343</v>
      </c>
      <c r="D796" s="70" t="s">
        <v>30</v>
      </c>
      <c r="E796" s="70" t="s">
        <v>5</v>
      </c>
      <c r="F796" s="70" t="s">
        <v>7</v>
      </c>
      <c r="G796" s="70" t="s">
        <v>8</v>
      </c>
      <c r="H796" s="70" t="s">
        <v>9</v>
      </c>
      <c r="I796" s="60" t="s">
        <v>10</v>
      </c>
      <c r="J796" s="70" t="s">
        <v>7</v>
      </c>
      <c r="K796" s="70" t="s">
        <v>8</v>
      </c>
      <c r="L796" s="70" t="s">
        <v>9</v>
      </c>
      <c r="M796" s="60" t="s">
        <v>10</v>
      </c>
      <c r="N796" s="70" t="s">
        <v>7</v>
      </c>
      <c r="O796" s="70" t="s">
        <v>8</v>
      </c>
      <c r="P796" s="70" t="s">
        <v>9</v>
      </c>
      <c r="Q796" s="60" t="s">
        <v>10</v>
      </c>
      <c r="R796" s="73" t="s">
        <v>7</v>
      </c>
      <c r="S796" s="73" t="s">
        <v>8</v>
      </c>
      <c r="T796" s="70" t="s">
        <v>9</v>
      </c>
      <c r="U796" s="60" t="s">
        <v>10</v>
      </c>
    </row>
    <row r="797" spans="2:17" ht="21.75" customHeight="1">
      <c r="B797" s="69" t="s">
        <v>3</v>
      </c>
      <c r="C797" s="101" t="s">
        <v>319</v>
      </c>
      <c r="D797" s="70" t="s">
        <v>308</v>
      </c>
      <c r="E797" s="70" t="s">
        <v>6</v>
      </c>
      <c r="F797" s="70" t="s">
        <v>31</v>
      </c>
      <c r="G797" s="70" t="s">
        <v>31</v>
      </c>
      <c r="H797" s="10">
        <v>0.03</v>
      </c>
      <c r="L797" s="10">
        <v>0.01</v>
      </c>
      <c r="N797" s="4"/>
      <c r="O797" s="4"/>
      <c r="P797" s="10">
        <v>0.01</v>
      </c>
      <c r="Q797" s="4"/>
    </row>
    <row r="798" spans="2:21" ht="21.75" customHeight="1">
      <c r="B798" s="11"/>
      <c r="D798" s="4" t="s">
        <v>32</v>
      </c>
      <c r="E798" s="5"/>
      <c r="F798" s="4" t="s">
        <v>32</v>
      </c>
      <c r="G798" s="4" t="s">
        <v>32</v>
      </c>
      <c r="H798" s="4" t="s">
        <v>32</v>
      </c>
      <c r="I798" s="4" t="s">
        <v>32</v>
      </c>
      <c r="J798" s="4" t="s">
        <v>32</v>
      </c>
      <c r="K798" s="4" t="s">
        <v>32</v>
      </c>
      <c r="L798" s="4" t="s">
        <v>32</v>
      </c>
      <c r="N798" s="4" t="s">
        <v>32</v>
      </c>
      <c r="O798" s="4" t="s">
        <v>32</v>
      </c>
      <c r="P798" s="4" t="s">
        <v>32</v>
      </c>
      <c r="Q798" s="4" t="s">
        <v>32</v>
      </c>
      <c r="R798" s="4" t="s">
        <v>32</v>
      </c>
      <c r="S798" s="4" t="s">
        <v>32</v>
      </c>
      <c r="T798" s="4" t="s">
        <v>32</v>
      </c>
      <c r="U798" s="4" t="s">
        <v>32</v>
      </c>
    </row>
    <row r="799" spans="2:21" ht="21.75" customHeight="1">
      <c r="B799" s="11"/>
      <c r="C799" s="60"/>
      <c r="D799" s="60">
        <v>3</v>
      </c>
      <c r="E799" s="60">
        <v>4</v>
      </c>
      <c r="F799" s="60">
        <v>5</v>
      </c>
      <c r="G799" s="60">
        <v>6</v>
      </c>
      <c r="H799" s="61">
        <v>7</v>
      </c>
      <c r="I799" s="60">
        <v>8</v>
      </c>
      <c r="J799" s="60">
        <v>9</v>
      </c>
      <c r="K799" s="60">
        <v>10</v>
      </c>
      <c r="L799" s="61">
        <v>11</v>
      </c>
      <c r="M799" s="60">
        <v>12</v>
      </c>
      <c r="N799" s="60">
        <v>13</v>
      </c>
      <c r="O799" s="60">
        <v>14</v>
      </c>
      <c r="P799" s="61">
        <v>15</v>
      </c>
      <c r="Q799" s="60">
        <v>16</v>
      </c>
      <c r="R799" s="60">
        <v>17</v>
      </c>
      <c r="S799" s="60">
        <v>18</v>
      </c>
      <c r="T799" s="60">
        <v>19</v>
      </c>
      <c r="U799" s="60">
        <v>20</v>
      </c>
    </row>
    <row r="800" spans="2:8" ht="21.75" customHeight="1">
      <c r="B800" s="60">
        <v>1</v>
      </c>
      <c r="E800" s="3" t="s">
        <v>22</v>
      </c>
      <c r="H800" s="4"/>
    </row>
    <row r="801" spans="1:21" ht="21.75" customHeight="1">
      <c r="A801" s="193">
        <v>1</v>
      </c>
      <c r="B801" s="197" t="s">
        <v>16</v>
      </c>
      <c r="C801" s="127">
        <v>261</v>
      </c>
      <c r="D801" s="127">
        <f>C801*15</f>
        <v>3915</v>
      </c>
      <c r="E801" s="127">
        <f>SUM(C801*32)</f>
        <v>8352</v>
      </c>
      <c r="F801" s="127">
        <f>SUM(C801*22)</f>
        <v>5742</v>
      </c>
      <c r="G801" s="127">
        <f>SUM(E801*8)</f>
        <v>66816</v>
      </c>
      <c r="H801" s="127" t="s">
        <v>20</v>
      </c>
      <c r="I801" s="128">
        <f>SUM(D801+F801+G801)</f>
        <v>76473</v>
      </c>
      <c r="J801" s="127">
        <f>SUM(C801*3)</f>
        <v>783</v>
      </c>
      <c r="K801" s="127">
        <f>SUM(E801*0.5)</f>
        <v>4176</v>
      </c>
      <c r="L801" s="127" t="str">
        <f>+L803</f>
        <v>+</v>
      </c>
      <c r="M801" s="128">
        <f>SUM(J801:L801)</f>
        <v>4959</v>
      </c>
      <c r="N801" s="127">
        <f>SUM(C801*3)</f>
        <v>783</v>
      </c>
      <c r="O801" s="127">
        <f>SUM(E801*1)</f>
        <v>8352</v>
      </c>
      <c r="P801" s="127" t="s">
        <v>20</v>
      </c>
      <c r="Q801" s="128">
        <f>SUM(N801:P801)</f>
        <v>9135</v>
      </c>
      <c r="R801" s="127">
        <f>SUM(C801*2)</f>
        <v>522</v>
      </c>
      <c r="S801" s="127">
        <f>SUM(E801*0.5)</f>
        <v>4176</v>
      </c>
      <c r="T801" s="127" t="s">
        <v>20</v>
      </c>
      <c r="U801" s="128">
        <f>SUM(R801:T801)</f>
        <v>4698</v>
      </c>
    </row>
    <row r="802" spans="1:21" ht="21.75" customHeight="1">
      <c r="A802" s="193">
        <v>2</v>
      </c>
      <c r="B802" s="197" t="s">
        <v>17</v>
      </c>
      <c r="C802" s="127">
        <v>105</v>
      </c>
      <c r="D802" s="127">
        <f>SUM(C802*15)</f>
        <v>1575</v>
      </c>
      <c r="E802" s="129">
        <f>SUM(C802*24)</f>
        <v>2520</v>
      </c>
      <c r="F802" s="127">
        <f>SUM(C802*32.5)</f>
        <v>3412.5</v>
      </c>
      <c r="G802" s="127">
        <f>SUM(E802*8)</f>
        <v>20160</v>
      </c>
      <c r="H802" s="127" t="s">
        <v>20</v>
      </c>
      <c r="I802" s="128">
        <f>SUM(D802+F802+G802)</f>
        <v>25147.5</v>
      </c>
      <c r="J802" s="127">
        <f>SUM(C802*2.5)</f>
        <v>262.5</v>
      </c>
      <c r="K802" s="127">
        <f>SUM(E802*0.5)</f>
        <v>1260</v>
      </c>
      <c r="L802" s="127" t="s">
        <v>20</v>
      </c>
      <c r="M802" s="128">
        <f>SUM(J802:L802)</f>
        <v>1522.5</v>
      </c>
      <c r="N802" s="127">
        <f>SUM(C802*3)</f>
        <v>315</v>
      </c>
      <c r="O802" s="127">
        <f>SUM(E802*1)</f>
        <v>2520</v>
      </c>
      <c r="P802" s="127" t="s">
        <v>20</v>
      </c>
      <c r="Q802" s="128">
        <f>SUM(N802:P802)</f>
        <v>2835</v>
      </c>
      <c r="R802" s="127">
        <f>SUM(C802*2)</f>
        <v>210</v>
      </c>
      <c r="S802" s="127">
        <f>SUM(E802*0.5)</f>
        <v>1260</v>
      </c>
      <c r="T802" s="127" t="s">
        <v>20</v>
      </c>
      <c r="U802" s="128">
        <f>SUM(R802:T802)</f>
        <v>1470</v>
      </c>
    </row>
    <row r="803" spans="1:21" ht="21.75" customHeight="1">
      <c r="A803" s="193">
        <v>3</v>
      </c>
      <c r="B803" s="197" t="s">
        <v>18</v>
      </c>
      <c r="C803" s="127">
        <v>20</v>
      </c>
      <c r="D803" s="127">
        <f>SUM(C803*15)</f>
        <v>300</v>
      </c>
      <c r="E803" s="127">
        <f>SUM(C803*32)</f>
        <v>640</v>
      </c>
      <c r="F803" s="127">
        <f>SUM(C803*22)</f>
        <v>440</v>
      </c>
      <c r="G803" s="127">
        <f>SUM(E803*8)</f>
        <v>5120</v>
      </c>
      <c r="H803" s="127" t="s">
        <v>20</v>
      </c>
      <c r="I803" s="128">
        <f>SUM(D803+F803+G803)</f>
        <v>5860</v>
      </c>
      <c r="J803" s="127">
        <f>SUM(C803*3)</f>
        <v>60</v>
      </c>
      <c r="K803" s="127">
        <f>SUM(E803*0.5)</f>
        <v>320</v>
      </c>
      <c r="L803" s="127" t="s">
        <v>20</v>
      </c>
      <c r="M803" s="128">
        <f>SUM(J803:L803)</f>
        <v>380</v>
      </c>
      <c r="N803" s="127">
        <f>SUM(C803*3)</f>
        <v>60</v>
      </c>
      <c r="O803" s="127">
        <f>SUM(E803*1)</f>
        <v>640</v>
      </c>
      <c r="P803" s="127" t="s">
        <v>20</v>
      </c>
      <c r="Q803" s="128">
        <f>SUM(N803:P803)</f>
        <v>700</v>
      </c>
      <c r="R803" s="127">
        <f>SUM(C803*2)</f>
        <v>40</v>
      </c>
      <c r="S803" s="127">
        <f>SUM(E803*0.5)</f>
        <v>320</v>
      </c>
      <c r="T803" s="127" t="s">
        <v>20</v>
      </c>
      <c r="U803" s="128">
        <f>SUM(R803:T803)</f>
        <v>360</v>
      </c>
    </row>
    <row r="804" spans="1:21" ht="21.75" customHeight="1">
      <c r="A804" s="193">
        <v>4</v>
      </c>
      <c r="B804" s="197" t="s">
        <v>84</v>
      </c>
      <c r="C804" s="127">
        <v>19</v>
      </c>
      <c r="D804" s="127">
        <f>SUM(C804*15)</f>
        <v>285</v>
      </c>
      <c r="E804" s="127">
        <f>SUM(C804*24)</f>
        <v>456</v>
      </c>
      <c r="F804" s="127">
        <f>SUM(C804*32.5)</f>
        <v>617.5</v>
      </c>
      <c r="G804" s="127">
        <f>SUM(E804*8)</f>
        <v>3648</v>
      </c>
      <c r="H804" s="127" t="s">
        <v>20</v>
      </c>
      <c r="I804" s="128">
        <f>SUM(D804+F804+G804)</f>
        <v>4550.5</v>
      </c>
      <c r="J804" s="127">
        <f>SUM(C804*2.5)</f>
        <v>47.5</v>
      </c>
      <c r="K804" s="127">
        <f>SUM(E804*0.5)</f>
        <v>228</v>
      </c>
      <c r="L804" s="127" t="s">
        <v>20</v>
      </c>
      <c r="M804" s="128">
        <f>SUM(J804:L804)</f>
        <v>275.5</v>
      </c>
      <c r="N804" s="127">
        <f>SUM(C804*3)</f>
        <v>57</v>
      </c>
      <c r="O804" s="127">
        <f>SUM(E804*1)</f>
        <v>456</v>
      </c>
      <c r="P804" s="127" t="s">
        <v>20</v>
      </c>
      <c r="Q804" s="128">
        <f>SUM(N804:P804)</f>
        <v>513</v>
      </c>
      <c r="R804" s="127">
        <f>SUM(C804*2)</f>
        <v>38</v>
      </c>
      <c r="S804" s="127">
        <f>SUM(E804*0.5)</f>
        <v>228</v>
      </c>
      <c r="T804" s="127" t="s">
        <v>20</v>
      </c>
      <c r="U804" s="128">
        <f>SUM(R804:T804)</f>
        <v>266</v>
      </c>
    </row>
    <row r="805" spans="2:21" ht="19.5">
      <c r="B805" s="133" t="s">
        <v>27</v>
      </c>
      <c r="C805" s="133">
        <f>C804++C803+C802+C801</f>
        <v>405</v>
      </c>
      <c r="D805" s="130">
        <f>D804+D803+D802+D801</f>
        <v>6075</v>
      </c>
      <c r="E805" s="130">
        <f aca="true" t="shared" si="19" ref="E805:U805">SUM(E801:E804)</f>
        <v>11968</v>
      </c>
      <c r="F805" s="130">
        <f t="shared" si="19"/>
        <v>10212</v>
      </c>
      <c r="G805" s="130">
        <f t="shared" si="19"/>
        <v>95744</v>
      </c>
      <c r="H805" s="130">
        <f t="shared" si="19"/>
        <v>0</v>
      </c>
      <c r="I805" s="130">
        <f t="shared" si="19"/>
        <v>112031</v>
      </c>
      <c r="J805" s="130">
        <f t="shared" si="19"/>
        <v>1153</v>
      </c>
      <c r="K805" s="130">
        <f t="shared" si="19"/>
        <v>5984</v>
      </c>
      <c r="L805" s="130">
        <f t="shared" si="19"/>
        <v>0</v>
      </c>
      <c r="M805" s="130">
        <f t="shared" si="19"/>
        <v>7137</v>
      </c>
      <c r="N805" s="130">
        <f t="shared" si="19"/>
        <v>1215</v>
      </c>
      <c r="O805" s="130">
        <f t="shared" si="19"/>
        <v>11968</v>
      </c>
      <c r="P805" s="130">
        <f t="shared" si="19"/>
        <v>0</v>
      </c>
      <c r="Q805" s="130">
        <f t="shared" si="19"/>
        <v>13183</v>
      </c>
      <c r="R805" s="130">
        <f t="shared" si="19"/>
        <v>810</v>
      </c>
      <c r="S805" s="130">
        <f t="shared" si="19"/>
        <v>5984</v>
      </c>
      <c r="T805" s="130">
        <f t="shared" si="19"/>
        <v>0</v>
      </c>
      <c r="U805" s="130">
        <f t="shared" si="19"/>
        <v>6794</v>
      </c>
    </row>
    <row r="806" spans="2:21" ht="19.5" customHeight="1">
      <c r="B806" s="40" t="s">
        <v>22</v>
      </c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87" t="s">
        <v>21</v>
      </c>
      <c r="T806" s="88" t="s">
        <v>205</v>
      </c>
      <c r="U806" s="40"/>
    </row>
    <row r="807" spans="2:21" ht="19.5">
      <c r="B807" s="41" t="s">
        <v>298</v>
      </c>
      <c r="C807" s="67"/>
      <c r="D807" s="67"/>
      <c r="E807" s="67"/>
      <c r="F807" s="212"/>
      <c r="G807" s="212"/>
      <c r="H807" s="212"/>
      <c r="I807" s="212"/>
      <c r="J807" s="212"/>
      <c r="K807" s="212"/>
      <c r="L807" s="212"/>
      <c r="M807" s="212"/>
      <c r="N807" s="212"/>
      <c r="O807" s="212"/>
      <c r="P807" s="80"/>
      <c r="Q807" s="80"/>
      <c r="R807" s="212"/>
      <c r="S807" s="212"/>
      <c r="T807" s="212"/>
      <c r="U807" s="212"/>
    </row>
    <row r="808" spans="2:21" ht="16.5">
      <c r="B808" s="113" t="s">
        <v>69</v>
      </c>
      <c r="C808" s="211"/>
      <c r="D808" s="211"/>
      <c r="E808" s="211" t="s">
        <v>265</v>
      </c>
      <c r="F808" s="211"/>
      <c r="G808" s="211" t="s">
        <v>269</v>
      </c>
      <c r="H808" s="214"/>
      <c r="I808" s="214"/>
      <c r="J808" s="214"/>
      <c r="K808" s="214"/>
      <c r="L808" s="211" t="s">
        <v>207</v>
      </c>
      <c r="M808" s="211"/>
      <c r="N808" s="211"/>
      <c r="O808" s="211"/>
      <c r="P808" s="96"/>
      <c r="Q808" s="183"/>
      <c r="R808" s="211" t="s">
        <v>206</v>
      </c>
      <c r="S808" s="214"/>
      <c r="T808" s="214"/>
      <c r="U808" s="214"/>
    </row>
    <row r="809" spans="2:21" ht="15.75">
      <c r="B809" s="80"/>
      <c r="C809" s="66"/>
      <c r="D809" s="65" t="s">
        <v>267</v>
      </c>
      <c r="E809" s="66" t="s">
        <v>266</v>
      </c>
      <c r="F809" s="65" t="s">
        <v>267</v>
      </c>
      <c r="G809" s="96"/>
      <c r="H809" s="96"/>
      <c r="I809" s="96"/>
      <c r="J809" s="96"/>
      <c r="K809" s="96"/>
      <c r="L809" s="211" t="s">
        <v>208</v>
      </c>
      <c r="M809" s="214"/>
      <c r="N809" s="214"/>
      <c r="O809" s="214"/>
      <c r="P809" s="96"/>
      <c r="Q809" s="96"/>
      <c r="R809" s="96"/>
      <c r="S809" s="96"/>
      <c r="T809" s="96"/>
      <c r="U809" s="96"/>
    </row>
    <row r="810" spans="2:21" ht="15.75">
      <c r="B810" s="80"/>
      <c r="C810" s="85"/>
      <c r="D810" s="85">
        <v>38</v>
      </c>
      <c r="E810" s="85">
        <v>29</v>
      </c>
      <c r="F810" s="85">
        <v>34</v>
      </c>
      <c r="G810" s="96"/>
      <c r="H810" s="96"/>
      <c r="I810" s="96"/>
      <c r="J810" s="96"/>
      <c r="K810" s="96"/>
      <c r="L810" s="211" t="s">
        <v>209</v>
      </c>
      <c r="M810" s="214"/>
      <c r="N810" s="214"/>
      <c r="O810" s="214"/>
      <c r="P810" s="96"/>
      <c r="Q810" s="96"/>
      <c r="R810" s="96"/>
      <c r="S810" s="96"/>
      <c r="T810" s="96"/>
      <c r="U810" s="96"/>
    </row>
    <row r="811" spans="2:21" ht="15.75">
      <c r="B811" s="49" t="s">
        <v>263</v>
      </c>
      <c r="C811" s="46"/>
      <c r="D811" s="46"/>
      <c r="E811" s="46">
        <v>9</v>
      </c>
      <c r="F811" s="46">
        <v>1</v>
      </c>
      <c r="G811" s="157"/>
      <c r="H811" s="157"/>
      <c r="I811" s="157"/>
      <c r="J811" s="157"/>
      <c r="K811" s="157"/>
      <c r="L811" s="157"/>
      <c r="M811" s="157"/>
      <c r="N811" s="157"/>
      <c r="O811" s="157"/>
      <c r="P811" s="157"/>
      <c r="Q811" s="157"/>
      <c r="R811" s="157"/>
      <c r="S811" s="157"/>
      <c r="T811" s="157"/>
      <c r="U811" s="157"/>
    </row>
    <row r="812" spans="2:21" ht="16.5">
      <c r="B812" s="49" t="s">
        <v>264</v>
      </c>
      <c r="C812" s="48"/>
      <c r="D812" s="48">
        <f>D810+D811</f>
        <v>38</v>
      </c>
      <c r="E812" s="48">
        <f>E810+E811</f>
        <v>38</v>
      </c>
      <c r="F812" s="48">
        <f>F810+F811</f>
        <v>35</v>
      </c>
      <c r="G812" s="213" t="s">
        <v>0</v>
      </c>
      <c r="H812" s="214"/>
      <c r="I812" s="214"/>
      <c r="J812" s="214"/>
      <c r="K812" s="214"/>
      <c r="L812" s="214"/>
      <c r="M812" s="214"/>
      <c r="N812" s="214"/>
      <c r="O812" s="214"/>
      <c r="P812" s="214"/>
      <c r="Q812" s="214"/>
      <c r="R812" s="214"/>
      <c r="S812" s="214"/>
      <c r="T812" s="214"/>
      <c r="U812" s="214"/>
    </row>
    <row r="813" spans="2:21" ht="17.25">
      <c r="B813" s="82" t="s">
        <v>27</v>
      </c>
      <c r="C813" s="220"/>
      <c r="D813" s="220"/>
      <c r="E813" s="220"/>
      <c r="F813" s="220"/>
      <c r="G813" s="213" t="s">
        <v>268</v>
      </c>
      <c r="H813" s="214"/>
      <c r="I813" s="214"/>
      <c r="J813" s="214"/>
      <c r="K813" s="214"/>
      <c r="L813" s="214"/>
      <c r="M813" s="214"/>
      <c r="N813" s="214"/>
      <c r="O813" s="214"/>
      <c r="P813" s="214"/>
      <c r="Q813" s="214"/>
      <c r="R813" s="214"/>
      <c r="S813" s="214"/>
      <c r="T813" s="214"/>
      <c r="U813" s="214"/>
    </row>
    <row r="814" spans="2:21" ht="17.25">
      <c r="B814" s="82" t="s">
        <v>102</v>
      </c>
      <c r="C814" s="218"/>
      <c r="D814" s="218"/>
      <c r="E814" s="48"/>
      <c r="F814" s="48"/>
      <c r="G814" s="213" t="s">
        <v>305</v>
      </c>
      <c r="H814" s="214"/>
      <c r="I814" s="214"/>
      <c r="J814" s="214"/>
      <c r="K814" s="214"/>
      <c r="L814" s="214"/>
      <c r="M814" s="214"/>
      <c r="N814" s="214"/>
      <c r="O814" s="214"/>
      <c r="P814" s="214"/>
      <c r="Q814" s="214"/>
      <c r="R814" s="214"/>
      <c r="S814" s="214"/>
      <c r="T814" s="214"/>
      <c r="U814" s="214"/>
    </row>
    <row r="815" spans="2:21" ht="16.5">
      <c r="B815" s="45"/>
      <c r="C815" s="118"/>
      <c r="D815" s="118"/>
      <c r="E815" s="118"/>
      <c r="F815" s="118"/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</row>
    <row r="816" spans="2:21" ht="16.5">
      <c r="B816" s="93" t="s">
        <v>226</v>
      </c>
      <c r="C816" s="48"/>
      <c r="D816" s="48"/>
      <c r="E816" s="48"/>
      <c r="F816" s="48"/>
      <c r="G816" s="49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</row>
    <row r="817" spans="1:24" ht="15.75">
      <c r="A817" s="49" t="s">
        <v>299</v>
      </c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</row>
    <row r="828" spans="2:21" ht="18">
      <c r="B828" s="56">
        <v>21</v>
      </c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</row>
    <row r="829" spans="2:21" ht="18"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</row>
    <row r="830" spans="2:21" ht="18"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</row>
    <row r="831" spans="2:21" ht="18"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</row>
    <row r="832" spans="2:21" ht="23.25">
      <c r="B832" s="114" t="s">
        <v>146</v>
      </c>
      <c r="C832" s="117"/>
      <c r="D832" s="117"/>
      <c r="E832" s="117"/>
      <c r="F832" s="117"/>
      <c r="G832" s="117"/>
      <c r="H832" s="117"/>
      <c r="I832" s="117"/>
      <c r="J832" s="117"/>
      <c r="K832" s="117"/>
      <c r="L832" s="117"/>
      <c r="M832" s="117"/>
      <c r="N832" s="117"/>
      <c r="O832" s="117"/>
      <c r="P832" s="117"/>
      <c r="Q832" s="117"/>
      <c r="R832" s="117"/>
      <c r="S832" s="117"/>
      <c r="T832" s="117"/>
      <c r="U832" s="117"/>
    </row>
    <row r="833" spans="2:21" ht="22.5">
      <c r="B833" s="115" t="s">
        <v>247</v>
      </c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</row>
    <row r="834" spans="2:21" ht="23.25">
      <c r="B834" s="116"/>
      <c r="C834" s="80"/>
      <c r="D834" s="80"/>
      <c r="E834" s="80"/>
      <c r="F834" s="229" t="s">
        <v>313</v>
      </c>
      <c r="G834" s="229"/>
      <c r="H834" s="229"/>
      <c r="I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53"/>
      <c r="T834" s="53"/>
      <c r="U834" s="53"/>
    </row>
    <row r="835" spans="2:17" ht="21.75" customHeight="1">
      <c r="B835" s="79" t="s">
        <v>157</v>
      </c>
      <c r="Q835" s="3" t="s">
        <v>22</v>
      </c>
    </row>
    <row r="836" spans="2:22" ht="21.75" customHeight="1">
      <c r="B836" s="3" t="s">
        <v>22</v>
      </c>
      <c r="C836" s="70"/>
      <c r="D836" s="70" t="s">
        <v>29</v>
      </c>
      <c r="E836" s="70" t="s">
        <v>4</v>
      </c>
      <c r="F836" s="71" t="s">
        <v>21</v>
      </c>
      <c r="G836" s="72" t="s">
        <v>12</v>
      </c>
      <c r="H836" s="72" t="s">
        <v>13</v>
      </c>
      <c r="I836" s="73" t="s">
        <v>0</v>
      </c>
      <c r="J836" s="74" t="s">
        <v>11</v>
      </c>
      <c r="K836" s="74" t="s">
        <v>12</v>
      </c>
      <c r="L836" s="72" t="s">
        <v>13</v>
      </c>
      <c r="M836" s="73" t="s">
        <v>0</v>
      </c>
      <c r="N836" s="72" t="s">
        <v>14</v>
      </c>
      <c r="O836" s="74" t="s">
        <v>15</v>
      </c>
      <c r="P836" s="74" t="s">
        <v>13</v>
      </c>
      <c r="Q836" s="73" t="s">
        <v>0</v>
      </c>
      <c r="R836" s="74" t="s">
        <v>23</v>
      </c>
      <c r="S836" s="74" t="s">
        <v>24</v>
      </c>
      <c r="T836" s="72" t="s">
        <v>13</v>
      </c>
      <c r="U836" s="73" t="s">
        <v>0</v>
      </c>
      <c r="V836" s="62"/>
    </row>
    <row r="837" spans="2:22" ht="21.75" customHeight="1">
      <c r="B837" s="69" t="s">
        <v>1</v>
      </c>
      <c r="C837" s="72" t="s">
        <v>343</v>
      </c>
      <c r="D837" s="70" t="s">
        <v>30</v>
      </c>
      <c r="E837" s="70" t="s">
        <v>5</v>
      </c>
      <c r="F837" s="70" t="s">
        <v>7</v>
      </c>
      <c r="G837" s="70" t="s">
        <v>8</v>
      </c>
      <c r="H837" s="70" t="s">
        <v>9</v>
      </c>
      <c r="I837" s="60" t="s">
        <v>10</v>
      </c>
      <c r="J837" s="70" t="s">
        <v>7</v>
      </c>
      <c r="K837" s="70" t="s">
        <v>8</v>
      </c>
      <c r="L837" s="70" t="s">
        <v>9</v>
      </c>
      <c r="M837" s="60" t="s">
        <v>10</v>
      </c>
      <c r="N837" s="70" t="s">
        <v>7</v>
      </c>
      <c r="O837" s="70" t="s">
        <v>8</v>
      </c>
      <c r="P837" s="70" t="s">
        <v>9</v>
      </c>
      <c r="Q837" s="60" t="s">
        <v>10</v>
      </c>
      <c r="R837" s="73" t="s">
        <v>7</v>
      </c>
      <c r="S837" s="73" t="s">
        <v>8</v>
      </c>
      <c r="T837" s="70" t="s">
        <v>9</v>
      </c>
      <c r="U837" s="60" t="s">
        <v>10</v>
      </c>
      <c r="V837" s="62"/>
    </row>
    <row r="838" spans="2:17" ht="21.75" customHeight="1">
      <c r="B838" s="69" t="s">
        <v>3</v>
      </c>
      <c r="C838" s="101" t="s">
        <v>319</v>
      </c>
      <c r="D838" s="70" t="s">
        <v>308</v>
      </c>
      <c r="E838" s="70" t="s">
        <v>6</v>
      </c>
      <c r="F838" s="70" t="s">
        <v>31</v>
      </c>
      <c r="G838" s="70" t="s">
        <v>31</v>
      </c>
      <c r="H838" s="10">
        <v>0.03</v>
      </c>
      <c r="L838" s="10">
        <v>0.01</v>
      </c>
      <c r="N838" s="4"/>
      <c r="O838" s="4"/>
      <c r="P838" s="10">
        <v>0.01</v>
      </c>
      <c r="Q838" s="4"/>
    </row>
    <row r="839" spans="2:21" ht="21.75" customHeight="1">
      <c r="B839" s="11"/>
      <c r="D839" s="4" t="s">
        <v>32</v>
      </c>
      <c r="E839" s="5"/>
      <c r="F839" s="4" t="s">
        <v>32</v>
      </c>
      <c r="G839" s="4" t="s">
        <v>32</v>
      </c>
      <c r="H839" s="4" t="s">
        <v>32</v>
      </c>
      <c r="I839" s="4" t="s">
        <v>32</v>
      </c>
      <c r="J839" s="4" t="s">
        <v>32</v>
      </c>
      <c r="K839" s="4" t="s">
        <v>32</v>
      </c>
      <c r="L839" s="4" t="s">
        <v>32</v>
      </c>
      <c r="N839" s="4" t="s">
        <v>32</v>
      </c>
      <c r="O839" s="4" t="s">
        <v>32</v>
      </c>
      <c r="P839" s="4" t="s">
        <v>32</v>
      </c>
      <c r="Q839" s="4" t="s">
        <v>32</v>
      </c>
      <c r="R839" s="4" t="s">
        <v>32</v>
      </c>
      <c r="S839" s="4" t="s">
        <v>32</v>
      </c>
      <c r="T839" s="4" t="s">
        <v>32</v>
      </c>
      <c r="U839" s="4" t="s">
        <v>32</v>
      </c>
    </row>
    <row r="840" spans="2:21" ht="21.75" customHeight="1">
      <c r="B840" s="11"/>
      <c r="C840" s="60"/>
      <c r="D840" s="60">
        <v>3</v>
      </c>
      <c r="E840" s="60">
        <v>4</v>
      </c>
      <c r="F840" s="60">
        <v>5</v>
      </c>
      <c r="G840" s="60">
        <v>6</v>
      </c>
      <c r="H840" s="61">
        <v>7</v>
      </c>
      <c r="I840" s="60">
        <v>8</v>
      </c>
      <c r="J840" s="60">
        <v>9</v>
      </c>
      <c r="K840" s="60">
        <v>10</v>
      </c>
      <c r="L840" s="61">
        <v>11</v>
      </c>
      <c r="M840" s="60">
        <v>12</v>
      </c>
      <c r="N840" s="60">
        <v>13</v>
      </c>
      <c r="O840" s="60">
        <v>14</v>
      </c>
      <c r="P840" s="61">
        <v>15</v>
      </c>
      <c r="Q840" s="60">
        <v>16</v>
      </c>
      <c r="R840" s="60">
        <v>17</v>
      </c>
      <c r="S840" s="60">
        <v>18</v>
      </c>
      <c r="T840" s="60">
        <v>19</v>
      </c>
      <c r="U840" s="60">
        <v>20</v>
      </c>
    </row>
    <row r="841" spans="2:21" ht="21.75" customHeight="1">
      <c r="B841" s="141">
        <v>1</v>
      </c>
      <c r="C841" s="135"/>
      <c r="D841" s="135"/>
      <c r="E841" s="142" t="s">
        <v>22</v>
      </c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</row>
    <row r="842" spans="1:22" ht="21.75" customHeight="1">
      <c r="A842" s="193">
        <v>1</v>
      </c>
      <c r="B842" s="197" t="s">
        <v>16</v>
      </c>
      <c r="C842" s="127">
        <v>472</v>
      </c>
      <c r="D842" s="127">
        <f>C842*15</f>
        <v>7080</v>
      </c>
      <c r="E842" s="127">
        <f>SUM(C842*32)</f>
        <v>15104</v>
      </c>
      <c r="F842" s="127">
        <f>SUM(C842*22)</f>
        <v>10384</v>
      </c>
      <c r="G842" s="127">
        <f>SUM(E842*8)</f>
        <v>120832</v>
      </c>
      <c r="H842" s="127" t="s">
        <v>20</v>
      </c>
      <c r="I842" s="128">
        <f>SUM(D842+F842+G842)</f>
        <v>138296</v>
      </c>
      <c r="J842" s="127">
        <f>SUM(C842*3)</f>
        <v>1416</v>
      </c>
      <c r="K842" s="127">
        <f>SUM(E842*0.5)</f>
        <v>7552</v>
      </c>
      <c r="L842" s="127" t="str">
        <f>+L844</f>
        <v>+</v>
      </c>
      <c r="M842" s="128">
        <f>SUM(J842:L842)</f>
        <v>8968</v>
      </c>
      <c r="N842" s="127">
        <f>SUM(C842*3)</f>
        <v>1416</v>
      </c>
      <c r="O842" s="127">
        <f>SUM(E842*1)</f>
        <v>15104</v>
      </c>
      <c r="P842" s="127" t="s">
        <v>20</v>
      </c>
      <c r="Q842" s="128">
        <f>SUM(N842:P842)</f>
        <v>16520</v>
      </c>
      <c r="R842" s="127">
        <f>SUM(C842*2)</f>
        <v>944</v>
      </c>
      <c r="S842" s="127">
        <f>SUM(E842*0.5)</f>
        <v>7552</v>
      </c>
      <c r="T842" s="127" t="s">
        <v>20</v>
      </c>
      <c r="U842" s="128">
        <f>SUM(R842:T842)</f>
        <v>8496</v>
      </c>
      <c r="V842" s="28"/>
    </row>
    <row r="843" spans="1:22" ht="21.75" customHeight="1">
      <c r="A843" s="193">
        <v>2</v>
      </c>
      <c r="B843" s="197" t="s">
        <v>17</v>
      </c>
      <c r="C843" s="127">
        <v>253</v>
      </c>
      <c r="D843" s="127">
        <f>SUM(C843*15)</f>
        <v>3795</v>
      </c>
      <c r="E843" s="129">
        <f>SUM(C843*24)</f>
        <v>6072</v>
      </c>
      <c r="F843" s="127">
        <f>SUM(C843*32.5)</f>
        <v>8222.5</v>
      </c>
      <c r="G843" s="127">
        <f>SUM(E843*8)</f>
        <v>48576</v>
      </c>
      <c r="H843" s="127" t="s">
        <v>20</v>
      </c>
      <c r="I843" s="128">
        <f>SUM(D843+F843+G843)</f>
        <v>60593.5</v>
      </c>
      <c r="J843" s="127">
        <f>SUM(C843*2.5)</f>
        <v>632.5</v>
      </c>
      <c r="K843" s="127">
        <f>SUM(E843*0.5)</f>
        <v>3036</v>
      </c>
      <c r="L843" s="127" t="s">
        <v>20</v>
      </c>
      <c r="M843" s="128">
        <f>SUM(J843:L843)</f>
        <v>3668.5</v>
      </c>
      <c r="N843" s="127">
        <f>SUM(C843*3)</f>
        <v>759</v>
      </c>
      <c r="O843" s="127">
        <f>SUM(E843*1)</f>
        <v>6072</v>
      </c>
      <c r="P843" s="127" t="s">
        <v>20</v>
      </c>
      <c r="Q843" s="128">
        <f>SUM(N843:P843)</f>
        <v>6831</v>
      </c>
      <c r="R843" s="127">
        <f>SUM(C843*2)</f>
        <v>506</v>
      </c>
      <c r="S843" s="127">
        <f>SUM(E843*0.5)</f>
        <v>3036</v>
      </c>
      <c r="T843" s="127" t="s">
        <v>20</v>
      </c>
      <c r="U843" s="128">
        <f>SUM(R843:T843)</f>
        <v>3542</v>
      </c>
      <c r="V843" s="28"/>
    </row>
    <row r="844" spans="1:22" ht="21.75" customHeight="1">
      <c r="A844" s="193">
        <v>3</v>
      </c>
      <c r="B844" s="197" t="s">
        <v>18</v>
      </c>
      <c r="C844" s="127">
        <v>315</v>
      </c>
      <c r="D844" s="127">
        <f>SUM(C844*15)</f>
        <v>4725</v>
      </c>
      <c r="E844" s="127">
        <f>SUM(C844*32)</f>
        <v>10080</v>
      </c>
      <c r="F844" s="127">
        <f>SUM(C844*22)</f>
        <v>6930</v>
      </c>
      <c r="G844" s="127">
        <f>SUM(E844*8)</f>
        <v>80640</v>
      </c>
      <c r="H844" s="127" t="s">
        <v>20</v>
      </c>
      <c r="I844" s="128">
        <f>SUM(D844+F844+G844)</f>
        <v>92295</v>
      </c>
      <c r="J844" s="127">
        <f>SUM(C844*3)</f>
        <v>945</v>
      </c>
      <c r="K844" s="127">
        <f>SUM(E844*0.5)</f>
        <v>5040</v>
      </c>
      <c r="L844" s="127" t="s">
        <v>20</v>
      </c>
      <c r="M844" s="128">
        <f>SUM(J844:L844)</f>
        <v>5985</v>
      </c>
      <c r="N844" s="127">
        <f>SUM(C844*3)</f>
        <v>945</v>
      </c>
      <c r="O844" s="127">
        <f>SUM(E844*1)</f>
        <v>10080</v>
      </c>
      <c r="P844" s="127" t="s">
        <v>20</v>
      </c>
      <c r="Q844" s="128">
        <f>SUM(N844:P844)</f>
        <v>11025</v>
      </c>
      <c r="R844" s="127">
        <f>SUM(C844*2)</f>
        <v>630</v>
      </c>
      <c r="S844" s="127">
        <f>SUM(E844*0.5)</f>
        <v>5040</v>
      </c>
      <c r="T844" s="127" t="s">
        <v>20</v>
      </c>
      <c r="U844" s="128">
        <f>SUM(R844:T844)</f>
        <v>5670</v>
      </c>
      <c r="V844" s="28"/>
    </row>
    <row r="845" spans="1:22" ht="21.75" customHeight="1">
      <c r="A845" s="193">
        <v>4</v>
      </c>
      <c r="B845" s="197" t="s">
        <v>84</v>
      </c>
      <c r="C845" s="127">
        <v>169</v>
      </c>
      <c r="D845" s="127">
        <f>SUM(C845*15)</f>
        <v>2535</v>
      </c>
      <c r="E845" s="129">
        <f>SUM(C845*24)</f>
        <v>4056</v>
      </c>
      <c r="F845" s="127">
        <f>SUM(C845*32.5)</f>
        <v>5492.5</v>
      </c>
      <c r="G845" s="127">
        <f>SUM(E845*8)</f>
        <v>32448</v>
      </c>
      <c r="H845" s="127" t="s">
        <v>20</v>
      </c>
      <c r="I845" s="128">
        <f>SUM(D845+F845+G845)</f>
        <v>40475.5</v>
      </c>
      <c r="J845" s="127">
        <f>SUM(C845*2.5)</f>
        <v>422.5</v>
      </c>
      <c r="K845" s="127">
        <f>SUM(E845*0.5)</f>
        <v>2028</v>
      </c>
      <c r="L845" s="127" t="s">
        <v>20</v>
      </c>
      <c r="M845" s="128">
        <f>SUM(J845:L845)</f>
        <v>2450.5</v>
      </c>
      <c r="N845" s="127">
        <f>SUM(C845*3)</f>
        <v>507</v>
      </c>
      <c r="O845" s="127">
        <f>SUM(E845*1)</f>
        <v>4056</v>
      </c>
      <c r="P845" s="127" t="s">
        <v>20</v>
      </c>
      <c r="Q845" s="128">
        <f>SUM(N845:P845)</f>
        <v>4563</v>
      </c>
      <c r="R845" s="127">
        <f>SUM(C845*2)</f>
        <v>338</v>
      </c>
      <c r="S845" s="127">
        <f>SUM(E845*0.5)</f>
        <v>2028</v>
      </c>
      <c r="T845" s="127" t="s">
        <v>20</v>
      </c>
      <c r="U845" s="128">
        <f>SUM(R845:T845)</f>
        <v>2366</v>
      </c>
      <c r="V845" s="28"/>
    </row>
    <row r="846" spans="2:21" ht="21.75" customHeight="1">
      <c r="B846" s="133" t="s">
        <v>27</v>
      </c>
      <c r="C846" s="133">
        <f>C845+C844++C843+C80</f>
        <v>737</v>
      </c>
      <c r="D846" s="130">
        <f>D845+D844+D843+D842</f>
        <v>18135</v>
      </c>
      <c r="E846" s="130">
        <f aca="true" t="shared" si="20" ref="E846:U846">SUM(E842:E845)</f>
        <v>35312</v>
      </c>
      <c r="F846" s="130">
        <f t="shared" si="20"/>
        <v>31029</v>
      </c>
      <c r="G846" s="130">
        <f t="shared" si="20"/>
        <v>282496</v>
      </c>
      <c r="H846" s="130">
        <f t="shared" si="20"/>
        <v>0</v>
      </c>
      <c r="I846" s="130">
        <f t="shared" si="20"/>
        <v>331660</v>
      </c>
      <c r="J846" s="130">
        <f t="shared" si="20"/>
        <v>3416</v>
      </c>
      <c r="K846" s="130">
        <f t="shared" si="20"/>
        <v>17656</v>
      </c>
      <c r="L846" s="130">
        <f t="shared" si="20"/>
        <v>0</v>
      </c>
      <c r="M846" s="130">
        <f t="shared" si="20"/>
        <v>21072</v>
      </c>
      <c r="N846" s="130">
        <f t="shared" si="20"/>
        <v>3627</v>
      </c>
      <c r="O846" s="130">
        <f t="shared" si="20"/>
        <v>35312</v>
      </c>
      <c r="P846" s="130">
        <f t="shared" si="20"/>
        <v>0</v>
      </c>
      <c r="Q846" s="130">
        <f t="shared" si="20"/>
        <v>38939</v>
      </c>
      <c r="R846" s="130">
        <f t="shared" si="20"/>
        <v>2418</v>
      </c>
      <c r="S846" s="130">
        <f t="shared" si="20"/>
        <v>17656</v>
      </c>
      <c r="T846" s="130">
        <f t="shared" si="20"/>
        <v>0</v>
      </c>
      <c r="U846" s="130">
        <f t="shared" si="20"/>
        <v>20074</v>
      </c>
    </row>
    <row r="847" spans="2:21" ht="15.75">
      <c r="B847" s="40" t="s">
        <v>22</v>
      </c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80"/>
      <c r="S847" s="87" t="s">
        <v>21</v>
      </c>
      <c r="T847" s="88" t="s">
        <v>205</v>
      </c>
      <c r="U847" s="84"/>
    </row>
    <row r="848" spans="2:21" ht="19.5">
      <c r="B848" s="41" t="s">
        <v>298</v>
      </c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80"/>
      <c r="S848" s="212"/>
      <c r="T848" s="212"/>
      <c r="U848" s="84" t="s">
        <v>26</v>
      </c>
    </row>
    <row r="849" spans="2:21" ht="16.5">
      <c r="B849" s="40" t="s">
        <v>22</v>
      </c>
      <c r="C849" s="67"/>
      <c r="D849" s="67"/>
      <c r="E849" s="67"/>
      <c r="F849" s="212"/>
      <c r="G849" s="212"/>
      <c r="H849" s="212"/>
      <c r="I849" s="212"/>
      <c r="J849" s="212"/>
      <c r="K849" s="212"/>
      <c r="L849" s="212"/>
      <c r="M849" s="212"/>
      <c r="N849" s="212"/>
      <c r="O849" s="212"/>
      <c r="P849" s="80"/>
      <c r="Q849" s="80"/>
      <c r="R849" s="212"/>
      <c r="S849" s="212"/>
      <c r="T849" s="212"/>
      <c r="U849" s="212"/>
    </row>
    <row r="850" spans="2:21" ht="22.5" customHeight="1">
      <c r="B850" s="113" t="s">
        <v>69</v>
      </c>
      <c r="C850" s="211"/>
      <c r="D850" s="211"/>
      <c r="E850" s="211" t="s">
        <v>265</v>
      </c>
      <c r="F850" s="211"/>
      <c r="G850" s="211" t="s">
        <v>269</v>
      </c>
      <c r="H850" s="214"/>
      <c r="I850" s="214"/>
      <c r="J850" s="214"/>
      <c r="K850" s="214"/>
      <c r="L850" s="211" t="s">
        <v>207</v>
      </c>
      <c r="M850" s="211"/>
      <c r="N850" s="211"/>
      <c r="O850" s="211"/>
      <c r="P850" s="96"/>
      <c r="Q850" s="183"/>
      <c r="R850" s="211" t="s">
        <v>206</v>
      </c>
      <c r="S850" s="214"/>
      <c r="T850" s="214"/>
      <c r="U850" s="214"/>
    </row>
    <row r="851" spans="2:21" ht="15.75">
      <c r="B851" s="80"/>
      <c r="C851" s="66"/>
      <c r="D851" s="65" t="s">
        <v>267</v>
      </c>
      <c r="E851" s="66" t="s">
        <v>266</v>
      </c>
      <c r="F851" s="65" t="s">
        <v>267</v>
      </c>
      <c r="G851" s="96"/>
      <c r="H851" s="96"/>
      <c r="I851" s="96"/>
      <c r="J851" s="96"/>
      <c r="K851" s="96"/>
      <c r="L851" s="211" t="s">
        <v>208</v>
      </c>
      <c r="M851" s="214"/>
      <c r="N851" s="214"/>
      <c r="O851" s="214"/>
      <c r="P851" s="96"/>
      <c r="Q851" s="96"/>
      <c r="R851" s="157"/>
      <c r="S851" s="157"/>
      <c r="T851" s="157"/>
      <c r="U851" s="157"/>
    </row>
    <row r="852" spans="2:21" ht="15.75">
      <c r="B852" s="80"/>
      <c r="C852" s="85"/>
      <c r="D852" s="85">
        <v>171</v>
      </c>
      <c r="E852" s="85">
        <v>39</v>
      </c>
      <c r="F852" s="85">
        <v>193</v>
      </c>
      <c r="G852" s="96"/>
      <c r="H852" s="96"/>
      <c r="I852" s="96"/>
      <c r="J852" s="96"/>
      <c r="K852" s="96"/>
      <c r="L852" s="211" t="s">
        <v>209</v>
      </c>
      <c r="M852" s="214"/>
      <c r="N852" s="214"/>
      <c r="O852" s="214"/>
      <c r="P852" s="96"/>
      <c r="Q852" s="96"/>
      <c r="R852" s="157"/>
      <c r="S852" s="157"/>
      <c r="T852" s="157"/>
      <c r="U852" s="157"/>
    </row>
    <row r="853" spans="2:21" ht="15.75">
      <c r="B853" s="49" t="s">
        <v>263</v>
      </c>
      <c r="C853" s="46"/>
      <c r="D853" s="46"/>
      <c r="E853" s="46"/>
      <c r="F853" s="46"/>
      <c r="G853" s="157"/>
      <c r="H853" s="157"/>
      <c r="I853" s="157"/>
      <c r="J853" s="157"/>
      <c r="K853" s="157"/>
      <c r="L853" s="157"/>
      <c r="M853" s="157"/>
      <c r="N853" s="157"/>
      <c r="O853" s="157"/>
      <c r="P853" s="157"/>
      <c r="Q853" s="157"/>
      <c r="R853" s="157"/>
      <c r="S853" s="157"/>
      <c r="T853" s="157"/>
      <c r="U853" s="157"/>
    </row>
    <row r="854" spans="2:21" ht="16.5">
      <c r="B854" s="49" t="s">
        <v>264</v>
      </c>
      <c r="C854" s="48"/>
      <c r="D854" s="48">
        <f>D852+D853</f>
        <v>171</v>
      </c>
      <c r="E854" s="48">
        <f>E852+E853</f>
        <v>39</v>
      </c>
      <c r="F854" s="48">
        <f>F852+F853</f>
        <v>193</v>
      </c>
      <c r="G854" s="213" t="s">
        <v>0</v>
      </c>
      <c r="H854" s="214"/>
      <c r="I854" s="214"/>
      <c r="J854" s="214"/>
      <c r="K854" s="214"/>
      <c r="L854" s="214"/>
      <c r="M854" s="214"/>
      <c r="N854" s="214"/>
      <c r="O854" s="214"/>
      <c r="P854" s="214"/>
      <c r="Q854" s="214"/>
      <c r="R854" s="214"/>
      <c r="S854" s="214"/>
      <c r="T854" s="214"/>
      <c r="U854" s="214"/>
    </row>
    <row r="855" spans="2:21" ht="17.25">
      <c r="B855" s="82" t="s">
        <v>27</v>
      </c>
      <c r="C855" s="220"/>
      <c r="D855" s="220"/>
      <c r="E855" s="220"/>
      <c r="F855" s="220"/>
      <c r="G855" s="213" t="s">
        <v>268</v>
      </c>
      <c r="H855" s="214"/>
      <c r="I855" s="214"/>
      <c r="J855" s="214"/>
      <c r="K855" s="214"/>
      <c r="L855" s="214"/>
      <c r="M855" s="214"/>
      <c r="N855" s="214"/>
      <c r="O855" s="214"/>
      <c r="P855" s="214"/>
      <c r="Q855" s="214"/>
      <c r="R855" s="214"/>
      <c r="S855" s="214"/>
      <c r="T855" s="214"/>
      <c r="U855" s="214"/>
    </row>
    <row r="856" spans="2:21" ht="17.25">
      <c r="B856" s="82" t="s">
        <v>102</v>
      </c>
      <c r="C856" s="218"/>
      <c r="D856" s="218"/>
      <c r="E856" s="48"/>
      <c r="F856" s="48"/>
      <c r="G856" s="213" t="s">
        <v>305</v>
      </c>
      <c r="H856" s="214"/>
      <c r="I856" s="214"/>
      <c r="J856" s="214"/>
      <c r="K856" s="214"/>
      <c r="L856" s="214"/>
      <c r="M856" s="214"/>
      <c r="N856" s="214"/>
      <c r="O856" s="214"/>
      <c r="P856" s="214"/>
      <c r="Q856" s="214"/>
      <c r="R856" s="214"/>
      <c r="S856" s="214"/>
      <c r="T856" s="214"/>
      <c r="U856" s="214"/>
    </row>
    <row r="857" spans="2:21" ht="16.5">
      <c r="B857" s="45"/>
      <c r="C857" s="118"/>
      <c r="D857" s="118"/>
      <c r="E857" s="118"/>
      <c r="F857" s="118"/>
      <c r="G857" s="118"/>
      <c r="H857" s="118"/>
      <c r="I857" s="118"/>
      <c r="J857" s="118"/>
      <c r="K857" s="118"/>
      <c r="L857" s="118"/>
      <c r="M857" s="118"/>
      <c r="N857" s="118"/>
      <c r="O857" s="118"/>
      <c r="P857" s="118"/>
      <c r="Q857" s="118"/>
      <c r="R857" s="118"/>
      <c r="S857" s="118"/>
      <c r="T857" s="118"/>
      <c r="U857" s="118"/>
    </row>
    <row r="858" spans="2:21" ht="16.5">
      <c r="B858" s="93" t="s">
        <v>227</v>
      </c>
      <c r="C858" s="48"/>
      <c r="D858" s="48"/>
      <c r="E858" s="48"/>
      <c r="F858" s="48"/>
      <c r="G858" s="49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</row>
    <row r="859" spans="1:24" ht="15.75">
      <c r="A859" s="49" t="s">
        <v>299</v>
      </c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</row>
    <row r="868" spans="2:21" ht="18">
      <c r="B868" s="56">
        <v>22</v>
      </c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</row>
    <row r="869" spans="2:21" ht="18">
      <c r="B869" s="56"/>
      <c r="C869" s="117"/>
      <c r="D869" s="117"/>
      <c r="E869" s="117"/>
      <c r="F869" s="117"/>
      <c r="G869" s="117"/>
      <c r="H869" s="117"/>
      <c r="I869" s="117"/>
      <c r="J869" s="117"/>
      <c r="K869" s="117"/>
      <c r="L869" s="117"/>
      <c r="M869" s="117"/>
      <c r="N869" s="117"/>
      <c r="O869" s="117"/>
      <c r="P869" s="117"/>
      <c r="Q869" s="117"/>
      <c r="R869" s="117"/>
      <c r="S869" s="117"/>
      <c r="T869" s="117"/>
      <c r="U869" s="117"/>
    </row>
    <row r="870" spans="2:21" ht="18">
      <c r="B870" s="56"/>
      <c r="C870" s="117"/>
      <c r="D870" s="117"/>
      <c r="E870" s="117"/>
      <c r="F870" s="117"/>
      <c r="G870" s="117"/>
      <c r="H870" s="117"/>
      <c r="I870" s="117"/>
      <c r="J870" s="117"/>
      <c r="K870" s="117"/>
      <c r="L870" s="117"/>
      <c r="M870" s="117"/>
      <c r="N870" s="117"/>
      <c r="O870" s="117"/>
      <c r="P870" s="117"/>
      <c r="Q870" s="117"/>
      <c r="R870" s="117"/>
      <c r="S870" s="117"/>
      <c r="T870" s="117"/>
      <c r="U870" s="117"/>
    </row>
    <row r="871" spans="2:21" ht="18">
      <c r="B871" s="56"/>
      <c r="C871" s="117"/>
      <c r="D871" s="117"/>
      <c r="E871" s="117"/>
      <c r="F871" s="117"/>
      <c r="G871" s="117"/>
      <c r="H871" s="117"/>
      <c r="I871" s="117"/>
      <c r="J871" s="117"/>
      <c r="K871" s="117"/>
      <c r="L871" s="117"/>
      <c r="M871" s="117"/>
      <c r="N871" s="117"/>
      <c r="O871" s="117"/>
      <c r="P871" s="117"/>
      <c r="Q871" s="117"/>
      <c r="R871" s="117"/>
      <c r="S871" s="117"/>
      <c r="T871" s="117"/>
      <c r="U871" s="117"/>
    </row>
    <row r="872" spans="2:21" ht="23.25">
      <c r="B872" s="114" t="s">
        <v>146</v>
      </c>
      <c r="C872" s="117"/>
      <c r="D872" s="117"/>
      <c r="E872" s="117"/>
      <c r="F872" s="117"/>
      <c r="G872" s="117"/>
      <c r="H872" s="117"/>
      <c r="I872" s="117"/>
      <c r="J872" s="117"/>
      <c r="K872" s="117"/>
      <c r="L872" s="117"/>
      <c r="M872" s="117"/>
      <c r="N872" s="117"/>
      <c r="O872" s="117"/>
      <c r="P872" s="117"/>
      <c r="Q872" s="117"/>
      <c r="R872" s="117"/>
      <c r="S872" s="117"/>
      <c r="T872" s="117"/>
      <c r="U872" s="117"/>
    </row>
    <row r="873" spans="2:21" ht="22.5">
      <c r="B873" s="115" t="s">
        <v>247</v>
      </c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</row>
    <row r="874" spans="2:21" ht="23.25">
      <c r="B874" s="116"/>
      <c r="C874" s="80"/>
      <c r="D874" s="80"/>
      <c r="E874" s="80"/>
      <c r="F874" s="229" t="s">
        <v>313</v>
      </c>
      <c r="G874" s="229"/>
      <c r="H874" s="229"/>
      <c r="I874" s="229"/>
      <c r="J874" s="229"/>
      <c r="K874" s="229"/>
      <c r="L874" s="229"/>
      <c r="M874" s="229"/>
      <c r="N874" s="229"/>
      <c r="O874" s="229"/>
      <c r="P874" s="229"/>
      <c r="Q874" s="229"/>
      <c r="R874" s="53"/>
      <c r="S874" s="53"/>
      <c r="T874" s="53"/>
      <c r="U874" s="53"/>
    </row>
    <row r="875" spans="2:17" ht="21.75" customHeight="1">
      <c r="B875" s="86" t="s">
        <v>156</v>
      </c>
      <c r="Q875" s="3"/>
    </row>
    <row r="876" spans="2:21" ht="21.75" customHeight="1">
      <c r="B876" s="3" t="s">
        <v>22</v>
      </c>
      <c r="C876" s="70"/>
      <c r="D876" s="70" t="s">
        <v>29</v>
      </c>
      <c r="E876" s="70" t="s">
        <v>4</v>
      </c>
      <c r="F876" s="71" t="s">
        <v>21</v>
      </c>
      <c r="G876" s="72" t="s">
        <v>12</v>
      </c>
      <c r="H876" s="72" t="s">
        <v>13</v>
      </c>
      <c r="I876" s="73" t="s">
        <v>0</v>
      </c>
      <c r="J876" s="74" t="s">
        <v>11</v>
      </c>
      <c r="K876" s="74" t="s">
        <v>12</v>
      </c>
      <c r="L876" s="72" t="s">
        <v>13</v>
      </c>
      <c r="M876" s="73" t="s">
        <v>0</v>
      </c>
      <c r="N876" s="72" t="s">
        <v>14</v>
      </c>
      <c r="O876" s="74" t="s">
        <v>15</v>
      </c>
      <c r="P876" s="74" t="s">
        <v>13</v>
      </c>
      <c r="Q876" s="73" t="s">
        <v>0</v>
      </c>
      <c r="R876" s="74" t="s">
        <v>23</v>
      </c>
      <c r="S876" s="74" t="s">
        <v>24</v>
      </c>
      <c r="T876" s="72" t="s">
        <v>13</v>
      </c>
      <c r="U876" s="73" t="s">
        <v>0</v>
      </c>
    </row>
    <row r="877" spans="2:21" ht="21.75" customHeight="1">
      <c r="B877" s="69" t="s">
        <v>1</v>
      </c>
      <c r="C877" s="72" t="s">
        <v>343</v>
      </c>
      <c r="D877" s="70" t="s">
        <v>30</v>
      </c>
      <c r="E877" s="70" t="s">
        <v>5</v>
      </c>
      <c r="F877" s="70" t="s">
        <v>7</v>
      </c>
      <c r="G877" s="70" t="s">
        <v>8</v>
      </c>
      <c r="H877" s="70" t="s">
        <v>9</v>
      </c>
      <c r="I877" s="60" t="s">
        <v>10</v>
      </c>
      <c r="J877" s="70" t="s">
        <v>7</v>
      </c>
      <c r="K877" s="70" t="s">
        <v>8</v>
      </c>
      <c r="L877" s="70" t="s">
        <v>9</v>
      </c>
      <c r="M877" s="60" t="s">
        <v>10</v>
      </c>
      <c r="N877" s="70" t="s">
        <v>7</v>
      </c>
      <c r="O877" s="70" t="s">
        <v>8</v>
      </c>
      <c r="P877" s="70" t="s">
        <v>9</v>
      </c>
      <c r="Q877" s="60" t="s">
        <v>10</v>
      </c>
      <c r="R877" s="73" t="s">
        <v>7</v>
      </c>
      <c r="S877" s="73" t="s">
        <v>8</v>
      </c>
      <c r="T877" s="70" t="s">
        <v>9</v>
      </c>
      <c r="U877" s="60" t="s">
        <v>10</v>
      </c>
    </row>
    <row r="878" spans="2:17" ht="21.75" customHeight="1">
      <c r="B878" s="69" t="s">
        <v>3</v>
      </c>
      <c r="C878" s="101" t="s">
        <v>319</v>
      </c>
      <c r="D878" s="70" t="s">
        <v>308</v>
      </c>
      <c r="E878" s="70" t="s">
        <v>6</v>
      </c>
      <c r="F878" s="70" t="s">
        <v>31</v>
      </c>
      <c r="G878" s="70" t="s">
        <v>31</v>
      </c>
      <c r="H878" s="10">
        <v>0.03</v>
      </c>
      <c r="L878" s="10">
        <v>0.01</v>
      </c>
      <c r="N878" s="4"/>
      <c r="O878" s="4"/>
      <c r="P878" s="10">
        <v>0.01</v>
      </c>
      <c r="Q878" s="4"/>
    </row>
    <row r="879" spans="2:21" ht="21.75" customHeight="1">
      <c r="B879" s="75"/>
      <c r="D879" s="4" t="s">
        <v>32</v>
      </c>
      <c r="E879" s="5"/>
      <c r="F879" s="4" t="s">
        <v>32</v>
      </c>
      <c r="G879" s="4" t="s">
        <v>32</v>
      </c>
      <c r="H879" s="4" t="s">
        <v>32</v>
      </c>
      <c r="I879" s="4" t="s">
        <v>32</v>
      </c>
      <c r="J879" s="4" t="s">
        <v>32</v>
      </c>
      <c r="K879" s="4" t="s">
        <v>32</v>
      </c>
      <c r="L879" s="4" t="s">
        <v>32</v>
      </c>
      <c r="N879" s="4" t="s">
        <v>32</v>
      </c>
      <c r="O879" s="4" t="s">
        <v>32</v>
      </c>
      <c r="P879" s="4" t="s">
        <v>32</v>
      </c>
      <c r="Q879" s="4" t="s">
        <v>32</v>
      </c>
      <c r="R879" s="4" t="s">
        <v>32</v>
      </c>
      <c r="S879" s="4" t="s">
        <v>32</v>
      </c>
      <c r="T879" s="4" t="s">
        <v>32</v>
      </c>
      <c r="U879" s="4" t="s">
        <v>32</v>
      </c>
    </row>
    <row r="880" spans="2:21" ht="21.75" customHeight="1">
      <c r="B880" s="11"/>
      <c r="C880" s="60"/>
      <c r="D880" s="60">
        <v>3</v>
      </c>
      <c r="E880" s="60">
        <v>4</v>
      </c>
      <c r="F880" s="60">
        <v>5</v>
      </c>
      <c r="G880" s="60">
        <v>6</v>
      </c>
      <c r="H880" s="61">
        <v>7</v>
      </c>
      <c r="I880" s="60">
        <v>8</v>
      </c>
      <c r="J880" s="60">
        <v>9</v>
      </c>
      <c r="K880" s="60">
        <v>10</v>
      </c>
      <c r="L880" s="61">
        <v>11</v>
      </c>
      <c r="M880" s="60">
        <v>12</v>
      </c>
      <c r="N880" s="60">
        <v>13</v>
      </c>
      <c r="O880" s="60">
        <v>14</v>
      </c>
      <c r="P880" s="61">
        <v>15</v>
      </c>
      <c r="Q880" s="60">
        <v>16</v>
      </c>
      <c r="R880" s="60">
        <v>17</v>
      </c>
      <c r="S880" s="60">
        <v>18</v>
      </c>
      <c r="T880" s="60">
        <v>19</v>
      </c>
      <c r="U880" s="60">
        <v>20</v>
      </c>
    </row>
    <row r="881" spans="2:8" ht="21.75" customHeight="1">
      <c r="B881" s="60">
        <v>1</v>
      </c>
      <c r="E881" s="3" t="s">
        <v>22</v>
      </c>
      <c r="H881" s="4"/>
    </row>
    <row r="882" spans="1:22" ht="21.75" customHeight="1">
      <c r="A882" s="193">
        <v>1</v>
      </c>
      <c r="B882" s="197" t="s">
        <v>16</v>
      </c>
      <c r="C882" s="127">
        <v>217</v>
      </c>
      <c r="D882" s="127">
        <f>C882*15</f>
        <v>3255</v>
      </c>
      <c r="E882" s="127">
        <f>SUM(C882*32)</f>
        <v>6944</v>
      </c>
      <c r="F882" s="127">
        <f>SUM(C882*22)</f>
        <v>4774</v>
      </c>
      <c r="G882" s="127">
        <f>SUM(E882*8)</f>
        <v>55552</v>
      </c>
      <c r="H882" s="127" t="s">
        <v>20</v>
      </c>
      <c r="I882" s="128">
        <f>SUM(D882+F882+G882)</f>
        <v>63581</v>
      </c>
      <c r="J882" s="127">
        <f>SUM(C882*3)</f>
        <v>651</v>
      </c>
      <c r="K882" s="127">
        <f>SUM(E882*0.5)</f>
        <v>3472</v>
      </c>
      <c r="L882" s="127" t="str">
        <f>+L884</f>
        <v>+</v>
      </c>
      <c r="M882" s="128">
        <f>SUM(J882:L882)</f>
        <v>4123</v>
      </c>
      <c r="N882" s="127">
        <f>SUM(C882*3)</f>
        <v>651</v>
      </c>
      <c r="O882" s="127">
        <f>SUM(E882*1)</f>
        <v>6944</v>
      </c>
      <c r="P882" s="127" t="s">
        <v>20</v>
      </c>
      <c r="Q882" s="128">
        <f>SUM(N882:P882)</f>
        <v>7595</v>
      </c>
      <c r="R882" s="127">
        <f>SUM(C882*2)</f>
        <v>434</v>
      </c>
      <c r="S882" s="127">
        <f>SUM(E882*0.5)</f>
        <v>3472</v>
      </c>
      <c r="T882" s="127" t="s">
        <v>20</v>
      </c>
      <c r="U882" s="128">
        <f>SUM(R882:T882)</f>
        <v>3906</v>
      </c>
      <c r="V882" s="135"/>
    </row>
    <row r="883" spans="1:22" ht="21.75" customHeight="1">
      <c r="A883" s="193">
        <v>2</v>
      </c>
      <c r="B883" s="197" t="s">
        <v>17</v>
      </c>
      <c r="C883" s="127">
        <v>83</v>
      </c>
      <c r="D883" s="127">
        <f>SUM(C883*15)</f>
        <v>1245</v>
      </c>
      <c r="E883" s="129">
        <f>SUM(C883*24)</f>
        <v>1992</v>
      </c>
      <c r="F883" s="127">
        <f>SUM(C883*32.5)</f>
        <v>2697.5</v>
      </c>
      <c r="G883" s="127">
        <f>SUM(E883*8)</f>
        <v>15936</v>
      </c>
      <c r="H883" s="127" t="s">
        <v>20</v>
      </c>
      <c r="I883" s="128">
        <f>SUM(D883+F883+G883)</f>
        <v>19878.5</v>
      </c>
      <c r="J883" s="127">
        <f>SUM(C883*2.5)</f>
        <v>207.5</v>
      </c>
      <c r="K883" s="127">
        <f>SUM(E883*0.5)</f>
        <v>996</v>
      </c>
      <c r="L883" s="127" t="s">
        <v>20</v>
      </c>
      <c r="M883" s="128">
        <f>SUM(J883:L883)</f>
        <v>1203.5</v>
      </c>
      <c r="N883" s="127">
        <f>SUM(C883*3)</f>
        <v>249</v>
      </c>
      <c r="O883" s="127">
        <f>SUM(E883*1)</f>
        <v>1992</v>
      </c>
      <c r="P883" s="127" t="s">
        <v>20</v>
      </c>
      <c r="Q883" s="128">
        <f>SUM(N883:P883)</f>
        <v>2241</v>
      </c>
      <c r="R883" s="127">
        <f>SUM(C883*2)</f>
        <v>166</v>
      </c>
      <c r="S883" s="127">
        <f>SUM(E883*0.5)</f>
        <v>996</v>
      </c>
      <c r="T883" s="127" t="s">
        <v>20</v>
      </c>
      <c r="U883" s="128">
        <f>SUM(R883:T883)</f>
        <v>1162</v>
      </c>
      <c r="V883" s="135"/>
    </row>
    <row r="884" spans="1:22" ht="21.75" customHeight="1">
      <c r="A884" s="193">
        <v>3</v>
      </c>
      <c r="B884" s="197" t="s">
        <v>18</v>
      </c>
      <c r="C884" s="127">
        <v>144</v>
      </c>
      <c r="D884" s="127">
        <f>SUM(C884*15)</f>
        <v>2160</v>
      </c>
      <c r="E884" s="127">
        <f>SUM(C884*32)</f>
        <v>4608</v>
      </c>
      <c r="F884" s="127">
        <f>SUM(C884*22)</f>
        <v>3168</v>
      </c>
      <c r="G884" s="127">
        <f>SUM(E884*8)</f>
        <v>36864</v>
      </c>
      <c r="H884" s="127" t="s">
        <v>20</v>
      </c>
      <c r="I884" s="128">
        <f>SUM(D884+F884+G884)</f>
        <v>42192</v>
      </c>
      <c r="J884" s="127">
        <f>SUM(C884*3)</f>
        <v>432</v>
      </c>
      <c r="K884" s="127">
        <f>SUM(E884*0.5)</f>
        <v>2304</v>
      </c>
      <c r="L884" s="127" t="s">
        <v>20</v>
      </c>
      <c r="M884" s="128">
        <f>SUM(J884:L884)</f>
        <v>2736</v>
      </c>
      <c r="N884" s="127">
        <f>SUM(C884*3)</f>
        <v>432</v>
      </c>
      <c r="O884" s="127">
        <f>SUM(E884*1)</f>
        <v>4608</v>
      </c>
      <c r="P884" s="127" t="s">
        <v>20</v>
      </c>
      <c r="Q884" s="128">
        <f>SUM(N884:P884)</f>
        <v>5040</v>
      </c>
      <c r="R884" s="127">
        <f>SUM(C884*2)</f>
        <v>288</v>
      </c>
      <c r="S884" s="127">
        <f>SUM(E884*0.5)</f>
        <v>2304</v>
      </c>
      <c r="T884" s="127" t="s">
        <v>20</v>
      </c>
      <c r="U884" s="128">
        <f>SUM(R884:T884)</f>
        <v>2592</v>
      </c>
      <c r="V884" s="135"/>
    </row>
    <row r="885" spans="1:22" ht="21.75" customHeight="1">
      <c r="A885" s="193">
        <v>4</v>
      </c>
      <c r="B885" s="197" t="s">
        <v>84</v>
      </c>
      <c r="C885" s="127">
        <v>54</v>
      </c>
      <c r="D885" s="127">
        <f>SUM(C885*15)</f>
        <v>810</v>
      </c>
      <c r="E885" s="129">
        <f>SUM(C885*24)</f>
        <v>1296</v>
      </c>
      <c r="F885" s="127">
        <f>SUM(C885*32.5)</f>
        <v>1755</v>
      </c>
      <c r="G885" s="127">
        <f>SUM(E885*8)</f>
        <v>10368</v>
      </c>
      <c r="H885" s="127" t="s">
        <v>20</v>
      </c>
      <c r="I885" s="128">
        <f>SUM(D885+F885+G885)</f>
        <v>12933</v>
      </c>
      <c r="J885" s="127">
        <f>SUM(C885*2.5)</f>
        <v>135</v>
      </c>
      <c r="K885" s="127">
        <f>SUM(E885*0.5)</f>
        <v>648</v>
      </c>
      <c r="L885" s="127" t="s">
        <v>20</v>
      </c>
      <c r="M885" s="128">
        <f>SUM(J885:L885)</f>
        <v>783</v>
      </c>
      <c r="N885" s="127">
        <f>SUM(C885*3)</f>
        <v>162</v>
      </c>
      <c r="O885" s="127">
        <f>SUM(E885*1)</f>
        <v>1296</v>
      </c>
      <c r="P885" s="127" t="s">
        <v>20</v>
      </c>
      <c r="Q885" s="128">
        <f>SUM(N885:P885)</f>
        <v>1458</v>
      </c>
      <c r="R885" s="127">
        <f>SUM(C885*2)</f>
        <v>108</v>
      </c>
      <c r="S885" s="127">
        <f>SUM(E885*0.5)</f>
        <v>648</v>
      </c>
      <c r="T885" s="127" t="s">
        <v>20</v>
      </c>
      <c r="U885" s="128">
        <f>SUM(R885:T885)</f>
        <v>756</v>
      </c>
      <c r="V885" s="135"/>
    </row>
    <row r="886" spans="2:22" ht="19.5">
      <c r="B886" s="133" t="s">
        <v>27</v>
      </c>
      <c r="C886" s="133">
        <f>C885+C884+C883+C882</f>
        <v>498</v>
      </c>
      <c r="D886" s="130">
        <f>D885+D884+D883+D882</f>
        <v>7470</v>
      </c>
      <c r="E886" s="130">
        <f aca="true" t="shared" si="21" ref="E886:U886">SUM(E882:E885)</f>
        <v>14840</v>
      </c>
      <c r="F886" s="130">
        <f t="shared" si="21"/>
        <v>12394.5</v>
      </c>
      <c r="G886" s="130">
        <f t="shared" si="21"/>
        <v>118720</v>
      </c>
      <c r="H886" s="130">
        <f t="shared" si="21"/>
        <v>0</v>
      </c>
      <c r="I886" s="130">
        <f t="shared" si="21"/>
        <v>138584.5</v>
      </c>
      <c r="J886" s="130">
        <f t="shared" si="21"/>
        <v>1425.5</v>
      </c>
      <c r="K886" s="130">
        <f t="shared" si="21"/>
        <v>7420</v>
      </c>
      <c r="L886" s="130">
        <f t="shared" si="21"/>
        <v>0</v>
      </c>
      <c r="M886" s="130">
        <f t="shared" si="21"/>
        <v>8845.5</v>
      </c>
      <c r="N886" s="130">
        <f t="shared" si="21"/>
        <v>1494</v>
      </c>
      <c r="O886" s="130">
        <f t="shared" si="21"/>
        <v>14840</v>
      </c>
      <c r="P886" s="130">
        <f t="shared" si="21"/>
        <v>0</v>
      </c>
      <c r="Q886" s="130">
        <f t="shared" si="21"/>
        <v>16334</v>
      </c>
      <c r="R886" s="130">
        <f t="shared" si="21"/>
        <v>996</v>
      </c>
      <c r="S886" s="130">
        <f t="shared" si="21"/>
        <v>7420</v>
      </c>
      <c r="T886" s="130">
        <f t="shared" si="21"/>
        <v>0</v>
      </c>
      <c r="U886" s="130">
        <f t="shared" si="21"/>
        <v>8416</v>
      </c>
      <c r="V886" s="135"/>
    </row>
    <row r="887" spans="2:21" ht="15.75">
      <c r="B887" s="40" t="s">
        <v>22</v>
      </c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87" t="s">
        <v>21</v>
      </c>
      <c r="T887" s="88" t="s">
        <v>205</v>
      </c>
      <c r="U887" s="40"/>
    </row>
    <row r="888" spans="2:21" ht="21.75" customHeight="1">
      <c r="B888" s="41" t="s">
        <v>298</v>
      </c>
      <c r="C888" s="67"/>
      <c r="D888" s="67"/>
      <c r="E888" s="67"/>
      <c r="F888" s="212"/>
      <c r="G888" s="212"/>
      <c r="H888" s="212"/>
      <c r="I888" s="212"/>
      <c r="J888" s="212"/>
      <c r="K888" s="212"/>
      <c r="L888" s="212"/>
      <c r="M888" s="212"/>
      <c r="N888" s="212"/>
      <c r="O888" s="212"/>
      <c r="P888" s="80"/>
      <c r="Q888" s="80"/>
      <c r="R888" s="212"/>
      <c r="S888" s="212"/>
      <c r="T888" s="212"/>
      <c r="U888" s="212"/>
    </row>
    <row r="889" spans="2:21" ht="16.5">
      <c r="B889" s="113" t="s">
        <v>69</v>
      </c>
      <c r="C889" s="211"/>
      <c r="D889" s="211"/>
      <c r="E889" s="211" t="s">
        <v>265</v>
      </c>
      <c r="F889" s="211"/>
      <c r="G889" s="211" t="s">
        <v>269</v>
      </c>
      <c r="H889" s="214"/>
      <c r="I889" s="214"/>
      <c r="J889" s="214"/>
      <c r="K889" s="214"/>
      <c r="L889" s="211" t="s">
        <v>207</v>
      </c>
      <c r="M889" s="211"/>
      <c r="N889" s="211"/>
      <c r="O889" s="211"/>
      <c r="P889" s="96"/>
      <c r="Q889" s="183"/>
      <c r="R889" s="211" t="s">
        <v>206</v>
      </c>
      <c r="S889" s="214"/>
      <c r="T889" s="214"/>
      <c r="U889" s="214"/>
    </row>
    <row r="890" spans="2:21" ht="15.75">
      <c r="B890" s="80"/>
      <c r="C890" s="66"/>
      <c r="D890" s="65" t="s">
        <v>267</v>
      </c>
      <c r="E890" s="66" t="s">
        <v>266</v>
      </c>
      <c r="F890" s="65" t="s">
        <v>267</v>
      </c>
      <c r="G890" s="96"/>
      <c r="H890" s="96"/>
      <c r="I890" s="96"/>
      <c r="J890" s="96"/>
      <c r="K890" s="96"/>
      <c r="L890" s="211" t="s">
        <v>208</v>
      </c>
      <c r="M890" s="214"/>
      <c r="N890" s="214"/>
      <c r="O890" s="214"/>
      <c r="P890" s="96"/>
      <c r="Q890" s="96"/>
      <c r="R890" s="96"/>
      <c r="S890" s="96"/>
      <c r="T890" s="96"/>
      <c r="U890" s="96"/>
    </row>
    <row r="891" spans="2:21" ht="15.75">
      <c r="B891" s="80"/>
      <c r="C891" s="85"/>
      <c r="D891" s="85">
        <v>54</v>
      </c>
      <c r="E891" s="85">
        <v>31</v>
      </c>
      <c r="F891" s="85">
        <v>45</v>
      </c>
      <c r="G891" s="96"/>
      <c r="H891" s="96"/>
      <c r="I891" s="96"/>
      <c r="J891" s="96"/>
      <c r="K891" s="96"/>
      <c r="L891" s="211" t="s">
        <v>209</v>
      </c>
      <c r="M891" s="214"/>
      <c r="N891" s="214"/>
      <c r="O891" s="214"/>
      <c r="P891" s="96"/>
      <c r="Q891" s="96"/>
      <c r="R891" s="96"/>
      <c r="S891" s="96"/>
      <c r="T891" s="96"/>
      <c r="U891" s="96"/>
    </row>
    <row r="892" spans="2:21" ht="15.75">
      <c r="B892" s="49" t="s">
        <v>263</v>
      </c>
      <c r="C892" s="46"/>
      <c r="D892" s="46"/>
      <c r="E892" s="46"/>
      <c r="F892" s="46"/>
      <c r="G892" s="157"/>
      <c r="H892" s="157"/>
      <c r="I892" s="157"/>
      <c r="J892" s="157"/>
      <c r="K892" s="157"/>
      <c r="L892" s="157"/>
      <c r="M892" s="157"/>
      <c r="N892" s="157"/>
      <c r="O892" s="157"/>
      <c r="P892" s="157"/>
      <c r="Q892" s="157"/>
      <c r="R892" s="157"/>
      <c r="S892" s="157"/>
      <c r="T892" s="157"/>
      <c r="U892" s="157"/>
    </row>
    <row r="893" spans="2:21" ht="16.5">
      <c r="B893" s="49" t="s">
        <v>264</v>
      </c>
      <c r="C893" s="48"/>
      <c r="D893" s="48">
        <f>D891+D892</f>
        <v>54</v>
      </c>
      <c r="E893" s="48">
        <f>E891+E892</f>
        <v>31</v>
      </c>
      <c r="F893" s="48">
        <f>F891+F892</f>
        <v>45</v>
      </c>
      <c r="G893" s="213" t="s">
        <v>0</v>
      </c>
      <c r="H893" s="214"/>
      <c r="I893" s="214"/>
      <c r="J893" s="214"/>
      <c r="K893" s="214"/>
      <c r="L893" s="214"/>
      <c r="M893" s="214"/>
      <c r="N893" s="214"/>
      <c r="O893" s="214"/>
      <c r="P893" s="214"/>
      <c r="Q893" s="214"/>
      <c r="R893" s="214"/>
      <c r="S893" s="214"/>
      <c r="T893" s="214"/>
      <c r="U893" s="214"/>
    </row>
    <row r="894" spans="2:21" ht="17.25">
      <c r="B894" s="82" t="s">
        <v>27</v>
      </c>
      <c r="C894" s="220"/>
      <c r="D894" s="220"/>
      <c r="E894" s="220"/>
      <c r="F894" s="220"/>
      <c r="G894" s="213" t="s">
        <v>268</v>
      </c>
      <c r="H894" s="214"/>
      <c r="I894" s="214"/>
      <c r="J894" s="214"/>
      <c r="K894" s="214"/>
      <c r="L894" s="214"/>
      <c r="M894" s="214"/>
      <c r="N894" s="214"/>
      <c r="O894" s="214"/>
      <c r="P894" s="214"/>
      <c r="Q894" s="214"/>
      <c r="R894" s="214"/>
      <c r="S894" s="214"/>
      <c r="T894" s="214"/>
      <c r="U894" s="214"/>
    </row>
    <row r="895" spans="2:21" ht="17.25">
      <c r="B895" s="82" t="s">
        <v>102</v>
      </c>
      <c r="C895" s="218"/>
      <c r="D895" s="218"/>
      <c r="E895" s="48"/>
      <c r="F895" s="48"/>
      <c r="G895" s="213" t="s">
        <v>305</v>
      </c>
      <c r="H895" s="214"/>
      <c r="I895" s="214"/>
      <c r="J895" s="214"/>
      <c r="K895" s="214"/>
      <c r="L895" s="214"/>
      <c r="M895" s="214"/>
      <c r="N895" s="214"/>
      <c r="O895" s="214"/>
      <c r="P895" s="214"/>
      <c r="Q895" s="214"/>
      <c r="R895" s="214"/>
      <c r="S895" s="214"/>
      <c r="T895" s="214"/>
      <c r="U895" s="214"/>
    </row>
    <row r="896" spans="2:21" ht="16.5">
      <c r="B896" s="93" t="s">
        <v>228</v>
      </c>
      <c r="C896" s="48"/>
      <c r="D896" s="48"/>
      <c r="E896" s="48"/>
      <c r="F896" s="48"/>
      <c r="G896" s="49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</row>
    <row r="897" spans="1:25" ht="15.75">
      <c r="A897" s="49" t="s">
        <v>299</v>
      </c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</row>
    <row r="898" spans="2:21" ht="17.25">
      <c r="B898" s="51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</row>
    <row r="899" spans="2:21" ht="17.25">
      <c r="B899" s="51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</row>
    <row r="900" spans="2:21" ht="17.25">
      <c r="B900" s="51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</row>
    <row r="901" spans="2:21" ht="17.25">
      <c r="B901" s="51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</row>
    <row r="902" spans="2:21" ht="17.25">
      <c r="B902" s="51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</row>
    <row r="903" spans="2:21" ht="17.25">
      <c r="B903" s="51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</row>
    <row r="904" spans="2:21" ht="17.25">
      <c r="B904" s="51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</row>
    <row r="905" spans="2:21" ht="18">
      <c r="B905" s="56">
        <v>23</v>
      </c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</row>
    <row r="906" spans="2:21" ht="18"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</row>
    <row r="907" spans="2:21" ht="18"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</row>
    <row r="908" spans="2:21" ht="18"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</row>
    <row r="909" spans="2:21" ht="18"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</row>
    <row r="910" spans="2:21" ht="23.25">
      <c r="B910" s="114" t="s">
        <v>146</v>
      </c>
      <c r="C910" s="117"/>
      <c r="D910" s="117"/>
      <c r="E910" s="117"/>
      <c r="F910" s="117"/>
      <c r="G910" s="117"/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  <c r="U910" s="117"/>
    </row>
    <row r="911" spans="2:21" ht="22.5">
      <c r="B911" s="115" t="s">
        <v>247</v>
      </c>
      <c r="C911" s="117"/>
      <c r="D911" s="117"/>
      <c r="E911" s="117"/>
      <c r="F911" s="117"/>
      <c r="G911" s="117"/>
      <c r="H911" s="117"/>
      <c r="I911" s="117"/>
      <c r="J911" s="117"/>
      <c r="K911" s="117"/>
      <c r="L911" s="117"/>
      <c r="M911" s="117"/>
      <c r="N911" s="117"/>
      <c r="O911" s="117"/>
      <c r="P911" s="117"/>
      <c r="Q911" s="117"/>
      <c r="R911" s="117"/>
      <c r="S911" s="117"/>
      <c r="T911" s="117"/>
      <c r="U911" s="117"/>
    </row>
    <row r="912" spans="2:21" ht="23.25">
      <c r="B912" s="116"/>
      <c r="C912" s="53"/>
      <c r="D912" s="53"/>
      <c r="E912" s="53"/>
      <c r="F912" s="229" t="s">
        <v>313</v>
      </c>
      <c r="G912" s="229"/>
      <c r="H912" s="229"/>
      <c r="I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53"/>
      <c r="T912" s="53"/>
      <c r="U912" s="53"/>
    </row>
    <row r="913" spans="2:21" ht="23.25">
      <c r="B913" s="86" t="s">
        <v>155</v>
      </c>
      <c r="C913" s="80"/>
      <c r="D913" s="80"/>
      <c r="E913" s="80"/>
      <c r="F913" s="9"/>
      <c r="G913" s="9"/>
      <c r="H913" s="9"/>
      <c r="I913" s="57"/>
      <c r="J913" s="9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</row>
    <row r="914" spans="2:17" ht="21.75" customHeight="1">
      <c r="B914" s="3" t="s">
        <v>22</v>
      </c>
      <c r="Q914" s="3" t="s">
        <v>22</v>
      </c>
    </row>
    <row r="915" spans="2:22" ht="21.75" customHeight="1">
      <c r="B915" s="69" t="s">
        <v>1</v>
      </c>
      <c r="C915" s="72" t="s">
        <v>343</v>
      </c>
      <c r="D915" s="70" t="s">
        <v>29</v>
      </c>
      <c r="E915" s="70" t="s">
        <v>4</v>
      </c>
      <c r="F915" s="71" t="s">
        <v>21</v>
      </c>
      <c r="G915" s="72" t="s">
        <v>12</v>
      </c>
      <c r="H915" s="72" t="s">
        <v>13</v>
      </c>
      <c r="I915" s="73" t="s">
        <v>0</v>
      </c>
      <c r="J915" s="74" t="s">
        <v>11</v>
      </c>
      <c r="K915" s="74" t="s">
        <v>12</v>
      </c>
      <c r="L915" s="72" t="s">
        <v>13</v>
      </c>
      <c r="M915" s="73" t="s">
        <v>0</v>
      </c>
      <c r="N915" s="72" t="s">
        <v>14</v>
      </c>
      <c r="O915" s="74" t="s">
        <v>15</v>
      </c>
      <c r="P915" s="74" t="s">
        <v>13</v>
      </c>
      <c r="Q915" s="73" t="s">
        <v>0</v>
      </c>
      <c r="R915" s="74" t="s">
        <v>23</v>
      </c>
      <c r="S915" s="74" t="s">
        <v>24</v>
      </c>
      <c r="T915" s="72" t="s">
        <v>13</v>
      </c>
      <c r="U915" s="73" t="s">
        <v>0</v>
      </c>
      <c r="V915" s="62"/>
    </row>
    <row r="916" spans="2:22" ht="21.75" customHeight="1">
      <c r="B916" s="69" t="s">
        <v>3</v>
      </c>
      <c r="C916" s="101" t="s">
        <v>319</v>
      </c>
      <c r="D916" s="70" t="s">
        <v>30</v>
      </c>
      <c r="E916" s="70" t="s">
        <v>5</v>
      </c>
      <c r="F916" s="70" t="s">
        <v>7</v>
      </c>
      <c r="G916" s="70" t="s">
        <v>8</v>
      </c>
      <c r="H916" s="70" t="s">
        <v>9</v>
      </c>
      <c r="I916" s="60" t="s">
        <v>10</v>
      </c>
      <c r="J916" s="70" t="s">
        <v>7</v>
      </c>
      <c r="K916" s="70" t="s">
        <v>8</v>
      </c>
      <c r="L916" s="70" t="s">
        <v>9</v>
      </c>
      <c r="M916" s="60" t="s">
        <v>10</v>
      </c>
      <c r="N916" s="70" t="s">
        <v>7</v>
      </c>
      <c r="O916" s="70" t="s">
        <v>8</v>
      </c>
      <c r="P916" s="70" t="s">
        <v>9</v>
      </c>
      <c r="Q916" s="60" t="s">
        <v>10</v>
      </c>
      <c r="R916" s="73" t="s">
        <v>7</v>
      </c>
      <c r="S916" s="73" t="s">
        <v>8</v>
      </c>
      <c r="T916" s="70" t="s">
        <v>9</v>
      </c>
      <c r="U916" s="60" t="s">
        <v>10</v>
      </c>
      <c r="V916" s="62"/>
    </row>
    <row r="917" spans="2:22" ht="21.75" customHeight="1">
      <c r="B917" s="75"/>
      <c r="C917" s="101" t="s">
        <v>320</v>
      </c>
      <c r="D917" s="70" t="s">
        <v>309</v>
      </c>
      <c r="E917" s="70" t="s">
        <v>6</v>
      </c>
      <c r="F917" s="70" t="s">
        <v>31</v>
      </c>
      <c r="G917" s="70" t="s">
        <v>31</v>
      </c>
      <c r="H917" s="89">
        <v>0.03</v>
      </c>
      <c r="I917" s="62"/>
      <c r="J917" s="62"/>
      <c r="K917" s="62"/>
      <c r="L917" s="76">
        <v>0.01</v>
      </c>
      <c r="M917" s="62"/>
      <c r="N917" s="77"/>
      <c r="O917" s="77"/>
      <c r="P917" s="76">
        <v>0.01</v>
      </c>
      <c r="Q917" s="77"/>
      <c r="R917" s="62"/>
      <c r="S917" s="62"/>
      <c r="T917" s="62"/>
      <c r="U917" s="62"/>
      <c r="V917" s="62"/>
    </row>
    <row r="918" spans="2:21" ht="21.75" customHeight="1">
      <c r="B918" s="11"/>
      <c r="D918" s="4" t="s">
        <v>32</v>
      </c>
      <c r="E918" s="5"/>
      <c r="F918" s="4" t="s">
        <v>32</v>
      </c>
      <c r="G918" s="4" t="s">
        <v>32</v>
      </c>
      <c r="H918" s="4" t="s">
        <v>32</v>
      </c>
      <c r="I918" s="4" t="s">
        <v>32</v>
      </c>
      <c r="J918" s="4" t="s">
        <v>32</v>
      </c>
      <c r="K918" s="4" t="s">
        <v>32</v>
      </c>
      <c r="L918" s="4" t="s">
        <v>32</v>
      </c>
      <c r="N918" s="4" t="s">
        <v>32</v>
      </c>
      <c r="O918" s="4" t="s">
        <v>32</v>
      </c>
      <c r="P918" s="4" t="s">
        <v>32</v>
      </c>
      <c r="Q918" s="4" t="s">
        <v>32</v>
      </c>
      <c r="R918" s="4" t="s">
        <v>32</v>
      </c>
      <c r="S918" s="4" t="s">
        <v>32</v>
      </c>
      <c r="T918" s="4" t="s">
        <v>32</v>
      </c>
      <c r="U918" s="4" t="s">
        <v>32</v>
      </c>
    </row>
    <row r="919" spans="2:21" ht="21.75" customHeight="1">
      <c r="B919" s="60">
        <v>1</v>
      </c>
      <c r="C919" s="60"/>
      <c r="D919" s="60">
        <v>3</v>
      </c>
      <c r="E919" s="60">
        <v>4</v>
      </c>
      <c r="F919" s="60">
        <v>5</v>
      </c>
      <c r="G919" s="60">
        <v>6</v>
      </c>
      <c r="H919" s="61">
        <v>7</v>
      </c>
      <c r="I919" s="60">
        <v>8</v>
      </c>
      <c r="J919" s="60">
        <v>9</v>
      </c>
      <c r="K919" s="60">
        <v>10</v>
      </c>
      <c r="L919" s="61">
        <v>11</v>
      </c>
      <c r="M919" s="60">
        <v>12</v>
      </c>
      <c r="N919" s="60">
        <v>13</v>
      </c>
      <c r="O919" s="60">
        <v>14</v>
      </c>
      <c r="P919" s="61">
        <v>15</v>
      </c>
      <c r="Q919" s="60">
        <v>16</v>
      </c>
      <c r="R919" s="60">
        <v>17</v>
      </c>
      <c r="S919" s="60">
        <v>18</v>
      </c>
      <c r="T919" s="60">
        <v>19</v>
      </c>
      <c r="U919" s="60">
        <v>20</v>
      </c>
    </row>
    <row r="920" spans="1:21" ht="21.75" customHeight="1">
      <c r="A920" s="193">
        <v>1</v>
      </c>
      <c r="B920" s="197" t="s">
        <v>16</v>
      </c>
      <c r="C920" s="127">
        <v>158</v>
      </c>
      <c r="D920" s="127">
        <f>C920*15</f>
        <v>2370</v>
      </c>
      <c r="E920" s="127">
        <f>SUM(C920*32)</f>
        <v>5056</v>
      </c>
      <c r="F920" s="127">
        <f>SUM(C920*22)</f>
        <v>3476</v>
      </c>
      <c r="G920" s="127">
        <f>SUM(E920*8)</f>
        <v>40448</v>
      </c>
      <c r="H920" s="127" t="s">
        <v>20</v>
      </c>
      <c r="I920" s="128">
        <f>SUM(D920+F920+G920)</f>
        <v>46294</v>
      </c>
      <c r="J920" s="127">
        <f>SUM(C920*3)</f>
        <v>474</v>
      </c>
      <c r="K920" s="127">
        <f>SUM(E920*0.5)</f>
        <v>2528</v>
      </c>
      <c r="L920" s="127" t="str">
        <f>+L922</f>
        <v>+</v>
      </c>
      <c r="M920" s="128">
        <f>SUM(J920:L920)</f>
        <v>3002</v>
      </c>
      <c r="N920" s="127">
        <f>SUM(C920*3)</f>
        <v>474</v>
      </c>
      <c r="O920" s="127">
        <f>SUM(E920*1)</f>
        <v>5056</v>
      </c>
      <c r="P920" s="127" t="s">
        <v>20</v>
      </c>
      <c r="Q920" s="128">
        <f>SUM(N920:P920)</f>
        <v>5530</v>
      </c>
      <c r="R920" s="127">
        <f>SUM(C920*2)</f>
        <v>316</v>
      </c>
      <c r="S920" s="127">
        <f>SUM(E920*0.5)</f>
        <v>2528</v>
      </c>
      <c r="T920" s="127" t="s">
        <v>20</v>
      </c>
      <c r="U920" s="128">
        <f>SUM(R920:T920)</f>
        <v>2844</v>
      </c>
    </row>
    <row r="921" spans="1:21" ht="21.75" customHeight="1">
      <c r="A921" s="193">
        <v>2</v>
      </c>
      <c r="B921" s="197" t="s">
        <v>17</v>
      </c>
      <c r="C921" s="127">
        <v>55</v>
      </c>
      <c r="D921" s="127">
        <f>SUM(C921*15)</f>
        <v>825</v>
      </c>
      <c r="E921" s="129">
        <f>SUM(C921*24)</f>
        <v>1320</v>
      </c>
      <c r="F921" s="127">
        <f>SUM(C921*32.5)</f>
        <v>1787.5</v>
      </c>
      <c r="G921" s="127">
        <f>SUM(E921*8)</f>
        <v>10560</v>
      </c>
      <c r="H921" s="127" t="s">
        <v>20</v>
      </c>
      <c r="I921" s="128">
        <f>SUM(D921+F921+G921)</f>
        <v>13172.5</v>
      </c>
      <c r="J921" s="127">
        <f>SUM(C921*2.5)</f>
        <v>137.5</v>
      </c>
      <c r="K921" s="127">
        <f>SUM(E921*0.5)</f>
        <v>660</v>
      </c>
      <c r="L921" s="127" t="s">
        <v>20</v>
      </c>
      <c r="M921" s="128">
        <f>SUM(J921:L921)</f>
        <v>797.5</v>
      </c>
      <c r="N921" s="127">
        <f>SUM(C921*3)</f>
        <v>165</v>
      </c>
      <c r="O921" s="127">
        <f>SUM(E921*1)</f>
        <v>1320</v>
      </c>
      <c r="P921" s="127" t="s">
        <v>20</v>
      </c>
      <c r="Q921" s="128">
        <f>SUM(N921:P921)</f>
        <v>1485</v>
      </c>
      <c r="R921" s="127">
        <f>SUM(C921*2)</f>
        <v>110</v>
      </c>
      <c r="S921" s="127">
        <f>SUM(E921*0.5)</f>
        <v>660</v>
      </c>
      <c r="T921" s="127" t="s">
        <v>20</v>
      </c>
      <c r="U921" s="128">
        <f>SUM(R921:T921)</f>
        <v>770</v>
      </c>
    </row>
    <row r="922" spans="1:21" ht="21.75" customHeight="1">
      <c r="A922" s="193">
        <v>3</v>
      </c>
      <c r="B922" s="197" t="s">
        <v>18</v>
      </c>
      <c r="C922" s="127">
        <v>105</v>
      </c>
      <c r="D922" s="127">
        <f>SUM(C922*15)</f>
        <v>1575</v>
      </c>
      <c r="E922" s="127">
        <f>SUM(C922*32)</f>
        <v>3360</v>
      </c>
      <c r="F922" s="127">
        <f>SUM(C922*22)</f>
        <v>2310</v>
      </c>
      <c r="G922" s="127">
        <f>SUM(E922*8)</f>
        <v>26880</v>
      </c>
      <c r="H922" s="127" t="s">
        <v>20</v>
      </c>
      <c r="I922" s="128">
        <f>SUM(D922+F922+G922)</f>
        <v>30765</v>
      </c>
      <c r="J922" s="127">
        <f>SUM(C922*3)</f>
        <v>315</v>
      </c>
      <c r="K922" s="127">
        <f>SUM(E922*0.5)</f>
        <v>1680</v>
      </c>
      <c r="L922" s="127" t="s">
        <v>20</v>
      </c>
      <c r="M922" s="128">
        <f>SUM(J922:L922)</f>
        <v>1995</v>
      </c>
      <c r="N922" s="127">
        <f>SUM(C922*3)</f>
        <v>315</v>
      </c>
      <c r="O922" s="127">
        <f>SUM(E922*1)</f>
        <v>3360</v>
      </c>
      <c r="P922" s="127" t="s">
        <v>20</v>
      </c>
      <c r="Q922" s="128">
        <f>SUM(N922:P922)</f>
        <v>3675</v>
      </c>
      <c r="R922" s="127">
        <f>SUM(C922*2)</f>
        <v>210</v>
      </c>
      <c r="S922" s="127">
        <f>SUM(E922*0.5)</f>
        <v>1680</v>
      </c>
      <c r="T922" s="127" t="s">
        <v>20</v>
      </c>
      <c r="U922" s="128">
        <f>SUM(R922:T922)</f>
        <v>1890</v>
      </c>
    </row>
    <row r="923" spans="1:21" ht="21.75" customHeight="1">
      <c r="A923" s="193">
        <v>4</v>
      </c>
      <c r="B923" s="197" t="s">
        <v>84</v>
      </c>
      <c r="C923" s="127">
        <v>39</v>
      </c>
      <c r="D923" s="127">
        <f>SUM(C923*15)</f>
        <v>585</v>
      </c>
      <c r="E923" s="129">
        <f>SUM(C923*24)</f>
        <v>936</v>
      </c>
      <c r="F923" s="127">
        <f>SUM(C923*32.5)</f>
        <v>1267.5</v>
      </c>
      <c r="G923" s="127">
        <f>SUM(E923*8)</f>
        <v>7488</v>
      </c>
      <c r="H923" s="127" t="s">
        <v>20</v>
      </c>
      <c r="I923" s="128">
        <f>SUM(D923+F923+G923)</f>
        <v>9340.5</v>
      </c>
      <c r="J923" s="127">
        <f>SUM(C923*2.5)</f>
        <v>97.5</v>
      </c>
      <c r="K923" s="127">
        <f>SUM(E923*0.5)</f>
        <v>468</v>
      </c>
      <c r="L923" s="127" t="s">
        <v>20</v>
      </c>
      <c r="M923" s="128">
        <f>SUM(J923:L923)</f>
        <v>565.5</v>
      </c>
      <c r="N923" s="127">
        <f>SUM(C923*3)</f>
        <v>117</v>
      </c>
      <c r="O923" s="127">
        <f>SUM(E923*1)</f>
        <v>936</v>
      </c>
      <c r="P923" s="127" t="s">
        <v>20</v>
      </c>
      <c r="Q923" s="128">
        <f>SUM(N923:P923)</f>
        <v>1053</v>
      </c>
      <c r="R923" s="127">
        <f>SUM(C923*2)</f>
        <v>78</v>
      </c>
      <c r="S923" s="127">
        <f>SUM(E923*0.5)</f>
        <v>468</v>
      </c>
      <c r="T923" s="127" t="s">
        <v>20</v>
      </c>
      <c r="U923" s="128">
        <f>SUM(R923:T923)</f>
        <v>546</v>
      </c>
    </row>
    <row r="924" spans="2:21" ht="21.75" customHeight="1">
      <c r="B924" s="133" t="s">
        <v>27</v>
      </c>
      <c r="C924" s="130">
        <f>C923+C922+C921+C920</f>
        <v>357</v>
      </c>
      <c r="D924" s="130">
        <f>D923+D922+D921+D920</f>
        <v>5355</v>
      </c>
      <c r="E924" s="130">
        <f aca="true" t="shared" si="22" ref="E924:U924">SUM(E920:E923)</f>
        <v>10672</v>
      </c>
      <c r="F924" s="130">
        <f t="shared" si="22"/>
        <v>8841</v>
      </c>
      <c r="G924" s="130">
        <f t="shared" si="22"/>
        <v>85376</v>
      </c>
      <c r="H924" s="130">
        <f t="shared" si="22"/>
        <v>0</v>
      </c>
      <c r="I924" s="130">
        <f t="shared" si="22"/>
        <v>99572</v>
      </c>
      <c r="J924" s="130">
        <f t="shared" si="22"/>
        <v>1024</v>
      </c>
      <c r="K924" s="130">
        <f t="shared" si="22"/>
        <v>5336</v>
      </c>
      <c r="L924" s="130">
        <f t="shared" si="22"/>
        <v>0</v>
      </c>
      <c r="M924" s="130">
        <f t="shared" si="22"/>
        <v>6360</v>
      </c>
      <c r="N924" s="130">
        <f t="shared" si="22"/>
        <v>1071</v>
      </c>
      <c r="O924" s="130">
        <f t="shared" si="22"/>
        <v>10672</v>
      </c>
      <c r="P924" s="130">
        <f t="shared" si="22"/>
        <v>0</v>
      </c>
      <c r="Q924" s="130">
        <f t="shared" si="22"/>
        <v>11743</v>
      </c>
      <c r="R924" s="130">
        <f t="shared" si="22"/>
        <v>714</v>
      </c>
      <c r="S924" s="130">
        <f t="shared" si="22"/>
        <v>5336</v>
      </c>
      <c r="T924" s="130">
        <f t="shared" si="22"/>
        <v>0</v>
      </c>
      <c r="U924" s="130">
        <f t="shared" si="22"/>
        <v>6050</v>
      </c>
    </row>
    <row r="925" spans="2:21" ht="21.75" customHeight="1">
      <c r="B925" s="40" t="s">
        <v>22</v>
      </c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0"/>
      <c r="U925" s="130"/>
    </row>
    <row r="926" spans="2:21" ht="19.5">
      <c r="B926" s="41" t="s">
        <v>298</v>
      </c>
      <c r="C926" s="127"/>
      <c r="D926" s="127"/>
      <c r="E926" s="127"/>
      <c r="F926" s="127"/>
      <c r="G926" s="127"/>
      <c r="H926" s="127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88" t="s">
        <v>21</v>
      </c>
      <c r="T926" s="88" t="s">
        <v>205</v>
      </c>
      <c r="U926" s="144"/>
    </row>
    <row r="927" spans="2:21" ht="12.75">
      <c r="B927" s="40" t="s">
        <v>22</v>
      </c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224"/>
      <c r="T927" s="224"/>
      <c r="U927" s="40" t="s">
        <v>26</v>
      </c>
    </row>
    <row r="928" spans="2:21" ht="16.5">
      <c r="B928" s="113" t="s">
        <v>69</v>
      </c>
      <c r="C928" s="67"/>
      <c r="D928" s="67"/>
      <c r="E928" s="67"/>
      <c r="F928" s="212"/>
      <c r="G928" s="212"/>
      <c r="H928" s="212"/>
      <c r="I928" s="212"/>
      <c r="J928" s="212"/>
      <c r="K928" s="212"/>
      <c r="L928" s="212"/>
      <c r="M928" s="212"/>
      <c r="N928" s="212"/>
      <c r="O928" s="212"/>
      <c r="P928" s="80"/>
      <c r="Q928" s="80"/>
      <c r="R928" s="212"/>
      <c r="S928" s="212"/>
      <c r="T928" s="212"/>
      <c r="U928" s="212"/>
    </row>
    <row r="929" spans="2:21" ht="15.75">
      <c r="B929" s="80"/>
      <c r="C929" s="211"/>
      <c r="D929" s="211"/>
      <c r="E929" s="211" t="s">
        <v>265</v>
      </c>
      <c r="F929" s="211"/>
      <c r="G929" s="211" t="s">
        <v>269</v>
      </c>
      <c r="H929" s="214"/>
      <c r="I929" s="214"/>
      <c r="J929" s="214"/>
      <c r="K929" s="214"/>
      <c r="L929" s="211" t="s">
        <v>207</v>
      </c>
      <c r="M929" s="211"/>
      <c r="N929" s="211"/>
      <c r="O929" s="211"/>
      <c r="P929" s="96"/>
      <c r="Q929" s="183"/>
      <c r="R929" s="211" t="s">
        <v>206</v>
      </c>
      <c r="S929" s="214"/>
      <c r="T929" s="214"/>
      <c r="U929" s="214"/>
    </row>
    <row r="930" spans="2:21" ht="15.75">
      <c r="B930" s="80"/>
      <c r="C930" s="66"/>
      <c r="D930" s="65" t="s">
        <v>267</v>
      </c>
      <c r="E930" s="66" t="s">
        <v>266</v>
      </c>
      <c r="F930" s="65" t="s">
        <v>267</v>
      </c>
      <c r="G930" s="96"/>
      <c r="H930" s="96"/>
      <c r="I930" s="96"/>
      <c r="J930" s="96"/>
      <c r="K930" s="96"/>
      <c r="L930" s="211" t="s">
        <v>208</v>
      </c>
      <c r="M930" s="214"/>
      <c r="N930" s="214"/>
      <c r="O930" s="214"/>
      <c r="P930" s="96"/>
      <c r="Q930" s="96"/>
      <c r="R930" s="96"/>
      <c r="S930" s="96"/>
      <c r="T930" s="96"/>
      <c r="U930" s="96"/>
    </row>
    <row r="931" spans="2:21" ht="15.75">
      <c r="B931" s="49" t="s">
        <v>263</v>
      </c>
      <c r="C931" s="85"/>
      <c r="D931" s="85">
        <v>35</v>
      </c>
      <c r="E931" s="85">
        <v>18</v>
      </c>
      <c r="F931" s="85">
        <v>33</v>
      </c>
      <c r="G931" s="96"/>
      <c r="H931" s="96"/>
      <c r="I931" s="96"/>
      <c r="J931" s="96"/>
      <c r="K931" s="96"/>
      <c r="L931" s="211" t="s">
        <v>209</v>
      </c>
      <c r="M931" s="214"/>
      <c r="N931" s="214"/>
      <c r="O931" s="214"/>
      <c r="P931" s="96"/>
      <c r="Q931" s="96"/>
      <c r="R931" s="96"/>
      <c r="S931" s="96"/>
      <c r="T931" s="96"/>
      <c r="U931" s="96"/>
    </row>
    <row r="932" spans="2:21" ht="16.5">
      <c r="B932" s="49" t="s">
        <v>264</v>
      </c>
      <c r="C932" s="46"/>
      <c r="D932" s="46"/>
      <c r="E932" s="46"/>
      <c r="F932" s="46"/>
      <c r="G932" s="43"/>
      <c r="H932" s="43"/>
      <c r="I932" s="43"/>
      <c r="J932" s="43"/>
      <c r="K932" s="9"/>
      <c r="L932" s="9"/>
      <c r="M932" s="9"/>
      <c r="N932" s="9"/>
      <c r="O932" s="9"/>
      <c r="P932" s="43"/>
      <c r="Q932" s="43"/>
      <c r="R932" s="43"/>
      <c r="S932" s="43"/>
      <c r="T932" s="43"/>
      <c r="U932" s="43"/>
    </row>
    <row r="933" spans="2:21" ht="16.5">
      <c r="B933" s="82" t="s">
        <v>27</v>
      </c>
      <c r="C933" s="48"/>
      <c r="D933" s="48">
        <f>D931+D932</f>
        <v>35</v>
      </c>
      <c r="E933" s="48">
        <f>E931+E932</f>
        <v>18</v>
      </c>
      <c r="F933" s="48">
        <f>F931+F932</f>
        <v>33</v>
      </c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</row>
    <row r="934" spans="2:21" ht="17.25">
      <c r="B934" s="82" t="s">
        <v>102</v>
      </c>
      <c r="C934" s="220"/>
      <c r="D934" s="220"/>
      <c r="E934" s="220"/>
      <c r="F934" s="220"/>
      <c r="G934" s="213" t="s">
        <v>268</v>
      </c>
      <c r="H934" s="214"/>
      <c r="I934" s="214"/>
      <c r="J934" s="214"/>
      <c r="K934" s="214"/>
      <c r="L934" s="214"/>
      <c r="M934" s="214"/>
      <c r="N934" s="214"/>
      <c r="O934" s="214"/>
      <c r="P934" s="214"/>
      <c r="Q934" s="214"/>
      <c r="R934" s="214"/>
      <c r="S934" s="214"/>
      <c r="T934" s="214"/>
      <c r="U934" s="214"/>
    </row>
    <row r="935" spans="2:21" ht="17.25">
      <c r="B935" s="93" t="s">
        <v>229</v>
      </c>
      <c r="C935" s="218"/>
      <c r="D935" s="218"/>
      <c r="E935" s="48"/>
      <c r="F935" s="48"/>
      <c r="G935" s="213" t="s">
        <v>305</v>
      </c>
      <c r="H935" s="214"/>
      <c r="I935" s="214"/>
      <c r="J935" s="214"/>
      <c r="K935" s="214"/>
      <c r="L935" s="214"/>
      <c r="M935" s="214"/>
      <c r="N935" s="214"/>
      <c r="O935" s="214"/>
      <c r="P935" s="214"/>
      <c r="Q935" s="214"/>
      <c r="R935" s="214"/>
      <c r="S935" s="214"/>
      <c r="T935" s="214"/>
      <c r="U935" s="214"/>
    </row>
    <row r="936" spans="1:24" ht="16.5" customHeight="1">
      <c r="A936" s="49" t="s">
        <v>299</v>
      </c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</row>
    <row r="946" spans="2:21" ht="18">
      <c r="B946" s="56">
        <v>24</v>
      </c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</row>
    <row r="947" spans="2:21" ht="18"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</row>
    <row r="948" spans="2:21" ht="18"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</row>
    <row r="949" spans="2:21" ht="18"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</row>
    <row r="950" spans="2:21" ht="18"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</row>
    <row r="951" spans="2:21" ht="23.25">
      <c r="B951" s="114" t="s">
        <v>146</v>
      </c>
      <c r="C951" s="117"/>
      <c r="D951" s="117"/>
      <c r="E951" s="117"/>
      <c r="F951" s="117"/>
      <c r="G951" s="117"/>
      <c r="H951" s="117"/>
      <c r="I951" s="117"/>
      <c r="J951" s="117"/>
      <c r="K951" s="117"/>
      <c r="L951" s="117"/>
      <c r="M951" s="117"/>
      <c r="N951" s="117"/>
      <c r="O951" s="117"/>
      <c r="P951" s="117"/>
      <c r="Q951" s="117"/>
      <c r="R951" s="117"/>
      <c r="S951" s="117"/>
      <c r="T951" s="117"/>
      <c r="U951" s="117"/>
    </row>
    <row r="952" spans="2:21" ht="22.5">
      <c r="B952" s="115" t="s">
        <v>247</v>
      </c>
      <c r="C952" s="117"/>
      <c r="D952" s="117"/>
      <c r="E952" s="117"/>
      <c r="F952" s="117"/>
      <c r="G952" s="117"/>
      <c r="H952" s="117"/>
      <c r="I952" s="117"/>
      <c r="J952" s="117"/>
      <c r="K952" s="117"/>
      <c r="L952" s="117"/>
      <c r="M952" s="117"/>
      <c r="N952" s="117"/>
      <c r="O952" s="117"/>
      <c r="P952" s="117"/>
      <c r="Q952" s="117"/>
      <c r="R952" s="117"/>
      <c r="S952" s="117"/>
      <c r="T952" s="117"/>
      <c r="U952" s="117"/>
    </row>
    <row r="953" spans="2:21" ht="23.25">
      <c r="B953" s="116"/>
      <c r="C953" s="53"/>
      <c r="D953" s="53"/>
      <c r="E953" s="53"/>
      <c r="F953" s="229" t="s">
        <v>332</v>
      </c>
      <c r="G953" s="229"/>
      <c r="H953" s="229"/>
      <c r="I953" s="229"/>
      <c r="J953" s="229"/>
      <c r="K953" s="229"/>
      <c r="L953" s="229"/>
      <c r="M953" s="229"/>
      <c r="N953" s="229"/>
      <c r="O953" s="229"/>
      <c r="P953" s="229"/>
      <c r="Q953" s="229"/>
      <c r="R953" s="229"/>
      <c r="S953" s="53"/>
      <c r="T953" s="53"/>
      <c r="U953" s="53"/>
    </row>
    <row r="954" spans="2:21" ht="23.25">
      <c r="B954" s="86" t="s">
        <v>154</v>
      </c>
      <c r="C954" s="80"/>
      <c r="D954" s="80"/>
      <c r="E954" s="80"/>
      <c r="F954" s="80"/>
      <c r="G954" s="9"/>
      <c r="H954" s="9"/>
      <c r="I954" s="9"/>
      <c r="J954" s="57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</row>
    <row r="955" spans="2:22" ht="21.75" customHeight="1">
      <c r="B955" s="69" t="s">
        <v>1</v>
      </c>
      <c r="C955" s="72" t="s">
        <v>343</v>
      </c>
      <c r="D955" s="70" t="s">
        <v>29</v>
      </c>
      <c r="E955" s="70" t="s">
        <v>4</v>
      </c>
      <c r="F955" s="71" t="s">
        <v>21</v>
      </c>
      <c r="G955" s="72" t="s">
        <v>12</v>
      </c>
      <c r="H955" s="72" t="s">
        <v>13</v>
      </c>
      <c r="I955" s="73" t="s">
        <v>0</v>
      </c>
      <c r="J955" s="74" t="s">
        <v>11</v>
      </c>
      <c r="K955" s="74" t="s">
        <v>12</v>
      </c>
      <c r="L955" s="72" t="s">
        <v>13</v>
      </c>
      <c r="M955" s="73" t="s">
        <v>0</v>
      </c>
      <c r="N955" s="72" t="s">
        <v>14</v>
      </c>
      <c r="O955" s="74" t="s">
        <v>15</v>
      </c>
      <c r="P955" s="74" t="s">
        <v>13</v>
      </c>
      <c r="Q955" s="73" t="s">
        <v>0</v>
      </c>
      <c r="R955" s="74" t="s">
        <v>23</v>
      </c>
      <c r="S955" s="74" t="s">
        <v>24</v>
      </c>
      <c r="T955" s="72" t="s">
        <v>13</v>
      </c>
      <c r="U955" s="73" t="s">
        <v>0</v>
      </c>
      <c r="V955" s="62"/>
    </row>
    <row r="956" spans="2:22" ht="21.75" customHeight="1">
      <c r="B956" s="69" t="s">
        <v>3</v>
      </c>
      <c r="C956" s="101" t="s">
        <v>319</v>
      </c>
      <c r="D956" s="70" t="s">
        <v>30</v>
      </c>
      <c r="E956" s="70" t="s">
        <v>5</v>
      </c>
      <c r="F956" s="70" t="s">
        <v>7</v>
      </c>
      <c r="G956" s="70" t="s">
        <v>8</v>
      </c>
      <c r="H956" s="70" t="s">
        <v>9</v>
      </c>
      <c r="I956" s="60" t="s">
        <v>10</v>
      </c>
      <c r="J956" s="70" t="s">
        <v>7</v>
      </c>
      <c r="K956" s="70" t="s">
        <v>8</v>
      </c>
      <c r="L956" s="70" t="s">
        <v>9</v>
      </c>
      <c r="M956" s="60" t="s">
        <v>10</v>
      </c>
      <c r="N956" s="70" t="s">
        <v>7</v>
      </c>
      <c r="O956" s="70" t="s">
        <v>8</v>
      </c>
      <c r="P956" s="70" t="s">
        <v>9</v>
      </c>
      <c r="Q956" s="60" t="s">
        <v>10</v>
      </c>
      <c r="R956" s="73" t="s">
        <v>7</v>
      </c>
      <c r="S956" s="73" t="s">
        <v>8</v>
      </c>
      <c r="T956" s="70" t="s">
        <v>9</v>
      </c>
      <c r="U956" s="60" t="s">
        <v>10</v>
      </c>
      <c r="V956" s="62"/>
    </row>
    <row r="957" spans="2:17" ht="21.75" customHeight="1">
      <c r="B957" s="11"/>
      <c r="C957" s="101" t="s">
        <v>320</v>
      </c>
      <c r="D957" s="70" t="s">
        <v>308</v>
      </c>
      <c r="E957" s="70" t="s">
        <v>6</v>
      </c>
      <c r="F957" s="70" t="s">
        <v>31</v>
      </c>
      <c r="G957" s="70" t="s">
        <v>31</v>
      </c>
      <c r="H957" s="10">
        <v>0.03</v>
      </c>
      <c r="L957" s="10">
        <v>0.01</v>
      </c>
      <c r="N957" s="4"/>
      <c r="O957" s="4"/>
      <c r="P957" s="10">
        <v>0.01</v>
      </c>
      <c r="Q957" s="4"/>
    </row>
    <row r="958" spans="2:21" ht="21.75" customHeight="1">
      <c r="B958" s="11"/>
      <c r="D958" s="4" t="s">
        <v>32</v>
      </c>
      <c r="E958" s="5"/>
      <c r="F958" s="4" t="s">
        <v>32</v>
      </c>
      <c r="G958" s="4" t="s">
        <v>32</v>
      </c>
      <c r="H958" s="4" t="s">
        <v>32</v>
      </c>
      <c r="I958" s="4" t="s">
        <v>32</v>
      </c>
      <c r="J958" s="4" t="s">
        <v>32</v>
      </c>
      <c r="K958" s="4" t="s">
        <v>32</v>
      </c>
      <c r="L958" s="4" t="s">
        <v>32</v>
      </c>
      <c r="N958" s="4" t="s">
        <v>32</v>
      </c>
      <c r="O958" s="4" t="s">
        <v>32</v>
      </c>
      <c r="P958" s="4" t="s">
        <v>32</v>
      </c>
      <c r="Q958" s="4" t="s">
        <v>32</v>
      </c>
      <c r="R958" s="4" t="s">
        <v>32</v>
      </c>
      <c r="S958" s="4" t="s">
        <v>32</v>
      </c>
      <c r="T958" s="4" t="s">
        <v>32</v>
      </c>
      <c r="U958" s="4" t="s">
        <v>32</v>
      </c>
    </row>
    <row r="959" spans="2:21" ht="21.75" customHeight="1">
      <c r="B959" s="60">
        <v>1</v>
      </c>
      <c r="C959" s="60"/>
      <c r="D959" s="60">
        <v>3</v>
      </c>
      <c r="E959" s="60">
        <v>4</v>
      </c>
      <c r="F959" s="60">
        <v>5</v>
      </c>
      <c r="G959" s="60">
        <v>6</v>
      </c>
      <c r="H959" s="61">
        <v>7</v>
      </c>
      <c r="I959" s="60">
        <v>8</v>
      </c>
      <c r="J959" s="60">
        <v>9</v>
      </c>
      <c r="K959" s="60">
        <v>10</v>
      </c>
      <c r="L959" s="61">
        <v>11</v>
      </c>
      <c r="M959" s="60">
        <v>12</v>
      </c>
      <c r="N959" s="60">
        <v>13</v>
      </c>
      <c r="O959" s="60">
        <v>14</v>
      </c>
      <c r="P959" s="61">
        <v>15</v>
      </c>
      <c r="Q959" s="60">
        <v>16</v>
      </c>
      <c r="R959" s="60">
        <v>17</v>
      </c>
      <c r="S959" s="60">
        <v>18</v>
      </c>
      <c r="T959" s="60">
        <v>19</v>
      </c>
      <c r="U959" s="60">
        <v>20</v>
      </c>
    </row>
    <row r="960" spans="1:21" ht="21.75" customHeight="1">
      <c r="A960" s="193">
        <v>1</v>
      </c>
      <c r="B960" s="197" t="s">
        <v>16</v>
      </c>
      <c r="C960" s="127">
        <v>286</v>
      </c>
      <c r="D960" s="127">
        <f>C960*15</f>
        <v>4290</v>
      </c>
      <c r="E960" s="127">
        <f>SUM(C960*32)</f>
        <v>9152</v>
      </c>
      <c r="F960" s="127">
        <f>SUM(C960*22)</f>
        <v>6292</v>
      </c>
      <c r="G960" s="127">
        <f>SUM(E960*8)</f>
        <v>73216</v>
      </c>
      <c r="H960" s="127" t="s">
        <v>20</v>
      </c>
      <c r="I960" s="128">
        <f>SUM(D960+F960+G960)</f>
        <v>83798</v>
      </c>
      <c r="J960" s="127">
        <f>SUM(C960*3)</f>
        <v>858</v>
      </c>
      <c r="K960" s="127">
        <f>SUM(E960*0.5)</f>
        <v>4576</v>
      </c>
      <c r="L960" s="127" t="str">
        <f>+L962</f>
        <v>+</v>
      </c>
      <c r="M960" s="128">
        <f>SUM(J960:L960)</f>
        <v>5434</v>
      </c>
      <c r="N960" s="127">
        <f>SUM(C960*3)</f>
        <v>858</v>
      </c>
      <c r="O960" s="127">
        <f>SUM(E960*1)</f>
        <v>9152</v>
      </c>
      <c r="P960" s="127" t="s">
        <v>20</v>
      </c>
      <c r="Q960" s="128">
        <f>SUM(N960:P960)</f>
        <v>10010</v>
      </c>
      <c r="R960" s="127">
        <f>SUM(C960*2)</f>
        <v>572</v>
      </c>
      <c r="S960" s="127">
        <f>SUM(E960*0.5)</f>
        <v>4576</v>
      </c>
      <c r="T960" s="127" t="s">
        <v>20</v>
      </c>
      <c r="U960" s="128">
        <f>SUM(R960:T960)</f>
        <v>5148</v>
      </c>
    </row>
    <row r="961" spans="1:21" ht="21.75" customHeight="1">
      <c r="A961" s="193">
        <v>2</v>
      </c>
      <c r="B961" s="197" t="s">
        <v>17</v>
      </c>
      <c r="C961" s="127">
        <v>68</v>
      </c>
      <c r="D961" s="127">
        <f>SUM(C961*15)</f>
        <v>1020</v>
      </c>
      <c r="E961" s="129">
        <f>SUM(C961*24)</f>
        <v>1632</v>
      </c>
      <c r="F961" s="127">
        <f>SUM(C961*32.5)</f>
        <v>2210</v>
      </c>
      <c r="G961" s="127">
        <f>SUM(E961*8)</f>
        <v>13056</v>
      </c>
      <c r="H961" s="127" t="s">
        <v>20</v>
      </c>
      <c r="I961" s="128">
        <f>SUM(D961+F961+G961)</f>
        <v>16286</v>
      </c>
      <c r="J961" s="127">
        <f>SUM(C961*2.5)</f>
        <v>170</v>
      </c>
      <c r="K961" s="127">
        <f>SUM(E961*0.5)</f>
        <v>816</v>
      </c>
      <c r="L961" s="127" t="s">
        <v>20</v>
      </c>
      <c r="M961" s="128">
        <f>SUM(J961:L961)</f>
        <v>986</v>
      </c>
      <c r="N961" s="127">
        <f>SUM(C961*3)</f>
        <v>204</v>
      </c>
      <c r="O961" s="127">
        <f>SUM(E961*1)</f>
        <v>1632</v>
      </c>
      <c r="P961" s="127" t="s">
        <v>20</v>
      </c>
      <c r="Q961" s="128">
        <f>SUM(N961:P961)</f>
        <v>1836</v>
      </c>
      <c r="R961" s="127">
        <f>SUM(C961*2)</f>
        <v>136</v>
      </c>
      <c r="S961" s="127">
        <f>SUM(E961*0.5)</f>
        <v>816</v>
      </c>
      <c r="T961" s="127" t="s">
        <v>20</v>
      </c>
      <c r="U961" s="128">
        <f>SUM(R961:T961)</f>
        <v>952</v>
      </c>
    </row>
    <row r="962" spans="1:21" ht="21.75" customHeight="1">
      <c r="A962" s="193">
        <v>3</v>
      </c>
      <c r="B962" s="197" t="s">
        <v>18</v>
      </c>
      <c r="C962" s="127">
        <v>25</v>
      </c>
      <c r="D962" s="127">
        <f>SUM(C962*15)</f>
        <v>375</v>
      </c>
      <c r="E962" s="127">
        <f>SUM(C962*32)</f>
        <v>800</v>
      </c>
      <c r="F962" s="127">
        <f>SUM(C962*22)</f>
        <v>550</v>
      </c>
      <c r="G962" s="127">
        <f>SUM(E962*8)</f>
        <v>6400</v>
      </c>
      <c r="H962" s="127" t="s">
        <v>20</v>
      </c>
      <c r="I962" s="128">
        <f>SUM(D962+F962+G962)</f>
        <v>7325</v>
      </c>
      <c r="J962" s="127">
        <f>SUM(C962*3)</f>
        <v>75</v>
      </c>
      <c r="K962" s="127">
        <f>SUM(E962*0.5)</f>
        <v>400</v>
      </c>
      <c r="L962" s="127" t="s">
        <v>20</v>
      </c>
      <c r="M962" s="128">
        <f>SUM(J962:L962)</f>
        <v>475</v>
      </c>
      <c r="N962" s="127">
        <f>SUM(C962*3)</f>
        <v>75</v>
      </c>
      <c r="O962" s="127">
        <f>SUM(E962*1)</f>
        <v>800</v>
      </c>
      <c r="P962" s="127" t="s">
        <v>20</v>
      </c>
      <c r="Q962" s="128">
        <f>SUM(N962:P962)</f>
        <v>875</v>
      </c>
      <c r="R962" s="127">
        <f>SUM(C962*2)</f>
        <v>50</v>
      </c>
      <c r="S962" s="127">
        <f>SUM(E962*0.5)</f>
        <v>400</v>
      </c>
      <c r="T962" s="127" t="s">
        <v>20</v>
      </c>
      <c r="U962" s="128">
        <f>SUM(R962:T962)</f>
        <v>450</v>
      </c>
    </row>
    <row r="963" spans="1:21" ht="21.75" customHeight="1">
      <c r="A963" s="193">
        <v>4</v>
      </c>
      <c r="B963" s="197" t="s">
        <v>84</v>
      </c>
      <c r="C963" s="127">
        <v>11</v>
      </c>
      <c r="D963" s="127">
        <f>SUM(C963*15)</f>
        <v>165</v>
      </c>
      <c r="E963" s="129">
        <f>SUM(C963*24)</f>
        <v>264</v>
      </c>
      <c r="F963" s="127">
        <f>SUM(C963*32.5)</f>
        <v>357.5</v>
      </c>
      <c r="G963" s="127">
        <f>SUM(E963*8)</f>
        <v>2112</v>
      </c>
      <c r="H963" s="127" t="s">
        <v>20</v>
      </c>
      <c r="I963" s="128">
        <f>SUM(D963+F963+G963)</f>
        <v>2634.5</v>
      </c>
      <c r="J963" s="127">
        <f>SUM(C963*2.5)</f>
        <v>27.5</v>
      </c>
      <c r="K963" s="127">
        <f>SUM(E963*0.5)</f>
        <v>132</v>
      </c>
      <c r="L963" s="127" t="s">
        <v>20</v>
      </c>
      <c r="M963" s="128">
        <f>SUM(J963:L963)</f>
        <v>159.5</v>
      </c>
      <c r="N963" s="127">
        <f>SUM(C963*3)</f>
        <v>33</v>
      </c>
      <c r="O963" s="127">
        <f>SUM(E963*1)</f>
        <v>264</v>
      </c>
      <c r="P963" s="127" t="s">
        <v>20</v>
      </c>
      <c r="Q963" s="128">
        <f>SUM(N963:P963)</f>
        <v>297</v>
      </c>
      <c r="R963" s="127">
        <f>SUM(C963*2)</f>
        <v>22</v>
      </c>
      <c r="S963" s="127">
        <f>SUM(E963*0.5)</f>
        <v>132</v>
      </c>
      <c r="T963" s="127" t="s">
        <v>20</v>
      </c>
      <c r="U963" s="128">
        <f>SUM(R963:T963)</f>
        <v>154</v>
      </c>
    </row>
    <row r="964" spans="2:21" ht="21.75" customHeight="1">
      <c r="B964" s="133" t="s">
        <v>27</v>
      </c>
      <c r="C964" s="130">
        <f>C963+C962+C961+C960</f>
        <v>390</v>
      </c>
      <c r="D964" s="130">
        <f>D963+D962+D961+D960</f>
        <v>5850</v>
      </c>
      <c r="E964" s="130">
        <f aca="true" t="shared" si="23" ref="E964:U964">SUM(E960:E963)</f>
        <v>11848</v>
      </c>
      <c r="F964" s="130">
        <f t="shared" si="23"/>
        <v>9409.5</v>
      </c>
      <c r="G964" s="130">
        <f t="shared" si="23"/>
        <v>94784</v>
      </c>
      <c r="H964" s="130">
        <f t="shared" si="23"/>
        <v>0</v>
      </c>
      <c r="I964" s="130">
        <f t="shared" si="23"/>
        <v>110043.5</v>
      </c>
      <c r="J964" s="130">
        <f t="shared" si="23"/>
        <v>1130.5</v>
      </c>
      <c r="K964" s="130">
        <f t="shared" si="23"/>
        <v>5924</v>
      </c>
      <c r="L964" s="130">
        <f t="shared" si="23"/>
        <v>0</v>
      </c>
      <c r="M964" s="130">
        <f t="shared" si="23"/>
        <v>7054.5</v>
      </c>
      <c r="N964" s="130">
        <f t="shared" si="23"/>
        <v>1170</v>
      </c>
      <c r="O964" s="130">
        <f t="shared" si="23"/>
        <v>11848</v>
      </c>
      <c r="P964" s="130">
        <f t="shared" si="23"/>
        <v>0</v>
      </c>
      <c r="Q964" s="130">
        <f t="shared" si="23"/>
        <v>13018</v>
      </c>
      <c r="R964" s="130">
        <f t="shared" si="23"/>
        <v>780</v>
      </c>
      <c r="S964" s="130">
        <f t="shared" si="23"/>
        <v>5924</v>
      </c>
      <c r="T964" s="130">
        <f t="shared" si="23"/>
        <v>0</v>
      </c>
      <c r="U964" s="130">
        <f t="shared" si="23"/>
        <v>6704</v>
      </c>
    </row>
    <row r="965" spans="2:21" ht="19.5">
      <c r="B965" s="41" t="s">
        <v>298</v>
      </c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87" t="s">
        <v>21</v>
      </c>
      <c r="T965" s="88" t="s">
        <v>205</v>
      </c>
      <c r="U965" s="40"/>
    </row>
    <row r="966" spans="2:21" ht="15.75">
      <c r="B966" s="40" t="s">
        <v>22</v>
      </c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</row>
    <row r="967" spans="2:21" ht="16.5">
      <c r="B967" s="113" t="s">
        <v>69</v>
      </c>
      <c r="C967" s="67"/>
      <c r="D967" s="67"/>
      <c r="E967" s="67"/>
      <c r="F967" s="212"/>
      <c r="G967" s="212"/>
      <c r="H967" s="212"/>
      <c r="I967" s="212"/>
      <c r="J967" s="212"/>
      <c r="K967" s="212"/>
      <c r="L967" s="212"/>
      <c r="M967" s="212"/>
      <c r="N967" s="212"/>
      <c r="O967" s="212"/>
      <c r="P967" s="80"/>
      <c r="Q967" s="80"/>
      <c r="R967" s="212"/>
      <c r="S967" s="212"/>
      <c r="T967" s="212"/>
      <c r="U967" s="212"/>
    </row>
    <row r="968" spans="2:21" ht="19.5" customHeight="1">
      <c r="B968" s="80"/>
      <c r="C968" s="211"/>
      <c r="D968" s="211"/>
      <c r="E968" s="211" t="s">
        <v>265</v>
      </c>
      <c r="F968" s="211"/>
      <c r="G968" s="211" t="s">
        <v>269</v>
      </c>
      <c r="H968" s="214"/>
      <c r="I968" s="214"/>
      <c r="J968" s="214"/>
      <c r="K968" s="214"/>
      <c r="L968" s="211" t="s">
        <v>207</v>
      </c>
      <c r="M968" s="211"/>
      <c r="N968" s="211"/>
      <c r="O968" s="211"/>
      <c r="P968" s="96"/>
      <c r="Q968" s="183"/>
      <c r="R968" s="211" t="s">
        <v>206</v>
      </c>
      <c r="S968" s="214"/>
      <c r="T968" s="214"/>
      <c r="U968" s="214"/>
    </row>
    <row r="969" spans="2:21" ht="15.75">
      <c r="B969" s="80"/>
      <c r="C969" s="66"/>
      <c r="D969" s="65" t="s">
        <v>267</v>
      </c>
      <c r="E969" s="66" t="s">
        <v>266</v>
      </c>
      <c r="F969" s="65" t="s">
        <v>267</v>
      </c>
      <c r="G969" s="96"/>
      <c r="H969" s="96"/>
      <c r="I969" s="96"/>
      <c r="J969" s="96"/>
      <c r="K969" s="96"/>
      <c r="L969" s="211" t="s">
        <v>208</v>
      </c>
      <c r="M969" s="214"/>
      <c r="N969" s="214"/>
      <c r="O969" s="214"/>
      <c r="P969" s="96"/>
      <c r="Q969" s="96"/>
      <c r="R969" s="96"/>
      <c r="S969" s="96"/>
      <c r="T969" s="96"/>
      <c r="U969" s="96"/>
    </row>
    <row r="970" spans="2:21" ht="15.75">
      <c r="B970" s="49" t="s">
        <v>263</v>
      </c>
      <c r="C970" s="85"/>
      <c r="D970" s="85">
        <v>28</v>
      </c>
      <c r="E970" s="85">
        <v>27</v>
      </c>
      <c r="F970" s="85">
        <v>19</v>
      </c>
      <c r="G970" s="96"/>
      <c r="H970" s="96"/>
      <c r="I970" s="96"/>
      <c r="J970" s="96"/>
      <c r="K970" s="96"/>
      <c r="L970" s="211" t="s">
        <v>209</v>
      </c>
      <c r="M970" s="214"/>
      <c r="N970" s="214"/>
      <c r="O970" s="214"/>
      <c r="P970" s="96"/>
      <c r="Q970" s="96"/>
      <c r="R970" s="96"/>
      <c r="S970" s="96"/>
      <c r="T970" s="96"/>
      <c r="U970" s="96"/>
    </row>
    <row r="971" spans="2:21" ht="16.5">
      <c r="B971" s="49" t="s">
        <v>264</v>
      </c>
      <c r="C971" s="46"/>
      <c r="D971" s="46">
        <v>3</v>
      </c>
      <c r="E971" s="46">
        <v>4</v>
      </c>
      <c r="F971" s="46">
        <v>2</v>
      </c>
      <c r="G971" s="43"/>
      <c r="H971" s="43"/>
      <c r="I971" s="43"/>
      <c r="J971" s="43"/>
      <c r="K971" s="9"/>
      <c r="L971" s="9"/>
      <c r="M971" s="9"/>
      <c r="N971" s="9"/>
      <c r="O971" s="9"/>
      <c r="P971" s="43"/>
      <c r="Q971" s="43"/>
      <c r="R971" s="43"/>
      <c r="S971" s="43"/>
      <c r="T971" s="43"/>
      <c r="U971" s="43"/>
    </row>
    <row r="972" spans="2:21" ht="16.5">
      <c r="B972" s="82" t="s">
        <v>27</v>
      </c>
      <c r="C972" s="48"/>
      <c r="D972" s="48">
        <f>D970+D971</f>
        <v>31</v>
      </c>
      <c r="E972" s="48">
        <f>E970+E971</f>
        <v>31</v>
      </c>
      <c r="F972" s="48">
        <f>F970+F971</f>
        <v>21</v>
      </c>
      <c r="G972" s="213" t="s">
        <v>0</v>
      </c>
      <c r="H972" s="214"/>
      <c r="I972" s="214"/>
      <c r="J972" s="214"/>
      <c r="K972" s="214"/>
      <c r="L972" s="214"/>
      <c r="M972" s="214"/>
      <c r="N972" s="214"/>
      <c r="O972" s="214"/>
      <c r="P972" s="214"/>
      <c r="Q972" s="214"/>
      <c r="R972" s="214"/>
      <c r="S972" s="214"/>
      <c r="T972" s="214"/>
      <c r="U972" s="214"/>
    </row>
    <row r="973" spans="2:21" ht="17.25">
      <c r="B973" s="82" t="s">
        <v>102</v>
      </c>
      <c r="C973" s="220"/>
      <c r="D973" s="220"/>
      <c r="E973" s="220"/>
      <c r="F973" s="220"/>
      <c r="G973" s="213" t="s">
        <v>268</v>
      </c>
      <c r="H973" s="214"/>
      <c r="I973" s="214"/>
      <c r="J973" s="214"/>
      <c r="K973" s="214"/>
      <c r="L973" s="214"/>
      <c r="M973" s="214"/>
      <c r="N973" s="214"/>
      <c r="O973" s="214"/>
      <c r="P973" s="214"/>
      <c r="Q973" s="214"/>
      <c r="R973" s="214"/>
      <c r="S973" s="214"/>
      <c r="T973" s="214"/>
      <c r="U973" s="214"/>
    </row>
    <row r="974" spans="2:21" ht="18">
      <c r="B974" s="45"/>
      <c r="C974" s="218"/>
      <c r="D974" s="218"/>
      <c r="E974" s="48"/>
      <c r="F974" s="48"/>
      <c r="G974" s="213" t="s">
        <v>305</v>
      </c>
      <c r="H974" s="214"/>
      <c r="I974" s="214"/>
      <c r="J974" s="214"/>
      <c r="K974" s="214"/>
      <c r="L974" s="214"/>
      <c r="M974" s="214"/>
      <c r="N974" s="214"/>
      <c r="O974" s="214"/>
      <c r="P974" s="214"/>
      <c r="Q974" s="214"/>
      <c r="R974" s="214"/>
      <c r="S974" s="214"/>
      <c r="T974" s="214"/>
      <c r="U974" s="214"/>
    </row>
    <row r="975" spans="2:21" ht="16.5">
      <c r="B975" s="93" t="s">
        <v>230</v>
      </c>
      <c r="C975" s="118"/>
      <c r="D975" s="118"/>
      <c r="E975" s="118"/>
      <c r="F975" s="118"/>
      <c r="G975" s="118"/>
      <c r="H975" s="118"/>
      <c r="I975" s="118"/>
      <c r="J975" s="118"/>
      <c r="K975" s="118"/>
      <c r="L975" s="118"/>
      <c r="M975" s="118"/>
      <c r="N975" s="118"/>
      <c r="O975" s="118"/>
      <c r="P975" s="118"/>
      <c r="Q975" s="118"/>
      <c r="R975" s="118"/>
      <c r="S975" s="118"/>
      <c r="T975" s="118"/>
      <c r="U975" s="118"/>
    </row>
    <row r="976" spans="1:24" ht="16.5" customHeight="1">
      <c r="A976" s="49" t="s">
        <v>299</v>
      </c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</row>
    <row r="977" spans="2:21" ht="17.25">
      <c r="B977" s="51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</row>
    <row r="978" spans="2:21" ht="17.25">
      <c r="B978" s="51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</row>
    <row r="979" spans="2:21" ht="17.25">
      <c r="B979" s="51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</row>
    <row r="980" spans="2:21" ht="17.25">
      <c r="B980" s="51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</row>
    <row r="981" spans="2:21" ht="17.25">
      <c r="B981" s="51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</row>
    <row r="982" spans="2:21" ht="17.25">
      <c r="B982" s="51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</row>
    <row r="983" spans="2:21" ht="18">
      <c r="B983" s="56">
        <v>25</v>
      </c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</row>
    <row r="984" spans="2:21" ht="18"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</row>
    <row r="985" spans="2:21" ht="18"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</row>
    <row r="986" spans="2:21" ht="18"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</row>
    <row r="987" spans="2:21" ht="18"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</row>
    <row r="988" spans="2:21" ht="18"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</row>
    <row r="989" spans="2:21" ht="18"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</row>
    <row r="990" spans="2:21" ht="23.25">
      <c r="B990" s="114" t="s">
        <v>146</v>
      </c>
      <c r="C990" s="117"/>
      <c r="D990" s="117"/>
      <c r="E990" s="117"/>
      <c r="F990" s="117"/>
      <c r="G990" s="117"/>
      <c r="H990" s="117"/>
      <c r="I990" s="117"/>
      <c r="J990" s="117"/>
      <c r="K990" s="117"/>
      <c r="L990" s="117"/>
      <c r="M990" s="117"/>
      <c r="N990" s="117"/>
      <c r="O990" s="117"/>
      <c r="P990" s="117"/>
      <c r="Q990" s="117"/>
      <c r="R990" s="117"/>
      <c r="S990" s="117"/>
      <c r="T990" s="117"/>
      <c r="U990" s="117"/>
    </row>
    <row r="991" spans="2:21" ht="22.5">
      <c r="B991" s="115" t="s">
        <v>247</v>
      </c>
      <c r="C991" s="117"/>
      <c r="D991" s="117"/>
      <c r="E991" s="117"/>
      <c r="F991" s="117"/>
      <c r="G991" s="117"/>
      <c r="H991" s="117"/>
      <c r="I991" s="117"/>
      <c r="J991" s="117"/>
      <c r="K991" s="117"/>
      <c r="L991" s="117"/>
      <c r="M991" s="117"/>
      <c r="N991" s="117"/>
      <c r="O991" s="117"/>
      <c r="P991" s="117"/>
      <c r="Q991" s="117"/>
      <c r="R991" s="117"/>
      <c r="S991" s="117"/>
      <c r="T991" s="117"/>
      <c r="U991" s="117"/>
    </row>
    <row r="992" spans="2:21" ht="15">
      <c r="B992" s="145" t="s">
        <v>321</v>
      </c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</row>
    <row r="993" spans="2:21" ht="23.25">
      <c r="B993" s="54" t="s">
        <v>322</v>
      </c>
      <c r="C993" s="145"/>
      <c r="D993" s="145"/>
      <c r="E993" s="145"/>
      <c r="F993" s="9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</row>
    <row r="994" spans="2:21" ht="23.25">
      <c r="B994" s="86" t="s">
        <v>153</v>
      </c>
      <c r="C994" s="53"/>
      <c r="D994" s="53"/>
      <c r="E994" s="80"/>
      <c r="F994" s="80"/>
      <c r="G994" s="145"/>
      <c r="H994" s="145"/>
      <c r="I994" s="145"/>
      <c r="J994" s="54"/>
      <c r="K994" s="53"/>
      <c r="L994" s="146"/>
      <c r="M994" s="53"/>
      <c r="N994" s="53"/>
      <c r="O994" s="53"/>
      <c r="P994" s="53"/>
      <c r="Q994" s="53"/>
      <c r="R994" s="53"/>
      <c r="S994" s="53"/>
      <c r="T994" s="53"/>
      <c r="U994" s="53"/>
    </row>
    <row r="995" spans="2:17" ht="12.75">
      <c r="B995" s="3" t="s">
        <v>22</v>
      </c>
      <c r="Q995" s="3" t="s">
        <v>22</v>
      </c>
    </row>
    <row r="996" spans="2:22" ht="18.75">
      <c r="B996" s="69" t="s">
        <v>1</v>
      </c>
      <c r="C996" s="72" t="s">
        <v>343</v>
      </c>
      <c r="D996" s="70" t="s">
        <v>29</v>
      </c>
      <c r="E996" s="70" t="s">
        <v>4</v>
      </c>
      <c r="F996" s="71" t="s">
        <v>21</v>
      </c>
      <c r="G996" s="72" t="s">
        <v>12</v>
      </c>
      <c r="H996" s="72" t="s">
        <v>13</v>
      </c>
      <c r="I996" s="73" t="s">
        <v>0</v>
      </c>
      <c r="J996" s="74" t="s">
        <v>11</v>
      </c>
      <c r="K996" s="74" t="s">
        <v>12</v>
      </c>
      <c r="L996" s="72" t="s">
        <v>13</v>
      </c>
      <c r="M996" s="73" t="s">
        <v>0</v>
      </c>
      <c r="N996" s="72" t="s">
        <v>14</v>
      </c>
      <c r="O996" s="74" t="s">
        <v>15</v>
      </c>
      <c r="P996" s="74" t="s">
        <v>13</v>
      </c>
      <c r="Q996" s="73" t="s">
        <v>0</v>
      </c>
      <c r="R996" s="74" t="s">
        <v>23</v>
      </c>
      <c r="S996" s="74" t="s">
        <v>24</v>
      </c>
      <c r="T996" s="72" t="s">
        <v>13</v>
      </c>
      <c r="U996" s="73" t="s">
        <v>0</v>
      </c>
      <c r="V996" s="62"/>
    </row>
    <row r="997" spans="2:22" ht="18.75">
      <c r="B997" s="69" t="s">
        <v>3</v>
      </c>
      <c r="C997" s="101" t="s">
        <v>319</v>
      </c>
      <c r="D997" s="70" t="s">
        <v>30</v>
      </c>
      <c r="E997" s="70" t="s">
        <v>5</v>
      </c>
      <c r="F997" s="70" t="s">
        <v>7</v>
      </c>
      <c r="G997" s="70" t="s">
        <v>8</v>
      </c>
      <c r="H997" s="70" t="s">
        <v>9</v>
      </c>
      <c r="I997" s="60" t="s">
        <v>10</v>
      </c>
      <c r="J997" s="70" t="s">
        <v>7</v>
      </c>
      <c r="K997" s="70" t="s">
        <v>8</v>
      </c>
      <c r="L997" s="70" t="s">
        <v>9</v>
      </c>
      <c r="M997" s="60" t="s">
        <v>10</v>
      </c>
      <c r="N997" s="70" t="s">
        <v>7</v>
      </c>
      <c r="O997" s="70" t="s">
        <v>8</v>
      </c>
      <c r="P997" s="70" t="s">
        <v>9</v>
      </c>
      <c r="Q997" s="60" t="s">
        <v>10</v>
      </c>
      <c r="R997" s="73" t="s">
        <v>7</v>
      </c>
      <c r="S997" s="73" t="s">
        <v>8</v>
      </c>
      <c r="T997" s="70" t="s">
        <v>9</v>
      </c>
      <c r="U997" s="60" t="s">
        <v>10</v>
      </c>
      <c r="V997" s="62"/>
    </row>
    <row r="998" spans="2:17" ht="20.25">
      <c r="B998" s="11"/>
      <c r="C998" s="101" t="s">
        <v>320</v>
      </c>
      <c r="D998" s="70" t="s">
        <v>308</v>
      </c>
      <c r="E998" s="70" t="s">
        <v>6</v>
      </c>
      <c r="F998" s="70" t="s">
        <v>31</v>
      </c>
      <c r="G998" s="70" t="s">
        <v>31</v>
      </c>
      <c r="H998" s="10">
        <v>0.03</v>
      </c>
      <c r="L998" s="10">
        <v>0.01</v>
      </c>
      <c r="N998" s="4"/>
      <c r="O998" s="4"/>
      <c r="P998" s="10">
        <v>0.01</v>
      </c>
      <c r="Q998" s="4"/>
    </row>
    <row r="999" spans="2:21" ht="20.25">
      <c r="B999" s="11"/>
      <c r="D999" s="4" t="s">
        <v>32</v>
      </c>
      <c r="E999" s="5"/>
      <c r="F999" s="4" t="s">
        <v>32</v>
      </c>
      <c r="G999" s="4" t="s">
        <v>32</v>
      </c>
      <c r="H999" s="4" t="s">
        <v>32</v>
      </c>
      <c r="I999" s="4" t="s">
        <v>32</v>
      </c>
      <c r="J999" s="4" t="s">
        <v>32</v>
      </c>
      <c r="K999" s="4" t="s">
        <v>32</v>
      </c>
      <c r="L999" s="4" t="s">
        <v>32</v>
      </c>
      <c r="N999" s="4" t="s">
        <v>32</v>
      </c>
      <c r="O999" s="4" t="s">
        <v>32</v>
      </c>
      <c r="P999" s="4" t="s">
        <v>32</v>
      </c>
      <c r="Q999" s="4" t="s">
        <v>32</v>
      </c>
      <c r="R999" s="4" t="s">
        <v>32</v>
      </c>
      <c r="S999" s="4" t="s">
        <v>32</v>
      </c>
      <c r="T999" s="4" t="s">
        <v>32</v>
      </c>
      <c r="U999" s="4" t="s">
        <v>32</v>
      </c>
    </row>
    <row r="1000" spans="2:21" ht="18.75">
      <c r="B1000" s="141">
        <v>1</v>
      </c>
      <c r="C1000" s="60"/>
      <c r="D1000" s="60">
        <v>3</v>
      </c>
      <c r="E1000" s="60">
        <v>4</v>
      </c>
      <c r="F1000" s="60">
        <v>5</v>
      </c>
      <c r="G1000" s="60">
        <v>6</v>
      </c>
      <c r="H1000" s="61">
        <v>7</v>
      </c>
      <c r="I1000" s="60">
        <v>8</v>
      </c>
      <c r="J1000" s="60">
        <v>9</v>
      </c>
      <c r="K1000" s="60">
        <v>10</v>
      </c>
      <c r="L1000" s="61">
        <v>11</v>
      </c>
      <c r="M1000" s="60">
        <v>12</v>
      </c>
      <c r="N1000" s="60">
        <v>13</v>
      </c>
      <c r="O1000" s="60">
        <v>14</v>
      </c>
      <c r="P1000" s="61">
        <v>15</v>
      </c>
      <c r="Q1000" s="60">
        <v>16</v>
      </c>
      <c r="R1000" s="60">
        <v>17</v>
      </c>
      <c r="S1000" s="60">
        <v>18</v>
      </c>
      <c r="T1000" s="60">
        <v>19</v>
      </c>
      <c r="U1000" s="60">
        <v>20</v>
      </c>
    </row>
    <row r="1001" spans="1:21" ht="23.25">
      <c r="A1001" s="193">
        <v>1</v>
      </c>
      <c r="B1001" s="197" t="s">
        <v>16</v>
      </c>
      <c r="C1001" s="127">
        <v>352</v>
      </c>
      <c r="D1001" s="127">
        <f>C1001*15</f>
        <v>5280</v>
      </c>
      <c r="E1001" s="127">
        <f>SUM(C1001*32)</f>
        <v>11264</v>
      </c>
      <c r="F1001" s="127">
        <f>SUM(C1001*22)</f>
        <v>7744</v>
      </c>
      <c r="G1001" s="127">
        <f>SUM(E1001*8)</f>
        <v>90112</v>
      </c>
      <c r="H1001" s="127" t="s">
        <v>20</v>
      </c>
      <c r="I1001" s="128">
        <f>SUM(D1001+F1001+G1001)</f>
        <v>103136</v>
      </c>
      <c r="J1001" s="127">
        <f>SUM(C1001*3)</f>
        <v>1056</v>
      </c>
      <c r="K1001" s="127">
        <f>SUM(E1001*0.5)</f>
        <v>5632</v>
      </c>
      <c r="L1001" s="127" t="str">
        <f>+L1003</f>
        <v>+</v>
      </c>
      <c r="M1001" s="128">
        <f>SUM(J1001:L1001)</f>
        <v>6688</v>
      </c>
      <c r="N1001" s="127">
        <f>SUM(C1001*3)</f>
        <v>1056</v>
      </c>
      <c r="O1001" s="127">
        <f>SUM(E1001*1)</f>
        <v>11264</v>
      </c>
      <c r="P1001" s="127" t="s">
        <v>20</v>
      </c>
      <c r="Q1001" s="128">
        <f>SUM(N1001:P1001)</f>
        <v>12320</v>
      </c>
      <c r="R1001" s="127">
        <f>SUM(C1001*2)</f>
        <v>704</v>
      </c>
      <c r="S1001" s="127">
        <f>SUM(E1001*0.5)</f>
        <v>5632</v>
      </c>
      <c r="T1001" s="127" t="s">
        <v>20</v>
      </c>
      <c r="U1001" s="128">
        <f>SUM(R1001:T1001)</f>
        <v>6336</v>
      </c>
    </row>
    <row r="1002" spans="1:21" ht="23.25">
      <c r="A1002" s="193">
        <v>2</v>
      </c>
      <c r="B1002" s="197" t="s">
        <v>17</v>
      </c>
      <c r="C1002" s="127">
        <v>155</v>
      </c>
      <c r="D1002" s="127">
        <f>SUM(C1002*15)</f>
        <v>2325</v>
      </c>
      <c r="E1002" s="129">
        <f>SUM(C1002*24)</f>
        <v>3720</v>
      </c>
      <c r="F1002" s="127">
        <f>SUM(C1002*32.5)</f>
        <v>5037.5</v>
      </c>
      <c r="G1002" s="127">
        <f>SUM(E1002*8)</f>
        <v>29760</v>
      </c>
      <c r="H1002" s="127" t="s">
        <v>20</v>
      </c>
      <c r="I1002" s="128">
        <f>SUM(D1002+F1002+G1002)</f>
        <v>37122.5</v>
      </c>
      <c r="J1002" s="127">
        <f>SUM(C1002*2.5)</f>
        <v>387.5</v>
      </c>
      <c r="K1002" s="127">
        <f>SUM(E1002*0.5)</f>
        <v>1860</v>
      </c>
      <c r="L1002" s="127" t="s">
        <v>20</v>
      </c>
      <c r="M1002" s="128">
        <f>SUM(J1002:L1002)</f>
        <v>2247.5</v>
      </c>
      <c r="N1002" s="127">
        <f>SUM(C1002*3)</f>
        <v>465</v>
      </c>
      <c r="O1002" s="127">
        <f>SUM(E1002*1)</f>
        <v>3720</v>
      </c>
      <c r="P1002" s="127" t="s">
        <v>20</v>
      </c>
      <c r="Q1002" s="128">
        <f>SUM(N1002:P1002)</f>
        <v>4185</v>
      </c>
      <c r="R1002" s="127">
        <f>SUM(C1002*2)</f>
        <v>310</v>
      </c>
      <c r="S1002" s="127">
        <f>SUM(E1002*0.5)</f>
        <v>1860</v>
      </c>
      <c r="T1002" s="127" t="s">
        <v>20</v>
      </c>
      <c r="U1002" s="128">
        <f>SUM(R1002:T1002)</f>
        <v>2170</v>
      </c>
    </row>
    <row r="1003" spans="1:21" ht="23.25">
      <c r="A1003" s="193">
        <v>3</v>
      </c>
      <c r="B1003" s="197" t="s">
        <v>18</v>
      </c>
      <c r="C1003" s="127">
        <v>50</v>
      </c>
      <c r="D1003" s="127">
        <f>SUM(C1003*15)</f>
        <v>750</v>
      </c>
      <c r="E1003" s="127">
        <f>SUM(C1003*32)</f>
        <v>1600</v>
      </c>
      <c r="F1003" s="127">
        <f>SUM(C1003*22)</f>
        <v>1100</v>
      </c>
      <c r="G1003" s="127">
        <f>SUM(E1003*8)</f>
        <v>12800</v>
      </c>
      <c r="H1003" s="127" t="s">
        <v>20</v>
      </c>
      <c r="I1003" s="128">
        <f>SUM(D1003+F1003+G1003)</f>
        <v>14650</v>
      </c>
      <c r="J1003" s="127">
        <f>SUM(C1003*3)</f>
        <v>150</v>
      </c>
      <c r="K1003" s="127">
        <f>SUM(E1003*0.5)</f>
        <v>800</v>
      </c>
      <c r="L1003" s="127" t="s">
        <v>20</v>
      </c>
      <c r="M1003" s="128">
        <f>SUM(J1003:L1003)</f>
        <v>950</v>
      </c>
      <c r="N1003" s="127">
        <f>SUM(C1003*3)</f>
        <v>150</v>
      </c>
      <c r="O1003" s="127">
        <f>SUM(E1003*1)</f>
        <v>1600</v>
      </c>
      <c r="P1003" s="127" t="s">
        <v>20</v>
      </c>
      <c r="Q1003" s="128">
        <f>SUM(N1003:P1003)</f>
        <v>1750</v>
      </c>
      <c r="R1003" s="127">
        <f>SUM(C1003*2)</f>
        <v>100</v>
      </c>
      <c r="S1003" s="127">
        <f>SUM(E1003*0.5)</f>
        <v>800</v>
      </c>
      <c r="T1003" s="127" t="s">
        <v>20</v>
      </c>
      <c r="U1003" s="128">
        <f>SUM(R1003:T1003)</f>
        <v>900</v>
      </c>
    </row>
    <row r="1004" spans="1:21" ht="23.25">
      <c r="A1004" s="193">
        <v>4</v>
      </c>
      <c r="B1004" s="197" t="s">
        <v>84</v>
      </c>
      <c r="C1004" s="127">
        <v>21</v>
      </c>
      <c r="D1004" s="127">
        <f>SUM(C1004*15)</f>
        <v>315</v>
      </c>
      <c r="E1004" s="129">
        <f>SUM(C1004*24)</f>
        <v>504</v>
      </c>
      <c r="F1004" s="127">
        <f>SUM(C1004*32.5)</f>
        <v>682.5</v>
      </c>
      <c r="G1004" s="127">
        <f>SUM(E1004*8)</f>
        <v>4032</v>
      </c>
      <c r="H1004" s="127" t="s">
        <v>20</v>
      </c>
      <c r="I1004" s="128">
        <f>SUM(D1004+F1004+G1004)</f>
        <v>5029.5</v>
      </c>
      <c r="J1004" s="127">
        <f>SUM(C1004*2.5)</f>
        <v>52.5</v>
      </c>
      <c r="K1004" s="127">
        <f>SUM(E1004*0.5)</f>
        <v>252</v>
      </c>
      <c r="L1004" s="127" t="s">
        <v>20</v>
      </c>
      <c r="M1004" s="128">
        <f>SUM(J1004:L1004)</f>
        <v>304.5</v>
      </c>
      <c r="N1004" s="127">
        <f>SUM(C1004*3)</f>
        <v>63</v>
      </c>
      <c r="O1004" s="127">
        <f>SUM(E1004*1)</f>
        <v>504</v>
      </c>
      <c r="P1004" s="127" t="s">
        <v>20</v>
      </c>
      <c r="Q1004" s="128">
        <f>SUM(N1004:P1004)</f>
        <v>567</v>
      </c>
      <c r="R1004" s="127">
        <f>SUM(C1004*2)</f>
        <v>42</v>
      </c>
      <c r="S1004" s="127">
        <f>SUM(E1004*0.5)</f>
        <v>252</v>
      </c>
      <c r="T1004" s="127" t="s">
        <v>20</v>
      </c>
      <c r="U1004" s="128">
        <f>SUM(R1004:T1004)</f>
        <v>294</v>
      </c>
    </row>
    <row r="1005" spans="2:21" ht="19.5">
      <c r="B1005" s="133" t="s">
        <v>27</v>
      </c>
      <c r="C1005" s="130">
        <f>C1004+C1003+C1002+C1001</f>
        <v>578</v>
      </c>
      <c r="D1005" s="130">
        <f>D1004+D1003+D1002+D1001</f>
        <v>8670</v>
      </c>
      <c r="E1005" s="130">
        <f aca="true" t="shared" si="24" ref="E1005:U1005">SUM(E1001:E1004)</f>
        <v>17088</v>
      </c>
      <c r="F1005" s="130">
        <f t="shared" si="24"/>
        <v>14564</v>
      </c>
      <c r="G1005" s="130">
        <f t="shared" si="24"/>
        <v>136704</v>
      </c>
      <c r="H1005" s="130">
        <f t="shared" si="24"/>
        <v>0</v>
      </c>
      <c r="I1005" s="130">
        <f t="shared" si="24"/>
        <v>159938</v>
      </c>
      <c r="J1005" s="130">
        <f t="shared" si="24"/>
        <v>1646</v>
      </c>
      <c r="K1005" s="130">
        <f t="shared" si="24"/>
        <v>8544</v>
      </c>
      <c r="L1005" s="130">
        <f t="shared" si="24"/>
        <v>0</v>
      </c>
      <c r="M1005" s="130">
        <f t="shared" si="24"/>
        <v>10190</v>
      </c>
      <c r="N1005" s="130">
        <f t="shared" si="24"/>
        <v>1734</v>
      </c>
      <c r="O1005" s="130">
        <f t="shared" si="24"/>
        <v>17088</v>
      </c>
      <c r="P1005" s="130">
        <f t="shared" si="24"/>
        <v>0</v>
      </c>
      <c r="Q1005" s="130">
        <f t="shared" si="24"/>
        <v>18822</v>
      </c>
      <c r="R1005" s="130">
        <f t="shared" si="24"/>
        <v>1156</v>
      </c>
      <c r="S1005" s="130">
        <f t="shared" si="24"/>
        <v>8544</v>
      </c>
      <c r="T1005" s="130">
        <f t="shared" si="24"/>
        <v>0</v>
      </c>
      <c r="U1005" s="130">
        <f t="shared" si="24"/>
        <v>9700</v>
      </c>
    </row>
    <row r="1006" spans="2:21" ht="19.5">
      <c r="B1006" s="41" t="s">
        <v>298</v>
      </c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87" t="s">
        <v>21</v>
      </c>
      <c r="T1006" s="88" t="s">
        <v>205</v>
      </c>
      <c r="U1006" s="40"/>
    </row>
    <row r="1007" spans="2:21" ht="15.75">
      <c r="B1007" s="40" t="s">
        <v>22</v>
      </c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</row>
    <row r="1008" spans="2:21" ht="16.5">
      <c r="B1008" s="113" t="s">
        <v>69</v>
      </c>
      <c r="C1008" s="67"/>
      <c r="D1008" s="67"/>
      <c r="E1008" s="67"/>
      <c r="F1008" s="212"/>
      <c r="G1008" s="212"/>
      <c r="H1008" s="212"/>
      <c r="I1008" s="212"/>
      <c r="J1008" s="212"/>
      <c r="K1008" s="212"/>
      <c r="L1008" s="212"/>
      <c r="M1008" s="212"/>
      <c r="N1008" s="212"/>
      <c r="O1008" s="212"/>
      <c r="P1008" s="80"/>
      <c r="Q1008" s="80"/>
      <c r="R1008" s="212"/>
      <c r="S1008" s="212"/>
      <c r="T1008" s="212"/>
      <c r="U1008" s="212"/>
    </row>
    <row r="1009" spans="2:21" ht="21" customHeight="1">
      <c r="B1009" s="80"/>
      <c r="C1009" s="211"/>
      <c r="D1009" s="211"/>
      <c r="E1009" s="211" t="s">
        <v>265</v>
      </c>
      <c r="F1009" s="211"/>
      <c r="G1009" s="211" t="s">
        <v>269</v>
      </c>
      <c r="H1009" s="214"/>
      <c r="I1009" s="214"/>
      <c r="J1009" s="214"/>
      <c r="K1009" s="214"/>
      <c r="L1009" s="211" t="s">
        <v>207</v>
      </c>
      <c r="M1009" s="211"/>
      <c r="N1009" s="211"/>
      <c r="O1009" s="211"/>
      <c r="P1009" s="96"/>
      <c r="Q1009" s="183"/>
      <c r="R1009" s="211" t="s">
        <v>206</v>
      </c>
      <c r="S1009" s="214"/>
      <c r="T1009" s="214"/>
      <c r="U1009" s="214"/>
    </row>
    <row r="1010" spans="2:21" ht="15.75">
      <c r="B1010" s="80"/>
      <c r="C1010" s="66"/>
      <c r="D1010" s="65" t="s">
        <v>267</v>
      </c>
      <c r="E1010" s="66" t="s">
        <v>266</v>
      </c>
      <c r="F1010" s="65" t="s">
        <v>267</v>
      </c>
      <c r="G1010" s="96"/>
      <c r="H1010" s="96"/>
      <c r="I1010" s="96"/>
      <c r="J1010" s="96"/>
      <c r="K1010" s="96"/>
      <c r="L1010" s="211" t="s">
        <v>208</v>
      </c>
      <c r="M1010" s="214"/>
      <c r="N1010" s="214"/>
      <c r="O1010" s="214"/>
      <c r="P1010" s="96"/>
      <c r="Q1010" s="96"/>
      <c r="R1010" s="96"/>
      <c r="S1010" s="96"/>
      <c r="T1010" s="96"/>
      <c r="U1010" s="96"/>
    </row>
    <row r="1011" spans="2:21" ht="15.75">
      <c r="B1011" s="49" t="s">
        <v>263</v>
      </c>
      <c r="C1011" s="85"/>
      <c r="D1011" s="85">
        <v>76</v>
      </c>
      <c r="E1011" s="85">
        <v>28</v>
      </c>
      <c r="F1011" s="85">
        <v>57</v>
      </c>
      <c r="G1011" s="96"/>
      <c r="H1011" s="96"/>
      <c r="I1011" s="96"/>
      <c r="J1011" s="96"/>
      <c r="K1011" s="96"/>
      <c r="L1011" s="211" t="s">
        <v>209</v>
      </c>
      <c r="M1011" s="214"/>
      <c r="N1011" s="214"/>
      <c r="O1011" s="214"/>
      <c r="P1011" s="96"/>
      <c r="Q1011" s="96"/>
      <c r="R1011" s="96"/>
      <c r="S1011" s="96"/>
      <c r="T1011" s="96"/>
      <c r="U1011" s="96"/>
    </row>
    <row r="1012" spans="2:21" ht="16.5">
      <c r="B1012" s="49" t="s">
        <v>264</v>
      </c>
      <c r="C1012" s="85"/>
      <c r="D1012" s="85">
        <v>6</v>
      </c>
      <c r="E1012" s="85">
        <v>8</v>
      </c>
      <c r="F1012" s="85">
        <v>3</v>
      </c>
      <c r="G1012" s="58"/>
      <c r="H1012" s="58"/>
      <c r="I1012" s="58"/>
      <c r="J1012" s="58"/>
      <c r="K1012" s="80"/>
      <c r="L1012" s="80"/>
      <c r="M1012" s="80"/>
      <c r="N1012" s="80"/>
      <c r="O1012" s="80"/>
      <c r="P1012" s="58"/>
      <c r="Q1012" s="58"/>
      <c r="R1012" s="58"/>
      <c r="S1012" s="58"/>
      <c r="T1012" s="58"/>
      <c r="U1012" s="58"/>
    </row>
    <row r="1013" spans="2:21" ht="16.5">
      <c r="B1013" s="82" t="s">
        <v>27</v>
      </c>
      <c r="C1013" s="48"/>
      <c r="D1013" s="48">
        <f>D1011+D1012</f>
        <v>82</v>
      </c>
      <c r="E1013" s="48">
        <f>E1011+E1012</f>
        <v>36</v>
      </c>
      <c r="F1013" s="48">
        <f>F1011+F1012</f>
        <v>60</v>
      </c>
      <c r="G1013" s="213" t="s">
        <v>0</v>
      </c>
      <c r="H1013" s="214"/>
      <c r="I1013" s="214"/>
      <c r="J1013" s="214"/>
      <c r="K1013" s="214"/>
      <c r="L1013" s="214"/>
      <c r="M1013" s="214"/>
      <c r="N1013" s="214"/>
      <c r="O1013" s="214"/>
      <c r="P1013" s="214"/>
      <c r="Q1013" s="214"/>
      <c r="R1013" s="214"/>
      <c r="S1013" s="214"/>
      <c r="T1013" s="214"/>
      <c r="U1013" s="214"/>
    </row>
    <row r="1014" spans="2:21" ht="17.25">
      <c r="B1014" s="82" t="s">
        <v>102</v>
      </c>
      <c r="C1014" s="220"/>
      <c r="D1014" s="220"/>
      <c r="E1014" s="220"/>
      <c r="F1014" s="220"/>
      <c r="G1014" s="213" t="s">
        <v>268</v>
      </c>
      <c r="H1014" s="214"/>
      <c r="I1014" s="214"/>
      <c r="J1014" s="214"/>
      <c r="K1014" s="214"/>
      <c r="L1014" s="214"/>
      <c r="M1014" s="214"/>
      <c r="N1014" s="214"/>
      <c r="O1014" s="214"/>
      <c r="P1014" s="214"/>
      <c r="Q1014" s="214"/>
      <c r="R1014" s="214"/>
      <c r="S1014" s="214"/>
      <c r="T1014" s="214"/>
      <c r="U1014" s="214"/>
    </row>
    <row r="1015" spans="2:21" ht="17.25">
      <c r="B1015" s="49"/>
      <c r="C1015" s="218"/>
      <c r="D1015" s="218"/>
      <c r="E1015" s="48"/>
      <c r="F1015" s="48"/>
      <c r="G1015" s="213" t="s">
        <v>305</v>
      </c>
      <c r="H1015" s="214"/>
      <c r="I1015" s="214"/>
      <c r="J1015" s="214"/>
      <c r="K1015" s="214"/>
      <c r="L1015" s="214"/>
      <c r="M1015" s="214"/>
      <c r="N1015" s="214"/>
      <c r="O1015" s="214"/>
      <c r="P1015" s="214"/>
      <c r="Q1015" s="214"/>
      <c r="R1015" s="214"/>
      <c r="S1015" s="214"/>
      <c r="T1015" s="214"/>
      <c r="U1015" s="214"/>
    </row>
    <row r="1016" spans="2:21" ht="16.5">
      <c r="B1016" s="93" t="s">
        <v>231</v>
      </c>
      <c r="C1016" s="118"/>
      <c r="D1016" s="118"/>
      <c r="E1016" s="118"/>
      <c r="F1016" s="118"/>
      <c r="G1016" s="118"/>
      <c r="H1016" s="118"/>
      <c r="I1016" s="118"/>
      <c r="J1016" s="118"/>
      <c r="K1016" s="118"/>
      <c r="L1016" s="118"/>
      <c r="M1016" s="118"/>
      <c r="N1016" s="118"/>
      <c r="O1016" s="118"/>
      <c r="P1016" s="118"/>
      <c r="Q1016" s="118"/>
      <c r="R1016" s="118"/>
      <c r="S1016" s="118"/>
      <c r="T1016" s="118"/>
      <c r="U1016" s="118"/>
    </row>
    <row r="1017" spans="1:25" ht="16.5" customHeight="1">
      <c r="A1017" s="49" t="s">
        <v>299</v>
      </c>
      <c r="B1017" s="49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</row>
    <row r="1018" spans="2:21" ht="17.25">
      <c r="B1018" s="51"/>
      <c r="C1018" s="52"/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2"/>
      <c r="O1018" s="52"/>
      <c r="P1018" s="52"/>
      <c r="Q1018" s="52"/>
      <c r="R1018" s="52"/>
      <c r="S1018" s="52"/>
      <c r="T1018" s="52"/>
      <c r="U1018" s="52"/>
    </row>
    <row r="1019" spans="2:21" ht="17.25">
      <c r="B1019" s="51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  <c r="R1019" s="52"/>
      <c r="S1019" s="52"/>
      <c r="T1019" s="52"/>
      <c r="U1019" s="52"/>
    </row>
    <row r="1020" spans="2:21" ht="17.25">
      <c r="B1020" s="51"/>
      <c r="C1020" s="52"/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2"/>
      <c r="O1020" s="52"/>
      <c r="P1020" s="52"/>
      <c r="Q1020" s="52"/>
      <c r="R1020" s="52"/>
      <c r="S1020" s="52"/>
      <c r="T1020" s="52"/>
      <c r="U1020" s="52"/>
    </row>
    <row r="1021" spans="2:21" ht="17.25">
      <c r="B1021" s="51"/>
      <c r="C1021" s="52"/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2"/>
      <c r="O1021" s="52"/>
      <c r="P1021" s="52"/>
      <c r="Q1021" s="52"/>
      <c r="R1021" s="52"/>
      <c r="S1021" s="52"/>
      <c r="T1021" s="52"/>
      <c r="U1021" s="52"/>
    </row>
    <row r="1022" spans="2:21" ht="17.25">
      <c r="B1022" s="51"/>
      <c r="C1022" s="52"/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  <c r="R1022" s="52"/>
      <c r="S1022" s="52"/>
      <c r="T1022" s="52"/>
      <c r="U1022" s="52"/>
    </row>
    <row r="1023" spans="2:21" ht="17.25">
      <c r="B1023" s="51"/>
      <c r="C1023" s="52"/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</row>
    <row r="1024" spans="2:21" ht="17.25">
      <c r="B1024" s="51"/>
      <c r="C1024" s="52"/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2"/>
      <c r="O1024" s="52"/>
      <c r="P1024" s="52"/>
      <c r="Q1024" s="52"/>
      <c r="R1024" s="52"/>
      <c r="S1024" s="52"/>
      <c r="T1024" s="52"/>
      <c r="U1024" s="52"/>
    </row>
    <row r="1025" spans="2:21" ht="17.25">
      <c r="B1025" s="51"/>
      <c r="C1025" s="52"/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  <c r="R1025" s="52"/>
      <c r="S1025" s="52"/>
      <c r="T1025" s="52"/>
      <c r="U1025" s="52"/>
    </row>
    <row r="1026" spans="2:21" ht="18">
      <c r="B1026" s="56">
        <v>26</v>
      </c>
      <c r="C1026" s="52"/>
      <c r="D1026" s="52"/>
      <c r="E1026" s="52"/>
      <c r="F1026" s="52"/>
      <c r="G1026" s="52"/>
      <c r="H1026" s="52"/>
      <c r="I1026" s="52"/>
      <c r="J1026" s="52"/>
      <c r="K1026" s="52"/>
      <c r="L1026" s="52"/>
      <c r="M1026" s="52"/>
      <c r="N1026" s="52"/>
      <c r="O1026" s="52"/>
      <c r="P1026" s="52"/>
      <c r="Q1026" s="52"/>
      <c r="R1026" s="52"/>
      <c r="S1026" s="52"/>
      <c r="T1026" s="52"/>
      <c r="U1026" s="52"/>
    </row>
    <row r="1027" spans="2:21" ht="18">
      <c r="B1027" s="56"/>
      <c r="C1027" s="52"/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2"/>
      <c r="O1027" s="52"/>
      <c r="P1027" s="52"/>
      <c r="Q1027" s="52"/>
      <c r="R1027" s="52"/>
      <c r="S1027" s="52"/>
      <c r="T1027" s="52"/>
      <c r="U1027" s="52"/>
    </row>
    <row r="1028" spans="2:21" ht="23.25">
      <c r="B1028" s="114" t="s">
        <v>146</v>
      </c>
      <c r="C1028" s="117"/>
      <c r="D1028" s="117"/>
      <c r="E1028" s="117"/>
      <c r="F1028" s="117"/>
      <c r="G1028" s="117"/>
      <c r="H1028" s="117"/>
      <c r="I1028" s="117"/>
      <c r="J1028" s="117"/>
      <c r="K1028" s="117"/>
      <c r="L1028" s="117"/>
      <c r="M1028" s="117"/>
      <c r="N1028" s="117"/>
      <c r="O1028" s="117"/>
      <c r="P1028" s="117"/>
      <c r="Q1028" s="117"/>
      <c r="R1028" s="117"/>
      <c r="S1028" s="117"/>
      <c r="T1028" s="117"/>
      <c r="U1028" s="117"/>
    </row>
    <row r="1029" spans="2:21" ht="22.5">
      <c r="B1029" s="115" t="s">
        <v>247</v>
      </c>
      <c r="C1029" s="117"/>
      <c r="D1029" s="117"/>
      <c r="E1029" s="117"/>
      <c r="F1029" s="117"/>
      <c r="G1029" s="117"/>
      <c r="H1029" s="117"/>
      <c r="I1029" s="117"/>
      <c r="J1029" s="117"/>
      <c r="K1029" s="117"/>
      <c r="L1029" s="117"/>
      <c r="M1029" s="117"/>
      <c r="N1029" s="117"/>
      <c r="O1029" s="117"/>
      <c r="P1029" s="117"/>
      <c r="Q1029" s="117"/>
      <c r="R1029" s="117"/>
      <c r="S1029" s="117"/>
      <c r="T1029" s="117"/>
      <c r="U1029" s="117"/>
    </row>
    <row r="1030" spans="2:21" ht="23.25">
      <c r="B1030" s="116"/>
      <c r="C1030" s="53"/>
      <c r="D1030" s="53"/>
      <c r="E1030" s="53"/>
      <c r="F1030" s="229" t="s">
        <v>314</v>
      </c>
      <c r="G1030" s="229"/>
      <c r="H1030" s="229"/>
      <c r="I1030" s="229"/>
      <c r="J1030" s="229"/>
      <c r="K1030" s="229"/>
      <c r="L1030" s="229"/>
      <c r="M1030" s="229"/>
      <c r="N1030" s="229"/>
      <c r="O1030" s="229"/>
      <c r="P1030" s="229"/>
      <c r="Q1030" s="229"/>
      <c r="R1030" s="229"/>
      <c r="S1030" s="53"/>
      <c r="T1030" s="53"/>
      <c r="U1030" s="53"/>
    </row>
    <row r="1031" spans="2:21" ht="23.25">
      <c r="B1031" s="79" t="s">
        <v>180</v>
      </c>
      <c r="C1031" s="80"/>
      <c r="D1031" s="80"/>
      <c r="E1031" s="80"/>
      <c r="F1031" s="80"/>
      <c r="G1031" s="9"/>
      <c r="H1031" s="9"/>
      <c r="I1031" s="9"/>
      <c r="J1031" s="57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</row>
    <row r="1032" spans="2:17" ht="21" customHeight="1">
      <c r="B1032" s="3" t="s">
        <v>22</v>
      </c>
      <c r="Q1032" s="3" t="s">
        <v>22</v>
      </c>
    </row>
    <row r="1033" spans="2:22" ht="21" customHeight="1">
      <c r="B1033" s="69" t="s">
        <v>1</v>
      </c>
      <c r="C1033" s="72" t="s">
        <v>343</v>
      </c>
      <c r="D1033" s="70" t="s">
        <v>29</v>
      </c>
      <c r="E1033" s="70" t="s">
        <v>4</v>
      </c>
      <c r="F1033" s="71" t="s">
        <v>21</v>
      </c>
      <c r="G1033" s="72" t="s">
        <v>12</v>
      </c>
      <c r="H1033" s="72" t="s">
        <v>13</v>
      </c>
      <c r="I1033" s="73" t="s">
        <v>0</v>
      </c>
      <c r="J1033" s="74" t="s">
        <v>11</v>
      </c>
      <c r="K1033" s="74" t="s">
        <v>12</v>
      </c>
      <c r="L1033" s="72" t="s">
        <v>13</v>
      </c>
      <c r="M1033" s="73" t="s">
        <v>0</v>
      </c>
      <c r="N1033" s="72" t="s">
        <v>14</v>
      </c>
      <c r="O1033" s="74" t="s">
        <v>15</v>
      </c>
      <c r="P1033" s="74" t="s">
        <v>13</v>
      </c>
      <c r="Q1033" s="73" t="s">
        <v>0</v>
      </c>
      <c r="R1033" s="74" t="s">
        <v>23</v>
      </c>
      <c r="S1033" s="74" t="s">
        <v>24</v>
      </c>
      <c r="T1033" s="72" t="s">
        <v>13</v>
      </c>
      <c r="U1033" s="73" t="s">
        <v>0</v>
      </c>
      <c r="V1033" s="62"/>
    </row>
    <row r="1034" spans="2:22" ht="21" customHeight="1">
      <c r="B1034" s="69" t="s">
        <v>3</v>
      </c>
      <c r="C1034" s="101" t="s">
        <v>319</v>
      </c>
      <c r="D1034" s="70" t="s">
        <v>30</v>
      </c>
      <c r="E1034" s="70" t="s">
        <v>5</v>
      </c>
      <c r="F1034" s="70" t="s">
        <v>7</v>
      </c>
      <c r="G1034" s="70" t="s">
        <v>8</v>
      </c>
      <c r="H1034" s="70" t="s">
        <v>9</v>
      </c>
      <c r="I1034" s="60" t="s">
        <v>10</v>
      </c>
      <c r="J1034" s="70" t="s">
        <v>7</v>
      </c>
      <c r="K1034" s="70" t="s">
        <v>8</v>
      </c>
      <c r="L1034" s="70" t="s">
        <v>9</v>
      </c>
      <c r="M1034" s="60" t="s">
        <v>10</v>
      </c>
      <c r="N1034" s="70" t="s">
        <v>7</v>
      </c>
      <c r="O1034" s="70" t="s">
        <v>8</v>
      </c>
      <c r="P1034" s="70" t="s">
        <v>9</v>
      </c>
      <c r="Q1034" s="60" t="s">
        <v>10</v>
      </c>
      <c r="R1034" s="73" t="s">
        <v>7</v>
      </c>
      <c r="S1034" s="73" t="s">
        <v>8</v>
      </c>
      <c r="T1034" s="70" t="s">
        <v>9</v>
      </c>
      <c r="U1034" s="60" t="s">
        <v>10</v>
      </c>
      <c r="V1034" s="62"/>
    </row>
    <row r="1035" spans="2:22" ht="21" customHeight="1">
      <c r="B1035" s="75"/>
      <c r="C1035" s="101" t="s">
        <v>320</v>
      </c>
      <c r="D1035" s="70" t="s">
        <v>308</v>
      </c>
      <c r="E1035" s="70" t="s">
        <v>6</v>
      </c>
      <c r="F1035" s="70" t="s">
        <v>31</v>
      </c>
      <c r="G1035" s="70" t="s">
        <v>31</v>
      </c>
      <c r="H1035" s="89">
        <v>0.03</v>
      </c>
      <c r="I1035" s="62"/>
      <c r="J1035" s="62"/>
      <c r="K1035" s="62"/>
      <c r="L1035" s="76">
        <v>0.01</v>
      </c>
      <c r="M1035" s="62"/>
      <c r="N1035" s="77"/>
      <c r="O1035" s="77"/>
      <c r="P1035" s="76">
        <v>0.01</v>
      </c>
      <c r="Q1035" s="77"/>
      <c r="R1035" s="62"/>
      <c r="S1035" s="62"/>
      <c r="T1035" s="62"/>
      <c r="U1035" s="62"/>
      <c r="V1035" s="62"/>
    </row>
    <row r="1036" spans="2:21" ht="21" customHeight="1">
      <c r="B1036" s="11"/>
      <c r="D1036" s="4" t="s">
        <v>32</v>
      </c>
      <c r="E1036" s="5"/>
      <c r="F1036" s="4" t="s">
        <v>32</v>
      </c>
      <c r="G1036" s="4" t="s">
        <v>32</v>
      </c>
      <c r="H1036" s="4" t="s">
        <v>32</v>
      </c>
      <c r="I1036" s="4" t="s">
        <v>32</v>
      </c>
      <c r="J1036" s="4" t="s">
        <v>32</v>
      </c>
      <c r="K1036" s="4" t="s">
        <v>32</v>
      </c>
      <c r="L1036" s="4" t="s">
        <v>32</v>
      </c>
      <c r="N1036" s="4" t="s">
        <v>32</v>
      </c>
      <c r="O1036" s="4" t="s">
        <v>32</v>
      </c>
      <c r="P1036" s="4" t="s">
        <v>32</v>
      </c>
      <c r="Q1036" s="4" t="s">
        <v>32</v>
      </c>
      <c r="R1036" s="4" t="s">
        <v>32</v>
      </c>
      <c r="S1036" s="4" t="s">
        <v>32</v>
      </c>
      <c r="T1036" s="4" t="s">
        <v>32</v>
      </c>
      <c r="U1036" s="4" t="s">
        <v>32</v>
      </c>
    </row>
    <row r="1037" spans="2:21" ht="21" customHeight="1">
      <c r="B1037" s="60">
        <v>1</v>
      </c>
      <c r="C1037" s="60"/>
      <c r="D1037" s="60">
        <v>3</v>
      </c>
      <c r="E1037" s="60">
        <v>4</v>
      </c>
      <c r="F1037" s="60">
        <v>5</v>
      </c>
      <c r="G1037" s="60">
        <v>6</v>
      </c>
      <c r="H1037" s="61">
        <v>7</v>
      </c>
      <c r="I1037" s="60">
        <v>8</v>
      </c>
      <c r="J1037" s="60">
        <v>9</v>
      </c>
      <c r="K1037" s="60">
        <v>10</v>
      </c>
      <c r="L1037" s="61">
        <v>11</v>
      </c>
      <c r="M1037" s="60">
        <v>12</v>
      </c>
      <c r="N1037" s="60">
        <v>13</v>
      </c>
      <c r="O1037" s="60">
        <v>14</v>
      </c>
      <c r="P1037" s="61">
        <v>15</v>
      </c>
      <c r="Q1037" s="60">
        <v>16</v>
      </c>
      <c r="R1037" s="60">
        <v>17</v>
      </c>
      <c r="S1037" s="60">
        <v>18</v>
      </c>
      <c r="T1037" s="60">
        <v>19</v>
      </c>
      <c r="U1037" s="60">
        <v>20</v>
      </c>
    </row>
    <row r="1038" spans="1:22" ht="21" customHeight="1">
      <c r="A1038" s="193">
        <v>1</v>
      </c>
      <c r="B1038" s="197" t="s">
        <v>16</v>
      </c>
      <c r="C1038" s="127">
        <v>109</v>
      </c>
      <c r="D1038" s="127">
        <f>C1038*15</f>
        <v>1635</v>
      </c>
      <c r="E1038" s="127">
        <f>SUM(C1038*32)</f>
        <v>3488</v>
      </c>
      <c r="F1038" s="127">
        <f>SUM(C1038*22)</f>
        <v>2398</v>
      </c>
      <c r="G1038" s="127">
        <f>SUM(E1038*8)</f>
        <v>27904</v>
      </c>
      <c r="H1038" s="127" t="s">
        <v>20</v>
      </c>
      <c r="I1038" s="128">
        <f>SUM(D1038+F1038+G1038)</f>
        <v>31937</v>
      </c>
      <c r="J1038" s="127">
        <f>SUM(C1038*3)</f>
        <v>327</v>
      </c>
      <c r="K1038" s="127">
        <f>SUM(E1038*0.5)</f>
        <v>1744</v>
      </c>
      <c r="L1038" s="127" t="str">
        <f>+L1040</f>
        <v>+</v>
      </c>
      <c r="M1038" s="128">
        <f>SUM(J1038:L1038)</f>
        <v>2071</v>
      </c>
      <c r="N1038" s="127">
        <f>SUM(C1038*3)</f>
        <v>327</v>
      </c>
      <c r="O1038" s="127">
        <f>SUM(E1038*1)</f>
        <v>3488</v>
      </c>
      <c r="P1038" s="127" t="s">
        <v>20</v>
      </c>
      <c r="Q1038" s="128">
        <f>SUM(N1038:P1038)</f>
        <v>3815</v>
      </c>
      <c r="R1038" s="127">
        <f>SUM(C1038*2)</f>
        <v>218</v>
      </c>
      <c r="S1038" s="127">
        <f>SUM(E1038*0.5)</f>
        <v>1744</v>
      </c>
      <c r="T1038" s="127" t="s">
        <v>20</v>
      </c>
      <c r="U1038" s="128">
        <f>SUM(R1038:T1038)</f>
        <v>1962</v>
      </c>
      <c r="V1038" s="135"/>
    </row>
    <row r="1039" spans="1:22" ht="21" customHeight="1">
      <c r="A1039" s="193">
        <v>2</v>
      </c>
      <c r="B1039" s="197" t="s">
        <v>17</v>
      </c>
      <c r="C1039" s="127">
        <v>42</v>
      </c>
      <c r="D1039" s="127">
        <f>SUM(C1039*15)</f>
        <v>630</v>
      </c>
      <c r="E1039" s="129">
        <f>SUM(C1039*24)</f>
        <v>1008</v>
      </c>
      <c r="F1039" s="127">
        <f>SUM(C1039*32.5)</f>
        <v>1365</v>
      </c>
      <c r="G1039" s="127">
        <f>SUM(E1039*8)</f>
        <v>8064</v>
      </c>
      <c r="H1039" s="127" t="s">
        <v>20</v>
      </c>
      <c r="I1039" s="128">
        <f>SUM(D1039+F1039+G1039)</f>
        <v>10059</v>
      </c>
      <c r="J1039" s="127">
        <f>SUM(C1039*2.5)</f>
        <v>105</v>
      </c>
      <c r="K1039" s="127">
        <f>SUM(E1039*0.5)</f>
        <v>504</v>
      </c>
      <c r="L1039" s="127" t="s">
        <v>20</v>
      </c>
      <c r="M1039" s="128">
        <f>SUM(J1039:L1039)</f>
        <v>609</v>
      </c>
      <c r="N1039" s="127">
        <f>SUM(C1039*3)</f>
        <v>126</v>
      </c>
      <c r="O1039" s="127">
        <f>SUM(E1039*1)</f>
        <v>1008</v>
      </c>
      <c r="P1039" s="127" t="s">
        <v>20</v>
      </c>
      <c r="Q1039" s="128">
        <f>SUM(N1039:P1039)</f>
        <v>1134</v>
      </c>
      <c r="R1039" s="127">
        <f>SUM(C1039*2)</f>
        <v>84</v>
      </c>
      <c r="S1039" s="127">
        <f>SUM(E1039*0.5)</f>
        <v>504</v>
      </c>
      <c r="T1039" s="127" t="s">
        <v>20</v>
      </c>
      <c r="U1039" s="128">
        <f>SUM(R1039:T1039)</f>
        <v>588</v>
      </c>
      <c r="V1039" s="135"/>
    </row>
    <row r="1040" spans="1:22" ht="21" customHeight="1">
      <c r="A1040" s="193">
        <v>3</v>
      </c>
      <c r="B1040" s="197" t="s">
        <v>18</v>
      </c>
      <c r="C1040" s="127">
        <v>6</v>
      </c>
      <c r="D1040" s="127">
        <f>SUM(C1040*15)</f>
        <v>90</v>
      </c>
      <c r="E1040" s="127">
        <f>SUM(C1040*32)</f>
        <v>192</v>
      </c>
      <c r="F1040" s="127">
        <f>SUM(C1040*22)</f>
        <v>132</v>
      </c>
      <c r="G1040" s="127">
        <f>SUM(E1040*8)</f>
        <v>1536</v>
      </c>
      <c r="H1040" s="127" t="s">
        <v>20</v>
      </c>
      <c r="I1040" s="128">
        <f>SUM(D1040+F1040+G1040)</f>
        <v>1758</v>
      </c>
      <c r="J1040" s="127">
        <f>SUM(C1040*3)</f>
        <v>18</v>
      </c>
      <c r="K1040" s="127">
        <f>SUM(E1040*0.5)</f>
        <v>96</v>
      </c>
      <c r="L1040" s="127" t="s">
        <v>20</v>
      </c>
      <c r="M1040" s="128">
        <f>SUM(J1040:L1040)</f>
        <v>114</v>
      </c>
      <c r="N1040" s="127">
        <f>SUM(C1040*3)</f>
        <v>18</v>
      </c>
      <c r="O1040" s="127">
        <f>SUM(E1040*1)</f>
        <v>192</v>
      </c>
      <c r="P1040" s="127" t="s">
        <v>20</v>
      </c>
      <c r="Q1040" s="128">
        <f>SUM(N1040:P1040)</f>
        <v>210</v>
      </c>
      <c r="R1040" s="127">
        <f>SUM(C1040*2)</f>
        <v>12</v>
      </c>
      <c r="S1040" s="127">
        <f>SUM(E1040*0.5)</f>
        <v>96</v>
      </c>
      <c r="T1040" s="127" t="s">
        <v>20</v>
      </c>
      <c r="U1040" s="128">
        <f>SUM(R1040:T1040)</f>
        <v>108</v>
      </c>
      <c r="V1040" s="135"/>
    </row>
    <row r="1041" spans="1:22" ht="21" customHeight="1">
      <c r="A1041" s="193">
        <v>4</v>
      </c>
      <c r="B1041" s="197" t="s">
        <v>84</v>
      </c>
      <c r="C1041" s="127">
        <v>6</v>
      </c>
      <c r="D1041" s="127">
        <f>SUM(C1041*15)</f>
        <v>90</v>
      </c>
      <c r="E1041" s="129">
        <f>SUM(C1041*24)</f>
        <v>144</v>
      </c>
      <c r="F1041" s="127">
        <f>SUM(C1041*32.5)</f>
        <v>195</v>
      </c>
      <c r="G1041" s="127">
        <f>SUM(E1041*8)</f>
        <v>1152</v>
      </c>
      <c r="H1041" s="127" t="s">
        <v>20</v>
      </c>
      <c r="I1041" s="128">
        <f>SUM(D1041+F1041+G1041)</f>
        <v>1437</v>
      </c>
      <c r="J1041" s="127">
        <f>SUM(C1041*2.5)</f>
        <v>15</v>
      </c>
      <c r="K1041" s="127">
        <f>SUM(E1041*0.5)</f>
        <v>72</v>
      </c>
      <c r="L1041" s="127" t="s">
        <v>20</v>
      </c>
      <c r="M1041" s="128">
        <f>SUM(J1041:L1041)</f>
        <v>87</v>
      </c>
      <c r="N1041" s="127">
        <f>SUM(C1041*3)</f>
        <v>18</v>
      </c>
      <c r="O1041" s="127">
        <f>SUM(E1041*1)</f>
        <v>144</v>
      </c>
      <c r="P1041" s="127" t="s">
        <v>20</v>
      </c>
      <c r="Q1041" s="128">
        <f>SUM(N1041:P1041)</f>
        <v>162</v>
      </c>
      <c r="R1041" s="127">
        <f>SUM(C1041*2)</f>
        <v>12</v>
      </c>
      <c r="S1041" s="127">
        <f>SUM(E1041*0.5)</f>
        <v>72</v>
      </c>
      <c r="T1041" s="127" t="s">
        <v>20</v>
      </c>
      <c r="U1041" s="128">
        <f>SUM(R1041:T1041)</f>
        <v>84</v>
      </c>
      <c r="V1041" s="135"/>
    </row>
    <row r="1042" spans="2:22" ht="22.5" customHeight="1">
      <c r="B1042" s="133" t="s">
        <v>27</v>
      </c>
      <c r="C1042" s="139">
        <f>C1041+C1040+C1039+C1038</f>
        <v>163</v>
      </c>
      <c r="D1042" s="130">
        <f>D1041+D1040+D1039+D1038</f>
        <v>2445</v>
      </c>
      <c r="E1042" s="130">
        <f aca="true" t="shared" si="25" ref="E1042:U1042">SUM(E1038:E1041)</f>
        <v>4832</v>
      </c>
      <c r="F1042" s="130">
        <f t="shared" si="25"/>
        <v>4090</v>
      </c>
      <c r="G1042" s="130">
        <f t="shared" si="25"/>
        <v>38656</v>
      </c>
      <c r="H1042" s="130">
        <f t="shared" si="25"/>
        <v>0</v>
      </c>
      <c r="I1042" s="130">
        <f t="shared" si="25"/>
        <v>45191</v>
      </c>
      <c r="J1042" s="130">
        <f t="shared" si="25"/>
        <v>465</v>
      </c>
      <c r="K1042" s="130">
        <f t="shared" si="25"/>
        <v>2416</v>
      </c>
      <c r="L1042" s="130">
        <f t="shared" si="25"/>
        <v>0</v>
      </c>
      <c r="M1042" s="130">
        <f t="shared" si="25"/>
        <v>2881</v>
      </c>
      <c r="N1042" s="130">
        <f t="shared" si="25"/>
        <v>489</v>
      </c>
      <c r="O1042" s="130">
        <f t="shared" si="25"/>
        <v>4832</v>
      </c>
      <c r="P1042" s="130">
        <f t="shared" si="25"/>
        <v>0</v>
      </c>
      <c r="Q1042" s="130">
        <f t="shared" si="25"/>
        <v>5321</v>
      </c>
      <c r="R1042" s="130">
        <f t="shared" si="25"/>
        <v>326</v>
      </c>
      <c r="S1042" s="130">
        <f t="shared" si="25"/>
        <v>2416</v>
      </c>
      <c r="T1042" s="130">
        <f t="shared" si="25"/>
        <v>0</v>
      </c>
      <c r="U1042" s="130">
        <f t="shared" si="25"/>
        <v>2742</v>
      </c>
      <c r="V1042" s="135"/>
    </row>
    <row r="1043" spans="2:21" ht="19.5">
      <c r="B1043" s="41" t="s">
        <v>298</v>
      </c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87" t="s">
        <v>21</v>
      </c>
      <c r="T1043" s="88" t="s">
        <v>205</v>
      </c>
      <c r="U1043" s="40"/>
    </row>
    <row r="1044" spans="2:21" ht="15.75">
      <c r="B1044" s="40" t="s">
        <v>106</v>
      </c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</row>
    <row r="1045" spans="2:21" ht="16.5">
      <c r="B1045" s="113" t="s">
        <v>69</v>
      </c>
      <c r="C1045" s="67"/>
      <c r="D1045" s="67"/>
      <c r="E1045" s="67"/>
      <c r="F1045" s="212"/>
      <c r="G1045" s="212"/>
      <c r="H1045" s="212"/>
      <c r="I1045" s="212"/>
      <c r="J1045" s="212"/>
      <c r="K1045" s="212"/>
      <c r="L1045" s="212"/>
      <c r="M1045" s="212"/>
      <c r="N1045" s="212"/>
      <c r="O1045" s="212"/>
      <c r="P1045" s="80"/>
      <c r="Q1045" s="80"/>
      <c r="R1045" s="212"/>
      <c r="S1045" s="212"/>
      <c r="T1045" s="212"/>
      <c r="U1045" s="212"/>
    </row>
    <row r="1046" spans="2:21" ht="15.75">
      <c r="B1046" s="80"/>
      <c r="C1046" s="211"/>
      <c r="D1046" s="211"/>
      <c r="E1046" s="211" t="s">
        <v>265</v>
      </c>
      <c r="F1046" s="211"/>
      <c r="G1046" s="211" t="s">
        <v>269</v>
      </c>
      <c r="H1046" s="214"/>
      <c r="I1046" s="214"/>
      <c r="J1046" s="214"/>
      <c r="K1046" s="214"/>
      <c r="L1046" s="211" t="s">
        <v>207</v>
      </c>
      <c r="M1046" s="211"/>
      <c r="N1046" s="211"/>
      <c r="O1046" s="211"/>
      <c r="P1046" s="96"/>
      <c r="Q1046" s="183"/>
      <c r="R1046" s="211" t="s">
        <v>206</v>
      </c>
      <c r="S1046" s="214"/>
      <c r="T1046" s="214"/>
      <c r="U1046" s="214"/>
    </row>
    <row r="1047" spans="2:21" ht="15.75">
      <c r="B1047" s="80"/>
      <c r="C1047" s="66"/>
      <c r="D1047" s="65" t="s">
        <v>267</v>
      </c>
      <c r="E1047" s="66" t="s">
        <v>266</v>
      </c>
      <c r="F1047" s="65" t="s">
        <v>267</v>
      </c>
      <c r="G1047" s="96"/>
      <c r="H1047" s="96"/>
      <c r="I1047" s="96"/>
      <c r="J1047" s="96"/>
      <c r="K1047" s="96"/>
      <c r="L1047" s="211" t="s">
        <v>208</v>
      </c>
      <c r="M1047" s="214"/>
      <c r="N1047" s="214"/>
      <c r="O1047" s="214"/>
      <c r="P1047" s="96"/>
      <c r="Q1047" s="96"/>
      <c r="R1047" s="96"/>
      <c r="S1047" s="96"/>
      <c r="T1047" s="96"/>
      <c r="U1047" s="96"/>
    </row>
    <row r="1048" spans="2:21" ht="15.75">
      <c r="B1048" s="49" t="s">
        <v>263</v>
      </c>
      <c r="C1048" s="46"/>
      <c r="D1048" s="46">
        <v>16</v>
      </c>
      <c r="E1048" s="46">
        <v>14</v>
      </c>
      <c r="F1048" s="46">
        <v>11</v>
      </c>
      <c r="G1048" s="157"/>
      <c r="H1048" s="157"/>
      <c r="I1048" s="157"/>
      <c r="J1048" s="157"/>
      <c r="K1048" s="157"/>
      <c r="L1048" s="211" t="s">
        <v>209</v>
      </c>
      <c r="M1048" s="214"/>
      <c r="N1048" s="214"/>
      <c r="O1048" s="214"/>
      <c r="P1048" s="157"/>
      <c r="Q1048" s="157"/>
      <c r="R1048" s="157"/>
      <c r="S1048" s="157"/>
      <c r="T1048" s="157"/>
      <c r="U1048" s="157"/>
    </row>
    <row r="1049" spans="2:21" ht="16.5">
      <c r="B1049" s="49" t="s">
        <v>264</v>
      </c>
      <c r="C1049" s="46"/>
      <c r="D1049" s="46"/>
      <c r="E1049" s="46">
        <v>3</v>
      </c>
      <c r="F1049" s="46"/>
      <c r="G1049" s="43"/>
      <c r="H1049" s="43"/>
      <c r="I1049" s="43"/>
      <c r="J1049" s="43"/>
      <c r="K1049" s="9"/>
      <c r="L1049" s="80"/>
      <c r="M1049" s="80"/>
      <c r="N1049" s="80"/>
      <c r="O1049" s="80"/>
      <c r="P1049" s="43"/>
      <c r="Q1049" s="43"/>
      <c r="R1049" s="43"/>
      <c r="S1049" s="43"/>
      <c r="T1049" s="43"/>
      <c r="U1049" s="43"/>
    </row>
    <row r="1050" spans="2:21" ht="16.5">
      <c r="B1050" s="82" t="s">
        <v>27</v>
      </c>
      <c r="C1050" s="48"/>
      <c r="D1050" s="48">
        <f>D1048+D1049</f>
        <v>16</v>
      </c>
      <c r="E1050" s="48">
        <f>E1048+E1049</f>
        <v>17</v>
      </c>
      <c r="F1050" s="48">
        <f>F1048+F1049</f>
        <v>11</v>
      </c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</row>
    <row r="1051" spans="2:21" ht="17.25">
      <c r="B1051" s="82" t="s">
        <v>102</v>
      </c>
      <c r="C1051" s="220"/>
      <c r="D1051" s="220"/>
      <c r="E1051" s="220"/>
      <c r="F1051" s="220"/>
      <c r="G1051" s="213" t="s">
        <v>268</v>
      </c>
      <c r="H1051" s="214"/>
      <c r="I1051" s="214"/>
      <c r="J1051" s="214"/>
      <c r="K1051" s="214"/>
      <c r="L1051" s="214"/>
      <c r="M1051" s="214"/>
      <c r="N1051" s="214"/>
      <c r="O1051" s="214"/>
      <c r="P1051" s="214"/>
      <c r="Q1051" s="214"/>
      <c r="R1051" s="214"/>
      <c r="S1051" s="214"/>
      <c r="T1051" s="214"/>
      <c r="U1051" s="214"/>
    </row>
    <row r="1052" spans="2:21" ht="18">
      <c r="B1052" s="45"/>
      <c r="C1052" s="218"/>
      <c r="D1052" s="218"/>
      <c r="E1052" s="48"/>
      <c r="F1052" s="48"/>
      <c r="G1052" s="213" t="s">
        <v>305</v>
      </c>
      <c r="H1052" s="214"/>
      <c r="I1052" s="214"/>
      <c r="J1052" s="214"/>
      <c r="K1052" s="214"/>
      <c r="L1052" s="214"/>
      <c r="M1052" s="214"/>
      <c r="N1052" s="214"/>
      <c r="O1052" s="214"/>
      <c r="P1052" s="214"/>
      <c r="Q1052" s="214"/>
      <c r="R1052" s="214"/>
      <c r="S1052" s="214"/>
      <c r="T1052" s="214"/>
      <c r="U1052" s="214"/>
    </row>
    <row r="1053" spans="2:21" ht="16.5">
      <c r="B1053" s="93" t="s">
        <v>232</v>
      </c>
      <c r="C1053" s="118"/>
      <c r="D1053" s="118"/>
      <c r="E1053" s="118"/>
      <c r="F1053" s="118"/>
      <c r="G1053" s="118"/>
      <c r="H1053" s="118"/>
      <c r="I1053" s="118"/>
      <c r="J1053" s="118"/>
      <c r="K1053" s="118"/>
      <c r="L1053" s="118"/>
      <c r="M1053" s="118"/>
      <c r="N1053" s="118"/>
      <c r="O1053" s="118"/>
      <c r="P1053" s="118"/>
      <c r="Q1053" s="118"/>
      <c r="R1053" s="118"/>
      <c r="S1053" s="118"/>
      <c r="T1053" s="118"/>
      <c r="U1053" s="118"/>
    </row>
    <row r="1054" spans="1:24" ht="16.5" customHeight="1">
      <c r="A1054" s="49" t="s">
        <v>299</v>
      </c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</row>
    <row r="1055" spans="2:21" ht="17.25">
      <c r="B1055" s="51"/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  <c r="R1055" s="52"/>
      <c r="S1055" s="52"/>
      <c r="T1055" s="52"/>
      <c r="U1055" s="52"/>
    </row>
    <row r="1056" spans="2:21" ht="17.25">
      <c r="B1056" s="51"/>
      <c r="C1056" s="52"/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  <c r="R1056" s="52"/>
      <c r="S1056" s="52"/>
      <c r="T1056" s="52"/>
      <c r="U1056" s="52"/>
    </row>
    <row r="1057" spans="2:21" ht="17.25">
      <c r="B1057" s="51"/>
      <c r="C1057" s="52"/>
      <c r="D1057" s="52"/>
      <c r="E1057" s="52"/>
      <c r="F1057" s="52"/>
      <c r="G1057" s="52"/>
      <c r="H1057" s="52"/>
      <c r="I1057" s="52"/>
      <c r="J1057" s="52"/>
      <c r="K1057" s="52"/>
      <c r="L1057" s="52"/>
      <c r="M1057" s="52"/>
      <c r="N1057" s="52"/>
      <c r="O1057" s="52"/>
      <c r="P1057" s="52"/>
      <c r="Q1057" s="52"/>
      <c r="R1057" s="52"/>
      <c r="S1057" s="52"/>
      <c r="T1057" s="52"/>
      <c r="U1057" s="52"/>
    </row>
    <row r="1058" spans="2:21" ht="17.25">
      <c r="B1058" s="51"/>
      <c r="C1058" s="52"/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2"/>
      <c r="T1058" s="52"/>
      <c r="U1058" s="52"/>
    </row>
    <row r="1059" spans="2:21" ht="17.25">
      <c r="B1059" s="51"/>
      <c r="C1059" s="52"/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  <c r="R1059" s="52"/>
      <c r="S1059" s="52"/>
      <c r="T1059" s="52"/>
      <c r="U1059" s="52"/>
    </row>
    <row r="1060" spans="2:21" ht="17.25">
      <c r="B1060" s="51"/>
      <c r="C1060" s="52"/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  <c r="R1060" s="52"/>
      <c r="S1060" s="52"/>
      <c r="T1060" s="52"/>
      <c r="U1060" s="52"/>
    </row>
    <row r="1061" spans="2:21" ht="18">
      <c r="B1061" s="56">
        <v>27</v>
      </c>
      <c r="C1061" s="56"/>
      <c r="D1061" s="56"/>
      <c r="E1061" s="56"/>
      <c r="F1061" s="56"/>
      <c r="G1061" s="56"/>
      <c r="H1061" s="56"/>
      <c r="I1061" s="56"/>
      <c r="J1061" s="56"/>
      <c r="K1061" s="56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</row>
    <row r="1062" spans="2:21" ht="18">
      <c r="B1062" s="56"/>
      <c r="C1062" s="56"/>
      <c r="D1062" s="56"/>
      <c r="E1062" s="56"/>
      <c r="F1062" s="56"/>
      <c r="G1062" s="56"/>
      <c r="H1062" s="56"/>
      <c r="I1062" s="56"/>
      <c r="J1062" s="56"/>
      <c r="K1062" s="56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</row>
    <row r="1063" spans="2:21" ht="18">
      <c r="B1063" s="56"/>
      <c r="C1063" s="56"/>
      <c r="D1063" s="56"/>
      <c r="E1063" s="56"/>
      <c r="F1063" s="56"/>
      <c r="G1063" s="56"/>
      <c r="H1063" s="56"/>
      <c r="I1063" s="56"/>
      <c r="J1063" s="56"/>
      <c r="K1063" s="56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</row>
    <row r="1064" spans="2:21" ht="18">
      <c r="B1064" s="56"/>
      <c r="C1064" s="56"/>
      <c r="D1064" s="56"/>
      <c r="E1064" s="56"/>
      <c r="F1064" s="56"/>
      <c r="G1064" s="56"/>
      <c r="H1064" s="56"/>
      <c r="I1064" s="56"/>
      <c r="J1064" s="56"/>
      <c r="K1064" s="56"/>
      <c r="L1064" s="56"/>
      <c r="M1064" s="56"/>
      <c r="N1064" s="56"/>
      <c r="O1064" s="56"/>
      <c r="P1064" s="56"/>
      <c r="Q1064" s="56"/>
      <c r="R1064" s="56"/>
      <c r="S1064" s="56"/>
      <c r="T1064" s="56"/>
      <c r="U1064" s="56"/>
    </row>
    <row r="1065" spans="2:21" ht="18">
      <c r="B1065" s="56"/>
      <c r="C1065" s="56"/>
      <c r="D1065" s="56"/>
      <c r="E1065" s="56"/>
      <c r="F1065" s="56"/>
      <c r="G1065" s="56"/>
      <c r="H1065" s="56"/>
      <c r="I1065" s="56"/>
      <c r="J1065" s="56"/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</row>
    <row r="1066" spans="2:21" ht="18">
      <c r="B1066" s="56"/>
      <c r="C1066" s="56"/>
      <c r="D1066" s="56"/>
      <c r="E1066" s="56"/>
      <c r="F1066" s="56"/>
      <c r="G1066" s="56"/>
      <c r="H1066" s="56"/>
      <c r="I1066" s="56"/>
      <c r="J1066" s="56"/>
      <c r="K1066" s="56"/>
      <c r="L1066" s="56"/>
      <c r="M1066" s="56"/>
      <c r="N1066" s="56"/>
      <c r="O1066" s="56"/>
      <c r="P1066" s="56"/>
      <c r="Q1066" s="56"/>
      <c r="R1066" s="56"/>
      <c r="S1066" s="56"/>
      <c r="T1066" s="56"/>
      <c r="U1066" s="56"/>
    </row>
    <row r="1067" spans="2:21" ht="23.25">
      <c r="B1067" s="114" t="s">
        <v>146</v>
      </c>
      <c r="C1067" s="117"/>
      <c r="D1067" s="117"/>
      <c r="E1067" s="117"/>
      <c r="F1067" s="117"/>
      <c r="G1067" s="117"/>
      <c r="H1067" s="117"/>
      <c r="I1067" s="117"/>
      <c r="J1067" s="117"/>
      <c r="K1067" s="117"/>
      <c r="L1067" s="117"/>
      <c r="M1067" s="117"/>
      <c r="N1067" s="117"/>
      <c r="O1067" s="117"/>
      <c r="P1067" s="117"/>
      <c r="Q1067" s="117"/>
      <c r="R1067" s="117"/>
      <c r="S1067" s="117"/>
      <c r="T1067" s="117"/>
      <c r="U1067" s="117"/>
    </row>
    <row r="1068" spans="2:21" ht="22.5">
      <c r="B1068" s="115" t="s">
        <v>247</v>
      </c>
      <c r="C1068" s="117"/>
      <c r="D1068" s="117"/>
      <c r="E1068" s="117"/>
      <c r="F1068" s="117"/>
      <c r="G1068" s="117"/>
      <c r="H1068" s="117"/>
      <c r="I1068" s="117"/>
      <c r="J1068" s="117"/>
      <c r="K1068" s="117"/>
      <c r="L1068" s="117"/>
      <c r="M1068" s="117"/>
      <c r="N1068" s="117"/>
      <c r="O1068" s="117"/>
      <c r="P1068" s="117"/>
      <c r="Q1068" s="117"/>
      <c r="R1068" s="117"/>
      <c r="S1068" s="117"/>
      <c r="T1068" s="117"/>
      <c r="U1068" s="117"/>
    </row>
    <row r="1069" spans="2:21" ht="23.25">
      <c r="B1069" s="116"/>
      <c r="C1069" s="53"/>
      <c r="D1069" s="53"/>
      <c r="E1069" s="53"/>
      <c r="F1069" s="229" t="s">
        <v>313</v>
      </c>
      <c r="G1069" s="229"/>
      <c r="H1069" s="229"/>
      <c r="I1069" s="229"/>
      <c r="J1069" s="229"/>
      <c r="K1069" s="229"/>
      <c r="L1069" s="229"/>
      <c r="M1069" s="229"/>
      <c r="N1069" s="229"/>
      <c r="O1069" s="229"/>
      <c r="P1069" s="229"/>
      <c r="Q1069" s="229"/>
      <c r="R1069" s="229"/>
      <c r="S1069" s="53"/>
      <c r="T1069" s="53"/>
      <c r="U1069" s="53"/>
    </row>
    <row r="1070" spans="2:21" ht="23.25">
      <c r="B1070" s="86" t="s">
        <v>152</v>
      </c>
      <c r="C1070" s="80"/>
      <c r="D1070" s="80"/>
      <c r="E1070" s="80"/>
      <c r="F1070" s="80"/>
      <c r="G1070" s="9"/>
      <c r="H1070" s="9"/>
      <c r="I1070" s="9"/>
      <c r="J1070" s="57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</row>
    <row r="1071" spans="2:17" ht="12.75">
      <c r="B1071" s="3" t="s">
        <v>22</v>
      </c>
      <c r="Q1071" s="3" t="s">
        <v>22</v>
      </c>
    </row>
    <row r="1072" spans="2:22" ht="18.75">
      <c r="B1072" s="69" t="s">
        <v>1</v>
      </c>
      <c r="C1072" s="72" t="s">
        <v>343</v>
      </c>
      <c r="D1072" s="70" t="s">
        <v>29</v>
      </c>
      <c r="E1072" s="70" t="s">
        <v>4</v>
      </c>
      <c r="F1072" s="71" t="s">
        <v>21</v>
      </c>
      <c r="G1072" s="72" t="s">
        <v>12</v>
      </c>
      <c r="H1072" s="72" t="s">
        <v>13</v>
      </c>
      <c r="I1072" s="73" t="s">
        <v>0</v>
      </c>
      <c r="J1072" s="74" t="s">
        <v>11</v>
      </c>
      <c r="K1072" s="74" t="s">
        <v>12</v>
      </c>
      <c r="L1072" s="72" t="s">
        <v>13</v>
      </c>
      <c r="M1072" s="73" t="s">
        <v>0</v>
      </c>
      <c r="N1072" s="72" t="s">
        <v>14</v>
      </c>
      <c r="O1072" s="74" t="s">
        <v>15</v>
      </c>
      <c r="P1072" s="74" t="s">
        <v>13</v>
      </c>
      <c r="Q1072" s="73" t="s">
        <v>0</v>
      </c>
      <c r="R1072" s="74" t="s">
        <v>23</v>
      </c>
      <c r="S1072" s="74" t="s">
        <v>24</v>
      </c>
      <c r="T1072" s="72" t="s">
        <v>13</v>
      </c>
      <c r="U1072" s="73" t="s">
        <v>0</v>
      </c>
      <c r="V1072" s="62"/>
    </row>
    <row r="1073" spans="2:22" ht="18.75">
      <c r="B1073" s="69" t="s">
        <v>3</v>
      </c>
      <c r="C1073" s="101" t="s">
        <v>319</v>
      </c>
      <c r="D1073" s="70" t="s">
        <v>30</v>
      </c>
      <c r="E1073" s="70" t="s">
        <v>5</v>
      </c>
      <c r="F1073" s="70" t="s">
        <v>7</v>
      </c>
      <c r="G1073" s="70" t="s">
        <v>8</v>
      </c>
      <c r="H1073" s="70" t="s">
        <v>9</v>
      </c>
      <c r="I1073" s="60" t="s">
        <v>10</v>
      </c>
      <c r="J1073" s="70" t="s">
        <v>7</v>
      </c>
      <c r="K1073" s="70" t="s">
        <v>8</v>
      </c>
      <c r="L1073" s="70" t="s">
        <v>9</v>
      </c>
      <c r="M1073" s="60" t="s">
        <v>10</v>
      </c>
      <c r="N1073" s="70" t="s">
        <v>7</v>
      </c>
      <c r="O1073" s="70" t="s">
        <v>8</v>
      </c>
      <c r="P1073" s="70" t="s">
        <v>9</v>
      </c>
      <c r="Q1073" s="60" t="s">
        <v>10</v>
      </c>
      <c r="R1073" s="73" t="s">
        <v>7</v>
      </c>
      <c r="S1073" s="73" t="s">
        <v>8</v>
      </c>
      <c r="T1073" s="70" t="s">
        <v>9</v>
      </c>
      <c r="U1073" s="60" t="s">
        <v>10</v>
      </c>
      <c r="V1073" s="62"/>
    </row>
    <row r="1074" spans="2:17" ht="24" customHeight="1">
      <c r="B1074" s="11"/>
      <c r="C1074" s="101" t="s">
        <v>320</v>
      </c>
      <c r="D1074" s="70" t="s">
        <v>308</v>
      </c>
      <c r="E1074" s="70" t="s">
        <v>6</v>
      </c>
      <c r="F1074" s="70" t="s">
        <v>31</v>
      </c>
      <c r="G1074" s="70" t="s">
        <v>31</v>
      </c>
      <c r="H1074" s="10">
        <v>0.03</v>
      </c>
      <c r="L1074" s="10">
        <v>0.01</v>
      </c>
      <c r="N1074" s="4"/>
      <c r="O1074" s="4"/>
      <c r="P1074" s="10">
        <v>0.01</v>
      </c>
      <c r="Q1074" s="4"/>
    </row>
    <row r="1075" spans="2:21" ht="24" customHeight="1">
      <c r="B1075" s="11"/>
      <c r="D1075" s="4" t="s">
        <v>32</v>
      </c>
      <c r="E1075" s="5"/>
      <c r="F1075" s="4" t="s">
        <v>32</v>
      </c>
      <c r="G1075" s="4" t="s">
        <v>32</v>
      </c>
      <c r="H1075" s="4" t="s">
        <v>32</v>
      </c>
      <c r="I1075" s="4" t="s">
        <v>32</v>
      </c>
      <c r="J1075" s="4" t="s">
        <v>32</v>
      </c>
      <c r="K1075" s="4" t="s">
        <v>32</v>
      </c>
      <c r="L1075" s="4" t="s">
        <v>32</v>
      </c>
      <c r="N1075" s="4" t="s">
        <v>32</v>
      </c>
      <c r="O1075" s="4" t="s">
        <v>32</v>
      </c>
      <c r="P1075" s="4" t="s">
        <v>32</v>
      </c>
      <c r="Q1075" s="4" t="s">
        <v>32</v>
      </c>
      <c r="R1075" s="4" t="s">
        <v>32</v>
      </c>
      <c r="S1075" s="4" t="s">
        <v>32</v>
      </c>
      <c r="T1075" s="4" t="s">
        <v>32</v>
      </c>
      <c r="U1075" s="4" t="s">
        <v>32</v>
      </c>
    </row>
    <row r="1076" spans="2:21" ht="24" customHeight="1">
      <c r="B1076" s="60">
        <v>1</v>
      </c>
      <c r="C1076" s="60"/>
      <c r="D1076" s="60">
        <v>3</v>
      </c>
      <c r="E1076" s="60">
        <v>4</v>
      </c>
      <c r="F1076" s="60">
        <v>5</v>
      </c>
      <c r="G1076" s="60">
        <v>6</v>
      </c>
      <c r="H1076" s="61">
        <v>7</v>
      </c>
      <c r="I1076" s="60">
        <v>8</v>
      </c>
      <c r="J1076" s="60">
        <v>9</v>
      </c>
      <c r="K1076" s="60">
        <v>10</v>
      </c>
      <c r="L1076" s="61">
        <v>11</v>
      </c>
      <c r="M1076" s="60">
        <v>12</v>
      </c>
      <c r="N1076" s="60">
        <v>13</v>
      </c>
      <c r="O1076" s="60">
        <v>14</v>
      </c>
      <c r="P1076" s="61">
        <v>15</v>
      </c>
      <c r="Q1076" s="60">
        <v>16</v>
      </c>
      <c r="R1076" s="60">
        <v>17</v>
      </c>
      <c r="S1076" s="60">
        <v>18</v>
      </c>
      <c r="T1076" s="60">
        <v>19</v>
      </c>
      <c r="U1076" s="60">
        <v>20</v>
      </c>
    </row>
    <row r="1077" spans="1:21" ht="24" customHeight="1">
      <c r="A1077" s="193">
        <v>1</v>
      </c>
      <c r="B1077" s="197" t="s">
        <v>16</v>
      </c>
      <c r="C1077" s="127">
        <v>156</v>
      </c>
      <c r="D1077" s="127">
        <f>C1077*15</f>
        <v>2340</v>
      </c>
      <c r="E1077" s="127">
        <f>SUM(C1077*32)</f>
        <v>4992</v>
      </c>
      <c r="F1077" s="127">
        <f>SUM(C1077*22)</f>
        <v>3432</v>
      </c>
      <c r="G1077" s="127">
        <f>SUM(E1077*8)</f>
        <v>39936</v>
      </c>
      <c r="H1077" s="127" t="s">
        <v>20</v>
      </c>
      <c r="I1077" s="128">
        <f>SUM(D1077+F1077+G1077)</f>
        <v>45708</v>
      </c>
      <c r="J1077" s="127">
        <f>SUM(C1077*3)</f>
        <v>468</v>
      </c>
      <c r="K1077" s="127">
        <f>SUM(E1077*0.5)</f>
        <v>2496</v>
      </c>
      <c r="L1077" s="127" t="str">
        <f>+L1079</f>
        <v>+</v>
      </c>
      <c r="M1077" s="128">
        <f>SUM(J1077:L1077)</f>
        <v>2964</v>
      </c>
      <c r="N1077" s="127">
        <f>SUM(C1077*3)</f>
        <v>468</v>
      </c>
      <c r="O1077" s="127">
        <f>SUM(E1077*1)</f>
        <v>4992</v>
      </c>
      <c r="P1077" s="127" t="s">
        <v>20</v>
      </c>
      <c r="Q1077" s="128">
        <f>SUM(N1077:P1077)</f>
        <v>5460</v>
      </c>
      <c r="R1077" s="127">
        <f>SUM(C1077*2)</f>
        <v>312</v>
      </c>
      <c r="S1077" s="127">
        <f>SUM(E1077*0.5)</f>
        <v>2496</v>
      </c>
      <c r="T1077" s="127" t="s">
        <v>20</v>
      </c>
      <c r="U1077" s="128">
        <f>SUM(R1077:T1077)</f>
        <v>2808</v>
      </c>
    </row>
    <row r="1078" spans="1:21" ht="20.25" customHeight="1">
      <c r="A1078" s="193">
        <v>2</v>
      </c>
      <c r="B1078" s="197" t="s">
        <v>17</v>
      </c>
      <c r="C1078" s="127">
        <v>156</v>
      </c>
      <c r="D1078" s="127">
        <f>SUM(C1078*15)</f>
        <v>2340</v>
      </c>
      <c r="E1078" s="129">
        <f>SUM(C1078*24)</f>
        <v>3744</v>
      </c>
      <c r="F1078" s="127">
        <f>SUM(C1078*32.5)</f>
        <v>5070</v>
      </c>
      <c r="G1078" s="127">
        <f>SUM(E1078*8)</f>
        <v>29952</v>
      </c>
      <c r="H1078" s="127" t="s">
        <v>20</v>
      </c>
      <c r="I1078" s="128">
        <f>SUM(D1078+F1078+G1078)</f>
        <v>37362</v>
      </c>
      <c r="J1078" s="127">
        <f>SUM(C1078*2.5)</f>
        <v>390</v>
      </c>
      <c r="K1078" s="127">
        <f>SUM(E1078*0.5)</f>
        <v>1872</v>
      </c>
      <c r="L1078" s="127" t="s">
        <v>20</v>
      </c>
      <c r="M1078" s="128">
        <f>SUM(J1078:L1078)</f>
        <v>2262</v>
      </c>
      <c r="N1078" s="127">
        <f>SUM(C1078*3)</f>
        <v>468</v>
      </c>
      <c r="O1078" s="127">
        <f>SUM(E1078*1)</f>
        <v>3744</v>
      </c>
      <c r="P1078" s="127" t="s">
        <v>20</v>
      </c>
      <c r="Q1078" s="128">
        <f>SUM(N1078:P1078)</f>
        <v>4212</v>
      </c>
      <c r="R1078" s="127">
        <f>SUM(C1078*2)</f>
        <v>312</v>
      </c>
      <c r="S1078" s="127">
        <f>SUM(E1078*0.5)</f>
        <v>1872</v>
      </c>
      <c r="T1078" s="127" t="s">
        <v>20</v>
      </c>
      <c r="U1078" s="128">
        <f>SUM(R1078:T1078)</f>
        <v>2184</v>
      </c>
    </row>
    <row r="1079" spans="1:21" ht="20.25" customHeight="1">
      <c r="A1079" s="193">
        <v>3</v>
      </c>
      <c r="B1079" s="197" t="s">
        <v>18</v>
      </c>
      <c r="C1079" s="127">
        <v>105</v>
      </c>
      <c r="D1079" s="127">
        <f>SUM(C1079*15)</f>
        <v>1575</v>
      </c>
      <c r="E1079" s="127">
        <f>SUM(C1079*32)</f>
        <v>3360</v>
      </c>
      <c r="F1079" s="127">
        <f>SUM(C1079*22)</f>
        <v>2310</v>
      </c>
      <c r="G1079" s="127">
        <f>SUM(E1079*8)</f>
        <v>26880</v>
      </c>
      <c r="H1079" s="127" t="s">
        <v>20</v>
      </c>
      <c r="I1079" s="128">
        <f>SUM(D1079+F1079+G1079)</f>
        <v>30765</v>
      </c>
      <c r="J1079" s="127">
        <f>SUM(C1079*3)</f>
        <v>315</v>
      </c>
      <c r="K1079" s="127">
        <f>SUM(E1079*0.5)</f>
        <v>1680</v>
      </c>
      <c r="L1079" s="127" t="s">
        <v>20</v>
      </c>
      <c r="M1079" s="128">
        <f>SUM(J1079:L1079)</f>
        <v>1995</v>
      </c>
      <c r="N1079" s="127">
        <f>SUM(C1079*3)</f>
        <v>315</v>
      </c>
      <c r="O1079" s="127">
        <f>SUM(E1079*1)</f>
        <v>3360</v>
      </c>
      <c r="P1079" s="127" t="s">
        <v>20</v>
      </c>
      <c r="Q1079" s="128">
        <f>SUM(N1079:P1079)</f>
        <v>3675</v>
      </c>
      <c r="R1079" s="127">
        <f>SUM(C1079*2)</f>
        <v>210</v>
      </c>
      <c r="S1079" s="127">
        <f>SUM(E1079*0.5)</f>
        <v>1680</v>
      </c>
      <c r="T1079" s="127" t="s">
        <v>20</v>
      </c>
      <c r="U1079" s="128">
        <f>SUM(R1079:T1079)</f>
        <v>1890</v>
      </c>
    </row>
    <row r="1080" spans="1:21" ht="20.25" customHeight="1">
      <c r="A1080" s="193">
        <v>4</v>
      </c>
      <c r="B1080" s="197" t="s">
        <v>84</v>
      </c>
      <c r="C1080" s="127">
        <v>40</v>
      </c>
      <c r="D1080" s="127">
        <f>SUM(C1080*15)</f>
        <v>600</v>
      </c>
      <c r="E1080" s="129">
        <f>SUM(C1080*24)</f>
        <v>960</v>
      </c>
      <c r="F1080" s="127">
        <f>SUM(C1080*32.5)</f>
        <v>1300</v>
      </c>
      <c r="G1080" s="127">
        <f>SUM(E1080*8)</f>
        <v>7680</v>
      </c>
      <c r="H1080" s="127" t="s">
        <v>20</v>
      </c>
      <c r="I1080" s="128">
        <f>SUM(D1080+F1080+G1080)</f>
        <v>9580</v>
      </c>
      <c r="J1080" s="127">
        <f>SUM(C1080*2.5)</f>
        <v>100</v>
      </c>
      <c r="K1080" s="127">
        <f>SUM(E1080*0.5)</f>
        <v>480</v>
      </c>
      <c r="L1080" s="127" t="s">
        <v>20</v>
      </c>
      <c r="M1080" s="128">
        <f>SUM(J1080:L1080)</f>
        <v>580</v>
      </c>
      <c r="N1080" s="127">
        <f>SUM(C1080*3)</f>
        <v>120</v>
      </c>
      <c r="O1080" s="127">
        <f>SUM(E1080*1)</f>
        <v>960</v>
      </c>
      <c r="P1080" s="127" t="s">
        <v>20</v>
      </c>
      <c r="Q1080" s="128">
        <f>SUM(N1080:P1080)</f>
        <v>1080</v>
      </c>
      <c r="R1080" s="127">
        <f>SUM(C1080*2)</f>
        <v>80</v>
      </c>
      <c r="S1080" s="127">
        <f>SUM(E1080*0.5)</f>
        <v>480</v>
      </c>
      <c r="T1080" s="127" t="s">
        <v>20</v>
      </c>
      <c r="U1080" s="128">
        <f>SUM(R1080:T1080)</f>
        <v>560</v>
      </c>
    </row>
    <row r="1081" spans="2:21" ht="18" customHeight="1">
      <c r="B1081" s="133" t="s">
        <v>27</v>
      </c>
      <c r="C1081" s="130">
        <f>+C1079+C1078+C1077</f>
        <v>417</v>
      </c>
      <c r="D1081" s="130">
        <f>D1080+D1079+D1078+D1077</f>
        <v>6855</v>
      </c>
      <c r="E1081" s="130">
        <f aca="true" t="shared" si="26" ref="E1081:U1081">SUM(E1077:E1080)</f>
        <v>13056</v>
      </c>
      <c r="F1081" s="130">
        <f t="shared" si="26"/>
        <v>12112</v>
      </c>
      <c r="G1081" s="130">
        <f t="shared" si="26"/>
        <v>104448</v>
      </c>
      <c r="H1081" s="130">
        <f t="shared" si="26"/>
        <v>0</v>
      </c>
      <c r="I1081" s="130">
        <f t="shared" si="26"/>
        <v>123415</v>
      </c>
      <c r="J1081" s="130">
        <f t="shared" si="26"/>
        <v>1273</v>
      </c>
      <c r="K1081" s="130">
        <f t="shared" si="26"/>
        <v>6528</v>
      </c>
      <c r="L1081" s="130">
        <f t="shared" si="26"/>
        <v>0</v>
      </c>
      <c r="M1081" s="130">
        <f t="shared" si="26"/>
        <v>7801</v>
      </c>
      <c r="N1081" s="130">
        <f t="shared" si="26"/>
        <v>1371</v>
      </c>
      <c r="O1081" s="130">
        <f t="shared" si="26"/>
        <v>13056</v>
      </c>
      <c r="P1081" s="130">
        <f t="shared" si="26"/>
        <v>0</v>
      </c>
      <c r="Q1081" s="130">
        <f t="shared" si="26"/>
        <v>14427</v>
      </c>
      <c r="R1081" s="130">
        <f t="shared" si="26"/>
        <v>914</v>
      </c>
      <c r="S1081" s="130">
        <f t="shared" si="26"/>
        <v>6528</v>
      </c>
      <c r="T1081" s="130">
        <f t="shared" si="26"/>
        <v>0</v>
      </c>
      <c r="U1081" s="130">
        <f t="shared" si="26"/>
        <v>7442</v>
      </c>
    </row>
    <row r="1082" spans="2:21" ht="19.5">
      <c r="B1082" s="41" t="s">
        <v>298</v>
      </c>
      <c r="C1082" s="143"/>
      <c r="D1082" s="143"/>
      <c r="E1082" s="143"/>
      <c r="F1082" s="143"/>
      <c r="G1082" s="143"/>
      <c r="H1082" s="143"/>
      <c r="I1082" s="143"/>
      <c r="J1082" s="143"/>
      <c r="K1082" s="143"/>
      <c r="L1082" s="143"/>
      <c r="M1082" s="143"/>
      <c r="N1082" s="143"/>
      <c r="O1082" s="143"/>
      <c r="P1082" s="143"/>
      <c r="Q1082" s="143"/>
      <c r="R1082" s="143"/>
      <c r="S1082" s="143"/>
      <c r="T1082" s="143"/>
      <c r="U1082" s="143"/>
    </row>
    <row r="1083" spans="2:21" ht="15.75">
      <c r="B1083" s="40" t="s">
        <v>106</v>
      </c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</row>
    <row r="1084" spans="2:22" ht="16.5">
      <c r="B1084" s="113" t="s">
        <v>69</v>
      </c>
      <c r="C1084" s="67"/>
      <c r="D1084" s="67"/>
      <c r="E1084" s="67"/>
      <c r="F1084" s="212"/>
      <c r="G1084" s="212"/>
      <c r="H1084" s="212"/>
      <c r="I1084" s="212"/>
      <c r="J1084" s="212"/>
      <c r="K1084" s="212"/>
      <c r="L1084" s="212"/>
      <c r="M1084" s="212"/>
      <c r="N1084" s="212"/>
      <c r="O1084" s="212"/>
      <c r="P1084" s="80"/>
      <c r="Q1084" s="80"/>
      <c r="R1084" s="212"/>
      <c r="S1084" s="212"/>
      <c r="T1084" s="212"/>
      <c r="U1084" s="212"/>
      <c r="V1084" s="62"/>
    </row>
    <row r="1085" spans="2:22" ht="15.75">
      <c r="B1085" s="80"/>
      <c r="C1085" s="211"/>
      <c r="D1085" s="211"/>
      <c r="E1085" s="211" t="s">
        <v>265</v>
      </c>
      <c r="F1085" s="211"/>
      <c r="G1085" s="211" t="s">
        <v>269</v>
      </c>
      <c r="H1085" s="214"/>
      <c r="I1085" s="214"/>
      <c r="J1085" s="214"/>
      <c r="K1085" s="214"/>
      <c r="L1085" s="211" t="s">
        <v>207</v>
      </c>
      <c r="M1085" s="211"/>
      <c r="N1085" s="211"/>
      <c r="O1085" s="211"/>
      <c r="P1085" s="96"/>
      <c r="Q1085" s="183"/>
      <c r="R1085" s="211" t="s">
        <v>206</v>
      </c>
      <c r="S1085" s="214"/>
      <c r="T1085" s="214"/>
      <c r="U1085" s="214"/>
      <c r="V1085" s="62"/>
    </row>
    <row r="1086" spans="2:22" ht="15.75">
      <c r="B1086" s="80"/>
      <c r="C1086" s="66"/>
      <c r="D1086" s="65" t="s">
        <v>267</v>
      </c>
      <c r="E1086" s="66" t="s">
        <v>266</v>
      </c>
      <c r="F1086" s="65" t="s">
        <v>267</v>
      </c>
      <c r="G1086" s="96"/>
      <c r="H1086" s="96"/>
      <c r="I1086" s="96"/>
      <c r="J1086" s="96"/>
      <c r="K1086" s="96"/>
      <c r="L1086" s="211" t="s">
        <v>208</v>
      </c>
      <c r="M1086" s="214"/>
      <c r="N1086" s="214"/>
      <c r="O1086" s="214"/>
      <c r="P1086" s="96"/>
      <c r="Q1086" s="96"/>
      <c r="R1086" s="96"/>
      <c r="S1086" s="96"/>
      <c r="T1086" s="96"/>
      <c r="U1086" s="96"/>
      <c r="V1086" s="62"/>
    </row>
    <row r="1087" spans="2:22" ht="15.75">
      <c r="B1087" s="49" t="s">
        <v>263</v>
      </c>
      <c r="C1087" s="85"/>
      <c r="D1087" s="85">
        <v>34</v>
      </c>
      <c r="E1087" s="85">
        <v>32</v>
      </c>
      <c r="F1087" s="85">
        <v>21</v>
      </c>
      <c r="G1087" s="96"/>
      <c r="H1087" s="96"/>
      <c r="I1087" s="96"/>
      <c r="J1087" s="96"/>
      <c r="K1087" s="96"/>
      <c r="L1087" s="211" t="s">
        <v>209</v>
      </c>
      <c r="M1087" s="214"/>
      <c r="N1087" s="214"/>
      <c r="O1087" s="214"/>
      <c r="P1087" s="96"/>
      <c r="Q1087" s="96"/>
      <c r="R1087" s="96"/>
      <c r="S1087" s="96"/>
      <c r="T1087" s="96"/>
      <c r="U1087" s="96"/>
      <c r="V1087" s="62"/>
    </row>
    <row r="1088" spans="2:22" ht="15.75">
      <c r="B1088" s="49" t="s">
        <v>264</v>
      </c>
      <c r="C1088" s="85"/>
      <c r="D1088" s="85"/>
      <c r="E1088" s="85"/>
      <c r="F1088" s="85"/>
      <c r="G1088" s="96"/>
      <c r="H1088" s="96"/>
      <c r="I1088" s="96"/>
      <c r="J1088" s="96"/>
      <c r="K1088" s="96"/>
      <c r="L1088" s="96"/>
      <c r="M1088" s="96"/>
      <c r="N1088" s="96"/>
      <c r="O1088" s="96"/>
      <c r="P1088" s="96"/>
      <c r="Q1088" s="96"/>
      <c r="R1088" s="96"/>
      <c r="S1088" s="96"/>
      <c r="T1088" s="96"/>
      <c r="U1088" s="96"/>
      <c r="V1088" s="62"/>
    </row>
    <row r="1089" spans="2:27" ht="16.5">
      <c r="B1089" s="82" t="s">
        <v>27</v>
      </c>
      <c r="C1089" s="48"/>
      <c r="D1089" s="48">
        <f>D1087+D1088</f>
        <v>34</v>
      </c>
      <c r="E1089" s="48">
        <f>E1087+E1088</f>
        <v>32</v>
      </c>
      <c r="F1089" s="48">
        <f>F1087+F1088</f>
        <v>21</v>
      </c>
      <c r="G1089" s="213" t="s">
        <v>0</v>
      </c>
      <c r="H1089" s="214"/>
      <c r="I1089" s="214"/>
      <c r="J1089" s="214"/>
      <c r="K1089" s="214"/>
      <c r="L1089" s="214"/>
      <c r="M1089" s="214"/>
      <c r="N1089" s="214"/>
      <c r="O1089" s="214"/>
      <c r="P1089" s="214"/>
      <c r="Q1089" s="214"/>
      <c r="R1089" s="214"/>
      <c r="S1089" s="214"/>
      <c r="T1089" s="214"/>
      <c r="U1089" s="214"/>
      <c r="W1089" s="62"/>
      <c r="X1089" s="62"/>
      <c r="Y1089" s="62"/>
      <c r="Z1089" s="62"/>
      <c r="AA1089" s="62"/>
    </row>
    <row r="1090" spans="2:27" ht="17.25">
      <c r="B1090" s="82" t="s">
        <v>102</v>
      </c>
      <c r="C1090" s="220"/>
      <c r="D1090" s="220"/>
      <c r="E1090" s="220"/>
      <c r="F1090" s="220"/>
      <c r="G1090" s="213" t="s">
        <v>268</v>
      </c>
      <c r="H1090" s="214"/>
      <c r="I1090" s="214"/>
      <c r="J1090" s="214"/>
      <c r="K1090" s="214"/>
      <c r="L1090" s="214"/>
      <c r="M1090" s="214"/>
      <c r="N1090" s="214"/>
      <c r="O1090" s="214"/>
      <c r="P1090" s="214"/>
      <c r="Q1090" s="214"/>
      <c r="R1090" s="214"/>
      <c r="S1090" s="214"/>
      <c r="T1090" s="214"/>
      <c r="U1090" s="214"/>
      <c r="W1090" s="62"/>
      <c r="X1090" s="62"/>
      <c r="Y1090" s="62"/>
      <c r="Z1090" s="62"/>
      <c r="AA1090" s="62"/>
    </row>
    <row r="1091" spans="2:27" ht="17.25">
      <c r="B1091" s="93" t="s">
        <v>233</v>
      </c>
      <c r="C1091" s="219"/>
      <c r="D1091" s="219"/>
      <c r="E1091" s="48"/>
      <c r="F1091" s="48"/>
      <c r="G1091" s="213" t="s">
        <v>305</v>
      </c>
      <c r="H1091" s="214"/>
      <c r="I1091" s="214"/>
      <c r="J1091" s="214"/>
      <c r="K1091" s="214"/>
      <c r="L1091" s="214"/>
      <c r="M1091" s="214"/>
      <c r="N1091" s="214"/>
      <c r="O1091" s="214"/>
      <c r="P1091" s="214"/>
      <c r="Q1091" s="214"/>
      <c r="R1091" s="214"/>
      <c r="S1091" s="214"/>
      <c r="T1091" s="214"/>
      <c r="U1091" s="214"/>
      <c r="W1091" s="62"/>
      <c r="X1091" s="62"/>
      <c r="Y1091" s="62"/>
      <c r="Z1091" s="62"/>
      <c r="AA1091" s="62"/>
    </row>
    <row r="1092" spans="1:27" ht="16.5" customHeight="1">
      <c r="A1092" s="49" t="s">
        <v>299</v>
      </c>
      <c r="B1092" s="49"/>
      <c r="C1092" s="49"/>
      <c r="D1092" s="49"/>
      <c r="E1092" s="49"/>
      <c r="F1092" s="49"/>
      <c r="G1092" s="49"/>
      <c r="H1092" s="49"/>
      <c r="I1092" s="49"/>
      <c r="J1092" s="49"/>
      <c r="K1092" s="49"/>
      <c r="L1092" s="49"/>
      <c r="M1092" s="49"/>
      <c r="N1092" s="49"/>
      <c r="O1092" s="49"/>
      <c r="P1092" s="49"/>
      <c r="Q1092" s="49"/>
      <c r="R1092" s="49"/>
      <c r="S1092" s="49"/>
      <c r="T1092" s="49"/>
      <c r="U1092" s="49"/>
      <c r="V1092" s="49"/>
      <c r="W1092" s="49"/>
      <c r="X1092" s="49"/>
      <c r="Y1092" s="62"/>
      <c r="Z1092" s="62"/>
      <c r="AA1092" s="62"/>
    </row>
    <row r="1093" spans="2:21" ht="17.25">
      <c r="B1093" s="51"/>
      <c r="C1093" s="52"/>
      <c r="D1093" s="52"/>
      <c r="E1093" s="52"/>
      <c r="F1093" s="52"/>
      <c r="G1093" s="52"/>
      <c r="H1093" s="52"/>
      <c r="I1093" s="52"/>
      <c r="J1093" s="52"/>
      <c r="K1093" s="52"/>
      <c r="L1093" s="52"/>
      <c r="M1093" s="52"/>
      <c r="N1093" s="52"/>
      <c r="O1093" s="52"/>
      <c r="P1093" s="52"/>
      <c r="Q1093" s="52"/>
      <c r="R1093" s="52"/>
      <c r="S1093" s="52"/>
      <c r="T1093" s="52"/>
      <c r="U1093" s="52"/>
    </row>
    <row r="1094" spans="2:21" ht="17.25">
      <c r="B1094" s="51"/>
      <c r="C1094" s="52"/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  <c r="R1094" s="52"/>
      <c r="S1094" s="52"/>
      <c r="T1094" s="52"/>
      <c r="U1094" s="52"/>
    </row>
    <row r="1095" spans="2:21" ht="17.25">
      <c r="B1095" s="51"/>
      <c r="C1095" s="52"/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  <c r="P1095" s="52"/>
      <c r="Q1095" s="52"/>
      <c r="R1095" s="52"/>
      <c r="S1095" s="52"/>
      <c r="T1095" s="52"/>
      <c r="U1095" s="52"/>
    </row>
    <row r="1096" spans="2:21" ht="17.25">
      <c r="B1096" s="51"/>
      <c r="C1096" s="52"/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  <c r="R1096" s="52"/>
      <c r="S1096" s="52"/>
      <c r="T1096" s="52"/>
      <c r="U1096" s="52"/>
    </row>
    <row r="1097" spans="2:21" ht="17.25">
      <c r="B1097" s="51"/>
      <c r="C1097" s="52"/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2"/>
      <c r="O1097" s="52"/>
      <c r="P1097" s="52"/>
      <c r="Q1097" s="52"/>
      <c r="R1097" s="52"/>
      <c r="S1097" s="52"/>
      <c r="T1097" s="52"/>
      <c r="U1097" s="52"/>
    </row>
    <row r="1098" spans="2:21" ht="17.25">
      <c r="B1098" s="51"/>
      <c r="C1098" s="52"/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  <c r="R1098" s="52"/>
      <c r="S1098" s="52"/>
      <c r="T1098" s="52"/>
      <c r="U1098" s="52"/>
    </row>
    <row r="1099" spans="2:21" ht="17.25">
      <c r="B1099" s="51"/>
      <c r="C1099" s="52"/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  <c r="R1099" s="52"/>
      <c r="S1099" s="52"/>
      <c r="T1099" s="52"/>
      <c r="U1099" s="52"/>
    </row>
    <row r="1100" spans="2:21" ht="18">
      <c r="B1100" s="56">
        <v>28</v>
      </c>
      <c r="C1100" s="56"/>
      <c r="D1100" s="56"/>
      <c r="E1100" s="56"/>
      <c r="F1100" s="56"/>
      <c r="G1100" s="56"/>
      <c r="H1100" s="56"/>
      <c r="I1100" s="56"/>
      <c r="J1100" s="56"/>
      <c r="K1100" s="56"/>
      <c r="L1100" s="56"/>
      <c r="M1100" s="56"/>
      <c r="N1100" s="56"/>
      <c r="O1100" s="56"/>
      <c r="P1100" s="56"/>
      <c r="Q1100" s="56"/>
      <c r="R1100" s="56"/>
      <c r="S1100" s="56"/>
      <c r="T1100" s="56"/>
      <c r="U1100" s="56"/>
    </row>
    <row r="1101" spans="2:21" ht="18">
      <c r="B1101" s="56"/>
      <c r="C1101" s="56"/>
      <c r="D1101" s="56"/>
      <c r="E1101" s="56"/>
      <c r="F1101" s="56"/>
      <c r="G1101" s="56"/>
      <c r="H1101" s="56"/>
      <c r="I1101" s="56"/>
      <c r="J1101" s="56"/>
      <c r="K1101" s="56"/>
      <c r="L1101" s="56"/>
      <c r="M1101" s="56"/>
      <c r="N1101" s="56"/>
      <c r="O1101" s="56"/>
      <c r="P1101" s="56"/>
      <c r="Q1101" s="56"/>
      <c r="R1101" s="56"/>
      <c r="S1101" s="56"/>
      <c r="T1101" s="56"/>
      <c r="U1101" s="56"/>
    </row>
    <row r="1102" spans="2:21" ht="18">
      <c r="B1102" s="56"/>
      <c r="C1102" s="56"/>
      <c r="D1102" s="56"/>
      <c r="E1102" s="56"/>
      <c r="F1102" s="56"/>
      <c r="G1102" s="56"/>
      <c r="H1102" s="56"/>
      <c r="I1102" s="56"/>
      <c r="J1102" s="56"/>
      <c r="K1102" s="56"/>
      <c r="L1102" s="56"/>
      <c r="M1102" s="56"/>
      <c r="N1102" s="56"/>
      <c r="O1102" s="56"/>
      <c r="P1102" s="56"/>
      <c r="Q1102" s="56"/>
      <c r="R1102" s="56"/>
      <c r="S1102" s="56"/>
      <c r="T1102" s="56"/>
      <c r="U1102" s="56"/>
    </row>
    <row r="1103" spans="2:21" ht="18">
      <c r="B1103" s="56"/>
      <c r="C1103" s="56"/>
      <c r="D1103" s="56"/>
      <c r="E1103" s="56"/>
      <c r="F1103" s="56"/>
      <c r="G1103" s="56"/>
      <c r="H1103" s="56"/>
      <c r="I1103" s="56"/>
      <c r="J1103" s="56"/>
      <c r="K1103" s="56"/>
      <c r="L1103" s="56"/>
      <c r="M1103" s="56"/>
      <c r="N1103" s="56"/>
      <c r="O1103" s="56"/>
      <c r="P1103" s="56"/>
      <c r="Q1103" s="56"/>
      <c r="R1103" s="56"/>
      <c r="S1103" s="56"/>
      <c r="T1103" s="56"/>
      <c r="U1103" s="56"/>
    </row>
    <row r="1104" spans="2:21" ht="18">
      <c r="B1104" s="56"/>
      <c r="C1104" s="56"/>
      <c r="D1104" s="56"/>
      <c r="E1104" s="56"/>
      <c r="F1104" s="56"/>
      <c r="G1104" s="56"/>
      <c r="H1104" s="56"/>
      <c r="I1104" s="56"/>
      <c r="J1104" s="56"/>
      <c r="K1104" s="56"/>
      <c r="L1104" s="56"/>
      <c r="M1104" s="56"/>
      <c r="N1104" s="56"/>
      <c r="O1104" s="56"/>
      <c r="P1104" s="56"/>
      <c r="Q1104" s="56"/>
      <c r="R1104" s="56"/>
      <c r="S1104" s="56"/>
      <c r="T1104" s="56"/>
      <c r="U1104" s="56"/>
    </row>
    <row r="1105" spans="2:21" ht="18">
      <c r="B1105" s="56"/>
      <c r="C1105" s="56"/>
      <c r="D1105" s="56"/>
      <c r="E1105" s="56"/>
      <c r="F1105" s="56"/>
      <c r="G1105" s="56"/>
      <c r="H1105" s="56"/>
      <c r="I1105" s="56"/>
      <c r="J1105" s="56"/>
      <c r="K1105" s="56"/>
      <c r="L1105" s="56"/>
      <c r="M1105" s="56"/>
      <c r="N1105" s="56"/>
      <c r="O1105" s="56"/>
      <c r="P1105" s="56"/>
      <c r="Q1105" s="56"/>
      <c r="R1105" s="56"/>
      <c r="S1105" s="56"/>
      <c r="T1105" s="56"/>
      <c r="U1105" s="56"/>
    </row>
    <row r="1106" spans="2:21" ht="18">
      <c r="B1106" s="56"/>
      <c r="C1106" s="56"/>
      <c r="D1106" s="56"/>
      <c r="E1106" s="56"/>
      <c r="F1106" s="56"/>
      <c r="G1106" s="56"/>
      <c r="H1106" s="56"/>
      <c r="I1106" s="56"/>
      <c r="J1106" s="56"/>
      <c r="K1106" s="56"/>
      <c r="L1106" s="56"/>
      <c r="M1106" s="56"/>
      <c r="N1106" s="56"/>
      <c r="O1106" s="56"/>
      <c r="P1106" s="56"/>
      <c r="Q1106" s="56"/>
      <c r="R1106" s="56"/>
      <c r="S1106" s="56"/>
      <c r="T1106" s="56"/>
      <c r="U1106" s="56"/>
    </row>
    <row r="1107" spans="2:21" ht="23.25">
      <c r="B1107" s="114" t="s">
        <v>146</v>
      </c>
      <c r="C1107" s="117"/>
      <c r="D1107" s="117"/>
      <c r="E1107" s="117"/>
      <c r="F1107" s="117"/>
      <c r="G1107" s="117"/>
      <c r="H1107" s="117"/>
      <c r="I1107" s="117"/>
      <c r="J1107" s="117"/>
      <c r="K1107" s="117"/>
      <c r="L1107" s="117"/>
      <c r="M1107" s="117"/>
      <c r="N1107" s="117"/>
      <c r="O1107" s="117"/>
      <c r="P1107" s="117"/>
      <c r="Q1107" s="117"/>
      <c r="R1107" s="117"/>
      <c r="S1107" s="117"/>
      <c r="T1107" s="117"/>
      <c r="U1107" s="117"/>
    </row>
    <row r="1108" spans="2:21" ht="22.5">
      <c r="B1108" s="115" t="s">
        <v>247</v>
      </c>
      <c r="C1108" s="117"/>
      <c r="D1108" s="117"/>
      <c r="E1108" s="117"/>
      <c r="F1108" s="117"/>
      <c r="G1108" s="117"/>
      <c r="H1108" s="117"/>
      <c r="I1108" s="117"/>
      <c r="J1108" s="117"/>
      <c r="K1108" s="117"/>
      <c r="L1108" s="117"/>
      <c r="M1108" s="117"/>
      <c r="N1108" s="117"/>
      <c r="O1108" s="117"/>
      <c r="P1108" s="117"/>
      <c r="Q1108" s="117"/>
      <c r="R1108" s="117"/>
      <c r="S1108" s="117"/>
      <c r="T1108" s="117"/>
      <c r="U1108" s="117"/>
    </row>
    <row r="1109" spans="2:21" ht="23.25">
      <c r="B1109" s="116"/>
      <c r="C1109" s="53"/>
      <c r="D1109" s="53"/>
      <c r="E1109" s="53"/>
      <c r="F1109" s="229" t="s">
        <v>313</v>
      </c>
      <c r="G1109" s="229"/>
      <c r="H1109" s="229"/>
      <c r="I1109" s="229"/>
      <c r="J1109" s="229"/>
      <c r="K1109" s="229"/>
      <c r="L1109" s="229"/>
      <c r="M1109" s="229"/>
      <c r="N1109" s="229"/>
      <c r="O1109" s="229"/>
      <c r="P1109" s="229"/>
      <c r="Q1109" s="229"/>
      <c r="R1109" s="229"/>
      <c r="S1109" s="53"/>
      <c r="T1109" s="53"/>
      <c r="U1109" s="53"/>
    </row>
    <row r="1110" spans="2:21" ht="23.25">
      <c r="B1110" s="86" t="s">
        <v>168</v>
      </c>
      <c r="C1110" s="80"/>
      <c r="D1110" s="80"/>
      <c r="E1110" s="80"/>
      <c r="F1110" s="80"/>
      <c r="G1110" s="9"/>
      <c r="H1110" s="9"/>
      <c r="I1110" s="9"/>
      <c r="J1110" s="57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</row>
    <row r="1111" spans="2:17" ht="12.75">
      <c r="B1111" s="81" t="s">
        <v>22</v>
      </c>
      <c r="C1111" s="62"/>
      <c r="D1111" s="62"/>
      <c r="E1111" s="62"/>
      <c r="F1111" s="62"/>
      <c r="Q1111" s="3" t="s">
        <v>22</v>
      </c>
    </row>
    <row r="1112" spans="2:22" ht="18.75">
      <c r="B1112" s="69" t="s">
        <v>1</v>
      </c>
      <c r="C1112" s="72" t="s">
        <v>343</v>
      </c>
      <c r="D1112" s="70" t="s">
        <v>29</v>
      </c>
      <c r="E1112" s="70" t="s">
        <v>4</v>
      </c>
      <c r="F1112" s="71" t="s">
        <v>21</v>
      </c>
      <c r="G1112" s="72" t="s">
        <v>12</v>
      </c>
      <c r="H1112" s="72" t="s">
        <v>13</v>
      </c>
      <c r="I1112" s="73" t="s">
        <v>0</v>
      </c>
      <c r="J1112" s="74" t="s">
        <v>11</v>
      </c>
      <c r="K1112" s="74" t="s">
        <v>12</v>
      </c>
      <c r="L1112" s="72" t="s">
        <v>13</v>
      </c>
      <c r="M1112" s="73" t="s">
        <v>0</v>
      </c>
      <c r="N1112" s="72" t="s">
        <v>14</v>
      </c>
      <c r="O1112" s="74" t="s">
        <v>15</v>
      </c>
      <c r="P1112" s="74" t="s">
        <v>13</v>
      </c>
      <c r="Q1112" s="73" t="s">
        <v>0</v>
      </c>
      <c r="R1112" s="74" t="s">
        <v>23</v>
      </c>
      <c r="S1112" s="74" t="s">
        <v>24</v>
      </c>
      <c r="T1112" s="72" t="s">
        <v>13</v>
      </c>
      <c r="U1112" s="73" t="s">
        <v>0</v>
      </c>
      <c r="V1112" s="62"/>
    </row>
    <row r="1113" spans="2:22" ht="18.75">
      <c r="B1113" s="69" t="s">
        <v>3</v>
      </c>
      <c r="C1113" s="101" t="s">
        <v>319</v>
      </c>
      <c r="D1113" s="70" t="s">
        <v>30</v>
      </c>
      <c r="E1113" s="70" t="s">
        <v>5</v>
      </c>
      <c r="F1113" s="70" t="s">
        <v>7</v>
      </c>
      <c r="G1113" s="70" t="s">
        <v>8</v>
      </c>
      <c r="H1113" s="70" t="s">
        <v>9</v>
      </c>
      <c r="I1113" s="60" t="s">
        <v>10</v>
      </c>
      <c r="J1113" s="70" t="s">
        <v>7</v>
      </c>
      <c r="K1113" s="70" t="s">
        <v>8</v>
      </c>
      <c r="L1113" s="70" t="s">
        <v>9</v>
      </c>
      <c r="M1113" s="60" t="s">
        <v>10</v>
      </c>
      <c r="N1113" s="70" t="s">
        <v>7</v>
      </c>
      <c r="O1113" s="70" t="s">
        <v>8</v>
      </c>
      <c r="P1113" s="70" t="s">
        <v>9</v>
      </c>
      <c r="Q1113" s="60" t="s">
        <v>10</v>
      </c>
      <c r="R1113" s="73" t="s">
        <v>7</v>
      </c>
      <c r="S1113" s="73" t="s">
        <v>8</v>
      </c>
      <c r="T1113" s="70" t="s">
        <v>9</v>
      </c>
      <c r="U1113" s="60" t="s">
        <v>10</v>
      </c>
      <c r="V1113" s="62"/>
    </row>
    <row r="1114" spans="2:17" ht="20.25">
      <c r="B1114" s="11"/>
      <c r="C1114" s="101" t="s">
        <v>320</v>
      </c>
      <c r="D1114" s="70" t="s">
        <v>308</v>
      </c>
      <c r="E1114" s="70" t="s">
        <v>6</v>
      </c>
      <c r="F1114" s="70" t="s">
        <v>31</v>
      </c>
      <c r="G1114" s="70" t="s">
        <v>31</v>
      </c>
      <c r="H1114" s="10">
        <v>0.03</v>
      </c>
      <c r="L1114" s="10">
        <v>0.01</v>
      </c>
      <c r="N1114" s="4"/>
      <c r="O1114" s="4"/>
      <c r="P1114" s="10">
        <v>0.01</v>
      </c>
      <c r="Q1114" s="4"/>
    </row>
    <row r="1115" spans="2:21" ht="20.25">
      <c r="B1115" s="11"/>
      <c r="D1115" s="4" t="s">
        <v>32</v>
      </c>
      <c r="E1115" s="5"/>
      <c r="F1115" s="4" t="s">
        <v>32</v>
      </c>
      <c r="G1115" s="4" t="s">
        <v>32</v>
      </c>
      <c r="H1115" s="4" t="s">
        <v>32</v>
      </c>
      <c r="I1115" s="4" t="s">
        <v>32</v>
      </c>
      <c r="J1115" s="4" t="s">
        <v>32</v>
      </c>
      <c r="K1115" s="4" t="s">
        <v>32</v>
      </c>
      <c r="L1115" s="4" t="s">
        <v>32</v>
      </c>
      <c r="N1115" s="4" t="s">
        <v>32</v>
      </c>
      <c r="O1115" s="4" t="s">
        <v>32</v>
      </c>
      <c r="P1115" s="4" t="s">
        <v>32</v>
      </c>
      <c r="Q1115" s="4" t="s">
        <v>32</v>
      </c>
      <c r="R1115" s="4" t="s">
        <v>32</v>
      </c>
      <c r="S1115" s="4" t="s">
        <v>32</v>
      </c>
      <c r="T1115" s="4" t="s">
        <v>32</v>
      </c>
      <c r="U1115" s="4" t="s">
        <v>32</v>
      </c>
    </row>
    <row r="1116" spans="2:21" ht="18.75">
      <c r="B1116" s="60">
        <v>1</v>
      </c>
      <c r="C1116" s="60"/>
      <c r="D1116" s="60">
        <v>3</v>
      </c>
      <c r="E1116" s="60">
        <v>4</v>
      </c>
      <c r="F1116" s="60">
        <v>5</v>
      </c>
      <c r="G1116" s="60">
        <v>6</v>
      </c>
      <c r="H1116" s="61">
        <v>7</v>
      </c>
      <c r="I1116" s="60">
        <v>8</v>
      </c>
      <c r="J1116" s="60">
        <v>9</v>
      </c>
      <c r="K1116" s="60">
        <v>10</v>
      </c>
      <c r="L1116" s="61">
        <v>11</v>
      </c>
      <c r="M1116" s="60">
        <v>12</v>
      </c>
      <c r="N1116" s="60">
        <v>13</v>
      </c>
      <c r="O1116" s="60">
        <v>14</v>
      </c>
      <c r="P1116" s="61">
        <v>15</v>
      </c>
      <c r="Q1116" s="60">
        <v>16</v>
      </c>
      <c r="R1116" s="60">
        <v>17</v>
      </c>
      <c r="S1116" s="60">
        <v>18</v>
      </c>
      <c r="T1116" s="60">
        <v>19</v>
      </c>
      <c r="U1116" s="60">
        <v>20</v>
      </c>
    </row>
    <row r="1117" spans="1:23" ht="23.25">
      <c r="A1117" s="193">
        <v>1</v>
      </c>
      <c r="B1117" s="197" t="s">
        <v>16</v>
      </c>
      <c r="C1117" s="127">
        <v>76</v>
      </c>
      <c r="D1117" s="127">
        <f>C1117*15</f>
        <v>1140</v>
      </c>
      <c r="E1117" s="127">
        <f>SUM(C1117*32)</f>
        <v>2432</v>
      </c>
      <c r="F1117" s="127">
        <f>SUM(C1117*22)</f>
        <v>1672</v>
      </c>
      <c r="G1117" s="127">
        <f>SUM(E1117*8)</f>
        <v>19456</v>
      </c>
      <c r="H1117" s="127" t="s">
        <v>20</v>
      </c>
      <c r="I1117" s="128">
        <f>SUM(D1117+F1117+G1117)</f>
        <v>22268</v>
      </c>
      <c r="J1117" s="127">
        <f>SUM(C1117*3)</f>
        <v>228</v>
      </c>
      <c r="K1117" s="127">
        <f>SUM(E1117*0.5)</f>
        <v>1216</v>
      </c>
      <c r="L1117" s="127" t="str">
        <f>+L1119</f>
        <v>+</v>
      </c>
      <c r="M1117" s="128">
        <f>SUM(J1117:L1117)</f>
        <v>1444</v>
      </c>
      <c r="N1117" s="127">
        <f>SUM(C1117*3)</f>
        <v>228</v>
      </c>
      <c r="O1117" s="127">
        <f>SUM(E1117*1)</f>
        <v>2432</v>
      </c>
      <c r="P1117" s="127" t="s">
        <v>20</v>
      </c>
      <c r="Q1117" s="128">
        <f>SUM(N1117:P1117)</f>
        <v>2660</v>
      </c>
      <c r="R1117" s="127">
        <f>SUM(C1117*2)</f>
        <v>152</v>
      </c>
      <c r="S1117" s="127">
        <f>SUM(E1117*0.5)</f>
        <v>1216</v>
      </c>
      <c r="T1117" s="127" t="s">
        <v>20</v>
      </c>
      <c r="U1117" s="128">
        <f>SUM(R1117:T1117)</f>
        <v>1368</v>
      </c>
      <c r="V1117" s="135"/>
      <c r="W1117" s="135"/>
    </row>
    <row r="1118" spans="1:23" ht="23.25">
      <c r="A1118" s="193">
        <v>2</v>
      </c>
      <c r="B1118" s="197" t="s">
        <v>17</v>
      </c>
      <c r="C1118" s="127">
        <v>33</v>
      </c>
      <c r="D1118" s="127">
        <f>SUM(C1118*15)</f>
        <v>495</v>
      </c>
      <c r="E1118" s="129">
        <f>SUM(C1118*24)</f>
        <v>792</v>
      </c>
      <c r="F1118" s="127">
        <f>SUM(C1118*32.5)</f>
        <v>1072.5</v>
      </c>
      <c r="G1118" s="127">
        <f>SUM(E1118*8)</f>
        <v>6336</v>
      </c>
      <c r="H1118" s="127" t="s">
        <v>20</v>
      </c>
      <c r="I1118" s="128">
        <f>SUM(D1118+F1118+G1118)</f>
        <v>7903.5</v>
      </c>
      <c r="J1118" s="127">
        <f>SUM(C1118*2.5)</f>
        <v>82.5</v>
      </c>
      <c r="K1118" s="127">
        <f>SUM(E1118*0.5)</f>
        <v>396</v>
      </c>
      <c r="L1118" s="127" t="s">
        <v>20</v>
      </c>
      <c r="M1118" s="128">
        <f>SUM(J1118:L1118)</f>
        <v>478.5</v>
      </c>
      <c r="N1118" s="127">
        <f>SUM(C1118*3)</f>
        <v>99</v>
      </c>
      <c r="O1118" s="127">
        <f>SUM(E1118*1)</f>
        <v>792</v>
      </c>
      <c r="P1118" s="127" t="s">
        <v>20</v>
      </c>
      <c r="Q1118" s="128">
        <f>SUM(N1118:P1118)</f>
        <v>891</v>
      </c>
      <c r="R1118" s="127">
        <f>SUM(C1118*2)</f>
        <v>66</v>
      </c>
      <c r="S1118" s="127">
        <f>SUM(E1118*0.5)</f>
        <v>396</v>
      </c>
      <c r="T1118" s="127" t="s">
        <v>20</v>
      </c>
      <c r="U1118" s="128">
        <f>SUM(R1118:T1118)</f>
        <v>462</v>
      </c>
      <c r="V1118" s="135"/>
      <c r="W1118" s="135"/>
    </row>
    <row r="1119" spans="1:23" ht="23.25">
      <c r="A1119" s="193">
        <v>3</v>
      </c>
      <c r="B1119" s="197" t="s">
        <v>18</v>
      </c>
      <c r="C1119" s="127">
        <v>50</v>
      </c>
      <c r="D1119" s="127">
        <f>SUM(C1119*15)</f>
        <v>750</v>
      </c>
      <c r="E1119" s="127">
        <f>SUM(C1119*32)</f>
        <v>1600</v>
      </c>
      <c r="F1119" s="127">
        <f>SUM(C1119*22)</f>
        <v>1100</v>
      </c>
      <c r="G1119" s="127">
        <f>SUM(E1119*8)</f>
        <v>12800</v>
      </c>
      <c r="H1119" s="127" t="s">
        <v>20</v>
      </c>
      <c r="I1119" s="128">
        <f>SUM(D1119+F1119+G1119)</f>
        <v>14650</v>
      </c>
      <c r="J1119" s="127">
        <f>SUM(C1119*3)</f>
        <v>150</v>
      </c>
      <c r="K1119" s="127">
        <f>SUM(E1119*0.5)</f>
        <v>800</v>
      </c>
      <c r="L1119" s="127" t="s">
        <v>20</v>
      </c>
      <c r="M1119" s="128">
        <f>SUM(J1119:L1119)</f>
        <v>950</v>
      </c>
      <c r="N1119" s="127">
        <f>SUM(C1119*3)</f>
        <v>150</v>
      </c>
      <c r="O1119" s="127">
        <f>SUM(E1119*1)</f>
        <v>1600</v>
      </c>
      <c r="P1119" s="127" t="s">
        <v>20</v>
      </c>
      <c r="Q1119" s="128">
        <f>SUM(N1119:P1119)</f>
        <v>1750</v>
      </c>
      <c r="R1119" s="127">
        <f>SUM(C1119*2)</f>
        <v>100</v>
      </c>
      <c r="S1119" s="127">
        <f>SUM(E1119*0.5)</f>
        <v>800</v>
      </c>
      <c r="T1119" s="127" t="s">
        <v>20</v>
      </c>
      <c r="U1119" s="128">
        <f>SUM(R1119:T1119)</f>
        <v>900</v>
      </c>
      <c r="V1119" s="135"/>
      <c r="W1119" s="135"/>
    </row>
    <row r="1120" spans="1:23" ht="23.25">
      <c r="A1120" s="193">
        <v>4</v>
      </c>
      <c r="B1120" s="197" t="s">
        <v>84</v>
      </c>
      <c r="C1120" s="127">
        <v>22</v>
      </c>
      <c r="D1120" s="127">
        <f>SUM(C1120*15)</f>
        <v>330</v>
      </c>
      <c r="E1120" s="129">
        <f>SUM(C1120*24)</f>
        <v>528</v>
      </c>
      <c r="F1120" s="127">
        <f>SUM(C1120*32.5)</f>
        <v>715</v>
      </c>
      <c r="G1120" s="127">
        <f>SUM(E1120*8)</f>
        <v>4224</v>
      </c>
      <c r="H1120" s="127" t="s">
        <v>20</v>
      </c>
      <c r="I1120" s="128">
        <f>SUM(D1120+F1120+G1120)</f>
        <v>5269</v>
      </c>
      <c r="J1120" s="127">
        <f>SUM(C1120*2.5)</f>
        <v>55</v>
      </c>
      <c r="K1120" s="127">
        <f>SUM(E1120*0.5)</f>
        <v>264</v>
      </c>
      <c r="L1120" s="127" t="s">
        <v>20</v>
      </c>
      <c r="M1120" s="128">
        <f>SUM(J1120:L1120)</f>
        <v>319</v>
      </c>
      <c r="N1120" s="127">
        <f>SUM(C1120*3)</f>
        <v>66</v>
      </c>
      <c r="O1120" s="127">
        <f>SUM(E1120*1)</f>
        <v>528</v>
      </c>
      <c r="P1120" s="127" t="s">
        <v>20</v>
      </c>
      <c r="Q1120" s="128">
        <f>SUM(N1120:P1120)</f>
        <v>594</v>
      </c>
      <c r="R1120" s="127">
        <f>SUM(C1120*2)</f>
        <v>44</v>
      </c>
      <c r="S1120" s="127">
        <f>SUM(E1120*0.5)</f>
        <v>264</v>
      </c>
      <c r="T1120" s="127" t="s">
        <v>20</v>
      </c>
      <c r="U1120" s="128">
        <f>SUM(R1120:T1120)</f>
        <v>308</v>
      </c>
      <c r="V1120" s="135"/>
      <c r="W1120" s="135"/>
    </row>
    <row r="1121" spans="2:23" ht="19.5">
      <c r="B1121" s="133" t="s">
        <v>27</v>
      </c>
      <c r="C1121" s="133">
        <f>C1120+C1119+C1118+C1117</f>
        <v>181</v>
      </c>
      <c r="D1121" s="130">
        <f>D1120+D1119+D1118+D1117</f>
        <v>2715</v>
      </c>
      <c r="E1121" s="130">
        <f aca="true" t="shared" si="27" ref="E1121:U1121">SUM(E1117:E1120)</f>
        <v>5352</v>
      </c>
      <c r="F1121" s="130">
        <f t="shared" si="27"/>
        <v>4559.5</v>
      </c>
      <c r="G1121" s="130">
        <f t="shared" si="27"/>
        <v>42816</v>
      </c>
      <c r="H1121" s="130">
        <f t="shared" si="27"/>
        <v>0</v>
      </c>
      <c r="I1121" s="130">
        <f t="shared" si="27"/>
        <v>50090.5</v>
      </c>
      <c r="J1121" s="130">
        <f t="shared" si="27"/>
        <v>515.5</v>
      </c>
      <c r="K1121" s="130">
        <f t="shared" si="27"/>
        <v>2676</v>
      </c>
      <c r="L1121" s="130">
        <f t="shared" si="27"/>
        <v>0</v>
      </c>
      <c r="M1121" s="130">
        <f t="shared" si="27"/>
        <v>3191.5</v>
      </c>
      <c r="N1121" s="130">
        <f t="shared" si="27"/>
        <v>543</v>
      </c>
      <c r="O1121" s="130">
        <f t="shared" si="27"/>
        <v>5352</v>
      </c>
      <c r="P1121" s="130">
        <f t="shared" si="27"/>
        <v>0</v>
      </c>
      <c r="Q1121" s="130">
        <f t="shared" si="27"/>
        <v>5895</v>
      </c>
      <c r="R1121" s="130">
        <f t="shared" si="27"/>
        <v>362</v>
      </c>
      <c r="S1121" s="130">
        <f t="shared" si="27"/>
        <v>2676</v>
      </c>
      <c r="T1121" s="130">
        <f t="shared" si="27"/>
        <v>0</v>
      </c>
      <c r="U1121" s="130">
        <f t="shared" si="27"/>
        <v>3038</v>
      </c>
      <c r="V1121" s="135"/>
      <c r="W1121" s="135"/>
    </row>
    <row r="1122" spans="2:21" ht="19.5">
      <c r="B1122" s="41" t="s">
        <v>298</v>
      </c>
      <c r="C1122" s="13"/>
      <c r="D1122" s="13"/>
      <c r="E1122" s="13"/>
      <c r="F1122" s="13"/>
      <c r="G1122" s="13"/>
      <c r="H1122" s="14"/>
      <c r="I1122" s="13"/>
      <c r="J1122" s="13"/>
      <c r="K1122" s="13"/>
      <c r="L1122" s="14"/>
      <c r="M1122" s="13"/>
      <c r="N1122" s="13"/>
      <c r="O1122" s="13"/>
      <c r="P1122" s="14"/>
      <c r="Q1122" s="13"/>
      <c r="R1122" s="13"/>
      <c r="S1122" s="13"/>
      <c r="T1122" s="14"/>
      <c r="U1122" s="13"/>
    </row>
    <row r="1123" spans="2:22" ht="16.5">
      <c r="B1123" s="113" t="s">
        <v>69</v>
      </c>
      <c r="C1123" s="67"/>
      <c r="D1123" s="67"/>
      <c r="E1123" s="67"/>
      <c r="F1123" s="212"/>
      <c r="G1123" s="212"/>
      <c r="H1123" s="212"/>
      <c r="I1123" s="212"/>
      <c r="J1123" s="212"/>
      <c r="K1123" s="212"/>
      <c r="L1123" s="212"/>
      <c r="M1123" s="212"/>
      <c r="N1123" s="212"/>
      <c r="O1123" s="212"/>
      <c r="P1123" s="80"/>
      <c r="Q1123" s="80"/>
      <c r="R1123" s="212"/>
      <c r="S1123" s="212"/>
      <c r="T1123" s="212"/>
      <c r="U1123" s="212"/>
      <c r="V1123" s="62"/>
    </row>
    <row r="1124" spans="2:22" ht="22.5">
      <c r="B1124" s="80"/>
      <c r="C1124" s="211"/>
      <c r="D1124" s="211"/>
      <c r="E1124" s="211" t="s">
        <v>265</v>
      </c>
      <c r="F1124" s="211"/>
      <c r="G1124" s="223" t="s">
        <v>269</v>
      </c>
      <c r="H1124" s="212"/>
      <c r="I1124" s="212"/>
      <c r="J1124" s="212"/>
      <c r="K1124" s="212"/>
      <c r="L1124" s="223" t="s">
        <v>207</v>
      </c>
      <c r="M1124" s="223"/>
      <c r="N1124" s="223"/>
      <c r="O1124" s="223"/>
      <c r="P1124" s="58"/>
      <c r="Q1124" s="83"/>
      <c r="R1124" s="223" t="s">
        <v>206</v>
      </c>
      <c r="S1124" s="212"/>
      <c r="T1124" s="212"/>
      <c r="U1124" s="212"/>
      <c r="V1124" s="62"/>
    </row>
    <row r="1125" spans="2:22" ht="22.5">
      <c r="B1125" s="80"/>
      <c r="C1125" s="66"/>
      <c r="D1125" s="65" t="s">
        <v>267</v>
      </c>
      <c r="E1125" s="66" t="s">
        <v>266</v>
      </c>
      <c r="F1125" s="65" t="s">
        <v>267</v>
      </c>
      <c r="G1125" s="58"/>
      <c r="H1125" s="58"/>
      <c r="I1125" s="58"/>
      <c r="J1125" s="58"/>
      <c r="K1125" s="80"/>
      <c r="L1125" s="223" t="s">
        <v>208</v>
      </c>
      <c r="M1125" s="212"/>
      <c r="N1125" s="212"/>
      <c r="O1125" s="212"/>
      <c r="P1125" s="58"/>
      <c r="Q1125" s="58"/>
      <c r="R1125" s="58"/>
      <c r="S1125" s="58"/>
      <c r="T1125" s="58"/>
      <c r="U1125" s="58"/>
      <c r="V1125" s="62"/>
    </row>
    <row r="1126" spans="2:22" ht="22.5">
      <c r="B1126" s="49" t="s">
        <v>263</v>
      </c>
      <c r="C1126" s="85"/>
      <c r="D1126" s="85">
        <v>16</v>
      </c>
      <c r="E1126" s="85">
        <v>13</v>
      </c>
      <c r="F1126" s="85">
        <v>17</v>
      </c>
      <c r="G1126" s="58"/>
      <c r="H1126" s="58"/>
      <c r="I1126" s="58"/>
      <c r="J1126" s="58"/>
      <c r="K1126" s="80"/>
      <c r="L1126" s="223" t="s">
        <v>209</v>
      </c>
      <c r="M1126" s="212"/>
      <c r="N1126" s="212"/>
      <c r="O1126" s="212"/>
      <c r="P1126" s="58"/>
      <c r="Q1126" s="58"/>
      <c r="R1126" s="58"/>
      <c r="S1126" s="58"/>
      <c r="T1126" s="58"/>
      <c r="U1126" s="58"/>
      <c r="V1126" s="62"/>
    </row>
    <row r="1127" spans="2:22" ht="16.5">
      <c r="B1127" s="49" t="s">
        <v>264</v>
      </c>
      <c r="C1127" s="85"/>
      <c r="D1127" s="85"/>
      <c r="E1127" s="85"/>
      <c r="F1127" s="85"/>
      <c r="G1127" s="58"/>
      <c r="H1127" s="58"/>
      <c r="I1127" s="58"/>
      <c r="J1127" s="58"/>
      <c r="K1127" s="80"/>
      <c r="L1127" s="80"/>
      <c r="M1127" s="80"/>
      <c r="N1127" s="80"/>
      <c r="O1127" s="80"/>
      <c r="P1127" s="58"/>
      <c r="Q1127" s="58"/>
      <c r="R1127" s="58"/>
      <c r="S1127" s="58"/>
      <c r="T1127" s="58"/>
      <c r="U1127" s="58"/>
      <c r="V1127" s="62"/>
    </row>
    <row r="1128" spans="2:28" ht="16.5">
      <c r="B1128" s="82" t="s">
        <v>27</v>
      </c>
      <c r="C1128" s="48"/>
      <c r="D1128" s="48">
        <f>D1126+D1127</f>
        <v>16</v>
      </c>
      <c r="E1128" s="48">
        <f>E1126+E1127</f>
        <v>13</v>
      </c>
      <c r="F1128" s="48">
        <f>F1126+F1127</f>
        <v>17</v>
      </c>
      <c r="G1128" s="213" t="s">
        <v>0</v>
      </c>
      <c r="H1128" s="214"/>
      <c r="I1128" s="214"/>
      <c r="J1128" s="214"/>
      <c r="K1128" s="214"/>
      <c r="L1128" s="214"/>
      <c r="M1128" s="214"/>
      <c r="N1128" s="214"/>
      <c r="O1128" s="214"/>
      <c r="P1128" s="214"/>
      <c r="Q1128" s="214"/>
      <c r="R1128" s="214"/>
      <c r="S1128" s="214"/>
      <c r="T1128" s="214"/>
      <c r="U1128" s="214"/>
      <c r="W1128" s="62"/>
      <c r="X1128" s="62"/>
      <c r="Y1128" s="62"/>
      <c r="Z1128" s="62"/>
      <c r="AA1128" s="62"/>
      <c r="AB1128" s="62"/>
    </row>
    <row r="1129" spans="2:28" ht="17.25">
      <c r="B1129" s="82" t="s">
        <v>102</v>
      </c>
      <c r="C1129" s="220"/>
      <c r="D1129" s="220"/>
      <c r="E1129" s="220"/>
      <c r="F1129" s="220"/>
      <c r="G1129" s="213" t="s">
        <v>268</v>
      </c>
      <c r="H1129" s="214"/>
      <c r="I1129" s="214"/>
      <c r="J1129" s="214"/>
      <c r="K1129" s="214"/>
      <c r="L1129" s="214"/>
      <c r="M1129" s="214"/>
      <c r="N1129" s="214"/>
      <c r="O1129" s="214"/>
      <c r="P1129" s="214"/>
      <c r="Q1129" s="214"/>
      <c r="R1129" s="214"/>
      <c r="S1129" s="214"/>
      <c r="T1129" s="214"/>
      <c r="U1129" s="214"/>
      <c r="W1129" s="62"/>
      <c r="X1129" s="62"/>
      <c r="Y1129" s="62"/>
      <c r="Z1129" s="62"/>
      <c r="AA1129" s="62"/>
      <c r="AB1129" s="62"/>
    </row>
    <row r="1130" spans="2:28" ht="18">
      <c r="B1130" s="45"/>
      <c r="C1130" s="219"/>
      <c r="D1130" s="219"/>
      <c r="E1130" s="48"/>
      <c r="F1130" s="48"/>
      <c r="G1130" s="213" t="s">
        <v>305</v>
      </c>
      <c r="H1130" s="214"/>
      <c r="I1130" s="214"/>
      <c r="J1130" s="214"/>
      <c r="K1130" s="214"/>
      <c r="L1130" s="214"/>
      <c r="M1130" s="214"/>
      <c r="N1130" s="214"/>
      <c r="O1130" s="214"/>
      <c r="P1130" s="214"/>
      <c r="Q1130" s="214"/>
      <c r="R1130" s="214"/>
      <c r="S1130" s="214"/>
      <c r="T1130" s="214"/>
      <c r="U1130" s="214"/>
      <c r="W1130" s="62"/>
      <c r="X1130" s="62"/>
      <c r="Y1130" s="62"/>
      <c r="Z1130" s="62"/>
      <c r="AA1130" s="62"/>
      <c r="AB1130" s="62"/>
    </row>
    <row r="1131" spans="2:28" ht="16.5">
      <c r="B1131" s="93" t="s">
        <v>234</v>
      </c>
      <c r="C1131" s="118"/>
      <c r="D1131" s="118"/>
      <c r="E1131" s="118"/>
      <c r="F1131" s="118"/>
      <c r="G1131" s="118"/>
      <c r="H1131" s="118"/>
      <c r="I1131" s="118"/>
      <c r="J1131" s="118"/>
      <c r="K1131" s="118"/>
      <c r="L1131" s="118"/>
      <c r="M1131" s="118"/>
      <c r="N1131" s="118"/>
      <c r="O1131" s="118"/>
      <c r="P1131" s="118"/>
      <c r="Q1131" s="118"/>
      <c r="R1131" s="118"/>
      <c r="S1131" s="118"/>
      <c r="T1131" s="118"/>
      <c r="U1131" s="118"/>
      <c r="W1131" s="62"/>
      <c r="X1131" s="62"/>
      <c r="Y1131" s="62"/>
      <c r="Z1131" s="62"/>
      <c r="AA1131" s="62"/>
      <c r="AB1131" s="62"/>
    </row>
    <row r="1132" spans="1:28" ht="16.5" customHeight="1">
      <c r="A1132" s="49" t="s">
        <v>299</v>
      </c>
      <c r="B1132" s="49"/>
      <c r="C1132" s="49"/>
      <c r="D1132" s="49"/>
      <c r="E1132" s="49"/>
      <c r="F1132" s="49"/>
      <c r="G1132" s="49"/>
      <c r="H1132" s="49"/>
      <c r="I1132" s="49"/>
      <c r="J1132" s="49"/>
      <c r="K1132" s="49"/>
      <c r="L1132" s="49"/>
      <c r="M1132" s="49"/>
      <c r="N1132" s="49"/>
      <c r="O1132" s="49"/>
      <c r="P1132" s="49"/>
      <c r="Q1132" s="49"/>
      <c r="R1132" s="49"/>
      <c r="S1132" s="49"/>
      <c r="T1132" s="49"/>
      <c r="U1132" s="49"/>
      <c r="V1132" s="49"/>
      <c r="W1132" s="49"/>
      <c r="X1132" s="49"/>
      <c r="Y1132" s="49"/>
      <c r="Z1132" s="62"/>
      <c r="AA1132" s="62"/>
      <c r="AB1132" s="62"/>
    </row>
    <row r="1133" spans="2:21" ht="17.25">
      <c r="B1133" s="51"/>
      <c r="C1133" s="52"/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  <c r="R1133" s="52"/>
      <c r="S1133" s="52"/>
      <c r="T1133" s="52"/>
      <c r="U1133" s="52"/>
    </row>
    <row r="1134" spans="2:21" ht="17.25">
      <c r="B1134" s="51"/>
      <c r="C1134" s="52"/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  <c r="R1134" s="52"/>
      <c r="S1134" s="52"/>
      <c r="T1134" s="52"/>
      <c r="U1134" s="52"/>
    </row>
    <row r="1135" spans="2:21" ht="17.25">
      <c r="B1135" s="51"/>
      <c r="C1135" s="52"/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  <c r="R1135" s="52"/>
      <c r="S1135" s="52"/>
      <c r="T1135" s="52"/>
      <c r="U1135" s="52"/>
    </row>
    <row r="1136" spans="2:21" ht="17.25">
      <c r="B1136" s="51"/>
      <c r="C1136" s="52"/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  <c r="P1136" s="52"/>
      <c r="Q1136" s="52"/>
      <c r="R1136" s="52"/>
      <c r="S1136" s="52"/>
      <c r="T1136" s="52"/>
      <c r="U1136" s="52"/>
    </row>
    <row r="1137" spans="2:21" ht="17.25">
      <c r="B1137" s="51"/>
      <c r="C1137" s="52"/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  <c r="P1137" s="52"/>
      <c r="Q1137" s="52"/>
      <c r="R1137" s="52"/>
      <c r="S1137" s="52"/>
      <c r="T1137" s="52"/>
      <c r="U1137" s="52"/>
    </row>
    <row r="1138" spans="2:21" ht="17.25">
      <c r="B1138" s="51"/>
      <c r="C1138" s="52"/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2"/>
      <c r="O1138" s="52"/>
      <c r="P1138" s="52"/>
      <c r="Q1138" s="52"/>
      <c r="R1138" s="52"/>
      <c r="S1138" s="52"/>
      <c r="T1138" s="52"/>
      <c r="U1138" s="52"/>
    </row>
    <row r="1139" spans="2:21" ht="17.25">
      <c r="B1139" s="51"/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  <c r="R1139" s="52"/>
      <c r="S1139" s="52"/>
      <c r="T1139" s="52"/>
      <c r="U1139" s="52"/>
    </row>
    <row r="1140" spans="2:21" ht="17.25">
      <c r="B1140" s="51"/>
      <c r="C1140" s="52"/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  <c r="P1140" s="52"/>
      <c r="Q1140" s="52"/>
      <c r="R1140" s="52"/>
      <c r="S1140" s="52"/>
      <c r="T1140" s="52"/>
      <c r="U1140" s="52"/>
    </row>
    <row r="1141" spans="2:21" ht="18">
      <c r="B1141" s="56">
        <v>29</v>
      </c>
      <c r="C1141" s="56"/>
      <c r="D1141" s="56"/>
      <c r="E1141" s="56"/>
      <c r="F1141" s="56"/>
      <c r="G1141" s="56"/>
      <c r="H1141" s="56"/>
      <c r="I1141" s="56"/>
      <c r="J1141" s="56"/>
      <c r="K1141" s="56"/>
      <c r="L1141" s="56"/>
      <c r="M1141" s="56"/>
      <c r="N1141" s="56"/>
      <c r="O1141" s="56"/>
      <c r="P1141" s="56"/>
      <c r="Q1141" s="56"/>
      <c r="R1141" s="56"/>
      <c r="S1141" s="56"/>
      <c r="T1141" s="56"/>
      <c r="U1141" s="56"/>
    </row>
    <row r="1142" spans="2:21" ht="18">
      <c r="B1142" s="56"/>
      <c r="C1142" s="56"/>
      <c r="D1142" s="56"/>
      <c r="E1142" s="56"/>
      <c r="F1142" s="56"/>
      <c r="G1142" s="56"/>
      <c r="H1142" s="56"/>
      <c r="I1142" s="56"/>
      <c r="J1142" s="56"/>
      <c r="K1142" s="56"/>
      <c r="L1142" s="56"/>
      <c r="M1142" s="56"/>
      <c r="N1142" s="56"/>
      <c r="O1142" s="56"/>
      <c r="P1142" s="56"/>
      <c r="Q1142" s="56"/>
      <c r="R1142" s="56"/>
      <c r="S1142" s="56"/>
      <c r="T1142" s="56"/>
      <c r="U1142" s="56"/>
    </row>
    <row r="1143" spans="2:21" ht="18">
      <c r="B1143" s="56"/>
      <c r="C1143" s="56"/>
      <c r="D1143" s="56"/>
      <c r="E1143" s="56"/>
      <c r="F1143" s="56"/>
      <c r="G1143" s="56"/>
      <c r="H1143" s="56"/>
      <c r="I1143" s="56"/>
      <c r="J1143" s="56"/>
      <c r="K1143" s="56"/>
      <c r="L1143" s="56"/>
      <c r="M1143" s="56"/>
      <c r="N1143" s="56"/>
      <c r="O1143" s="56"/>
      <c r="P1143" s="56"/>
      <c r="Q1143" s="56"/>
      <c r="R1143" s="56"/>
      <c r="S1143" s="56"/>
      <c r="T1143" s="56"/>
      <c r="U1143" s="56"/>
    </row>
    <row r="1144" spans="2:21" ht="18">
      <c r="B1144" s="56"/>
      <c r="C1144" s="56"/>
      <c r="D1144" s="56"/>
      <c r="E1144" s="56"/>
      <c r="F1144" s="56"/>
      <c r="G1144" s="56"/>
      <c r="H1144" s="56"/>
      <c r="I1144" s="56"/>
      <c r="J1144" s="56"/>
      <c r="K1144" s="56"/>
      <c r="L1144" s="56"/>
      <c r="M1144" s="56"/>
      <c r="N1144" s="56"/>
      <c r="O1144" s="56"/>
      <c r="P1144" s="56"/>
      <c r="Q1144" s="56"/>
      <c r="R1144" s="56"/>
      <c r="S1144" s="56"/>
      <c r="T1144" s="56"/>
      <c r="U1144" s="56"/>
    </row>
    <row r="1145" spans="2:21" ht="23.25">
      <c r="B1145" s="114" t="s">
        <v>146</v>
      </c>
      <c r="C1145" s="117"/>
      <c r="D1145" s="117"/>
      <c r="E1145" s="117"/>
      <c r="F1145" s="117"/>
      <c r="G1145" s="117"/>
      <c r="H1145" s="117"/>
      <c r="I1145" s="117"/>
      <c r="J1145" s="117"/>
      <c r="K1145" s="117"/>
      <c r="L1145" s="117"/>
      <c r="M1145" s="117"/>
      <c r="N1145" s="117"/>
      <c r="O1145" s="117"/>
      <c r="P1145" s="117"/>
      <c r="Q1145" s="117"/>
      <c r="R1145" s="117"/>
      <c r="S1145" s="117"/>
      <c r="T1145" s="117"/>
      <c r="U1145" s="117"/>
    </row>
    <row r="1146" spans="2:21" ht="21.75" customHeight="1">
      <c r="B1146" s="115" t="s">
        <v>247</v>
      </c>
      <c r="C1146" s="117"/>
      <c r="D1146" s="117"/>
      <c r="E1146" s="117"/>
      <c r="F1146" s="117"/>
      <c r="G1146" s="117"/>
      <c r="H1146" s="117"/>
      <c r="I1146" s="117"/>
      <c r="J1146" s="117"/>
      <c r="K1146" s="117"/>
      <c r="L1146" s="117"/>
      <c r="M1146" s="117"/>
      <c r="N1146" s="117"/>
      <c r="O1146" s="117"/>
      <c r="P1146" s="117"/>
      <c r="Q1146" s="117"/>
      <c r="R1146" s="117"/>
      <c r="S1146" s="117"/>
      <c r="T1146" s="117"/>
      <c r="U1146" s="117"/>
    </row>
    <row r="1147" spans="2:21" ht="21.75" customHeight="1">
      <c r="B1147" s="116"/>
      <c r="C1147" s="53"/>
      <c r="D1147" s="53"/>
      <c r="E1147" s="53"/>
      <c r="F1147" s="229" t="s">
        <v>313</v>
      </c>
      <c r="G1147" s="229"/>
      <c r="H1147" s="229"/>
      <c r="I1147" s="229"/>
      <c r="J1147" s="229"/>
      <c r="K1147" s="229"/>
      <c r="L1147" s="229"/>
      <c r="M1147" s="229"/>
      <c r="N1147" s="229"/>
      <c r="O1147" s="229"/>
      <c r="P1147" s="229"/>
      <c r="Q1147" s="229"/>
      <c r="R1147" s="229"/>
      <c r="S1147" s="53"/>
      <c r="T1147" s="53"/>
      <c r="U1147" s="53"/>
    </row>
    <row r="1148" spans="2:21" ht="21.75" customHeight="1">
      <c r="B1148" s="86" t="s">
        <v>169</v>
      </c>
      <c r="C1148" s="80"/>
      <c r="D1148" s="80"/>
      <c r="E1148" s="80"/>
      <c r="F1148" s="9"/>
      <c r="G1148" s="9"/>
      <c r="H1148" s="9"/>
      <c r="I1148" s="57"/>
      <c r="J1148" s="9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</row>
    <row r="1149" spans="2:17" ht="21.75" customHeight="1">
      <c r="B1149" s="3" t="s">
        <v>22</v>
      </c>
      <c r="Q1149" s="3" t="s">
        <v>22</v>
      </c>
    </row>
    <row r="1150" spans="2:21" ht="21.75" customHeight="1">
      <c r="B1150" s="69" t="s">
        <v>1</v>
      </c>
      <c r="C1150" s="72" t="s">
        <v>343</v>
      </c>
      <c r="D1150" s="70" t="s">
        <v>29</v>
      </c>
      <c r="E1150" s="70" t="s">
        <v>4</v>
      </c>
      <c r="F1150" s="71" t="s">
        <v>21</v>
      </c>
      <c r="G1150" s="72" t="s">
        <v>12</v>
      </c>
      <c r="H1150" s="72" t="s">
        <v>13</v>
      </c>
      <c r="I1150" s="73" t="s">
        <v>0</v>
      </c>
      <c r="J1150" s="74" t="s">
        <v>11</v>
      </c>
      <c r="K1150" s="74" t="s">
        <v>12</v>
      </c>
      <c r="L1150" s="72" t="s">
        <v>13</v>
      </c>
      <c r="M1150" s="73" t="s">
        <v>0</v>
      </c>
      <c r="N1150" s="72" t="s">
        <v>14</v>
      </c>
      <c r="O1150" s="74" t="s">
        <v>15</v>
      </c>
      <c r="P1150" s="74" t="s">
        <v>13</v>
      </c>
      <c r="Q1150" s="73" t="s">
        <v>0</v>
      </c>
      <c r="R1150" s="74" t="s">
        <v>23</v>
      </c>
      <c r="S1150" s="74" t="s">
        <v>24</v>
      </c>
      <c r="T1150" s="72" t="s">
        <v>13</v>
      </c>
      <c r="U1150" s="73" t="s">
        <v>0</v>
      </c>
    </row>
    <row r="1151" spans="2:21" ht="21.75" customHeight="1">
      <c r="B1151" s="69" t="s">
        <v>3</v>
      </c>
      <c r="C1151" s="101" t="s">
        <v>319</v>
      </c>
      <c r="D1151" s="70" t="s">
        <v>30</v>
      </c>
      <c r="E1151" s="70" t="s">
        <v>5</v>
      </c>
      <c r="F1151" s="70" t="s">
        <v>7</v>
      </c>
      <c r="G1151" s="70" t="s">
        <v>8</v>
      </c>
      <c r="H1151" s="70" t="s">
        <v>9</v>
      </c>
      <c r="I1151" s="60" t="s">
        <v>10</v>
      </c>
      <c r="J1151" s="70" t="s">
        <v>7</v>
      </c>
      <c r="K1151" s="70" t="s">
        <v>8</v>
      </c>
      <c r="L1151" s="70" t="s">
        <v>9</v>
      </c>
      <c r="M1151" s="60" t="s">
        <v>10</v>
      </c>
      <c r="N1151" s="70" t="s">
        <v>7</v>
      </c>
      <c r="O1151" s="70" t="s">
        <v>8</v>
      </c>
      <c r="P1151" s="70" t="s">
        <v>9</v>
      </c>
      <c r="Q1151" s="60" t="s">
        <v>10</v>
      </c>
      <c r="R1151" s="73" t="s">
        <v>7</v>
      </c>
      <c r="S1151" s="73" t="s">
        <v>8</v>
      </c>
      <c r="T1151" s="70" t="s">
        <v>9</v>
      </c>
      <c r="U1151" s="60" t="s">
        <v>10</v>
      </c>
    </row>
    <row r="1152" spans="2:17" ht="21.75" customHeight="1">
      <c r="B1152" s="11"/>
      <c r="C1152" s="101" t="s">
        <v>320</v>
      </c>
      <c r="D1152" s="70" t="s">
        <v>308</v>
      </c>
      <c r="E1152" s="70" t="s">
        <v>6</v>
      </c>
      <c r="F1152" s="70" t="s">
        <v>31</v>
      </c>
      <c r="G1152" s="70" t="s">
        <v>31</v>
      </c>
      <c r="H1152" s="10">
        <v>0.03</v>
      </c>
      <c r="L1152" s="10">
        <v>0.01</v>
      </c>
      <c r="N1152" s="4"/>
      <c r="O1152" s="4"/>
      <c r="P1152" s="10">
        <v>0.01</v>
      </c>
      <c r="Q1152" s="4"/>
    </row>
    <row r="1153" spans="2:21" ht="21.75" customHeight="1">
      <c r="B1153" s="11"/>
      <c r="D1153" s="4" t="s">
        <v>32</v>
      </c>
      <c r="E1153" s="5"/>
      <c r="F1153" s="4" t="s">
        <v>32</v>
      </c>
      <c r="G1153" s="4" t="s">
        <v>32</v>
      </c>
      <c r="H1153" s="4" t="s">
        <v>32</v>
      </c>
      <c r="I1153" s="4" t="s">
        <v>32</v>
      </c>
      <c r="J1153" s="4" t="s">
        <v>32</v>
      </c>
      <c r="K1153" s="4" t="s">
        <v>32</v>
      </c>
      <c r="L1153" s="4" t="s">
        <v>32</v>
      </c>
      <c r="N1153" s="4" t="s">
        <v>32</v>
      </c>
      <c r="O1153" s="4" t="s">
        <v>32</v>
      </c>
      <c r="P1153" s="4" t="s">
        <v>32</v>
      </c>
      <c r="Q1153" s="4" t="s">
        <v>32</v>
      </c>
      <c r="R1153" s="4" t="s">
        <v>32</v>
      </c>
      <c r="S1153" s="4" t="s">
        <v>32</v>
      </c>
      <c r="T1153" s="4" t="s">
        <v>32</v>
      </c>
      <c r="U1153" s="4" t="s">
        <v>32</v>
      </c>
    </row>
    <row r="1154" spans="2:21" ht="21.75" customHeight="1">
      <c r="B1154" s="60">
        <v>1</v>
      </c>
      <c r="C1154" s="60"/>
      <c r="D1154" s="60">
        <v>3</v>
      </c>
      <c r="E1154" s="60">
        <v>4</v>
      </c>
      <c r="F1154" s="60">
        <v>5</v>
      </c>
      <c r="G1154" s="60">
        <v>6</v>
      </c>
      <c r="H1154" s="61">
        <v>7</v>
      </c>
      <c r="I1154" s="60">
        <v>8</v>
      </c>
      <c r="J1154" s="60">
        <v>9</v>
      </c>
      <c r="K1154" s="60">
        <v>10</v>
      </c>
      <c r="L1154" s="61">
        <v>11</v>
      </c>
      <c r="M1154" s="60">
        <v>12</v>
      </c>
      <c r="N1154" s="60">
        <v>13</v>
      </c>
      <c r="O1154" s="60">
        <v>14</v>
      </c>
      <c r="P1154" s="61">
        <v>15</v>
      </c>
      <c r="Q1154" s="60">
        <v>16</v>
      </c>
      <c r="R1154" s="60">
        <v>17</v>
      </c>
      <c r="S1154" s="60">
        <v>18</v>
      </c>
      <c r="T1154" s="60">
        <v>19</v>
      </c>
      <c r="U1154" s="60">
        <v>20</v>
      </c>
    </row>
    <row r="1155" spans="1:21" ht="21.75" customHeight="1">
      <c r="A1155" s="193">
        <v>1</v>
      </c>
      <c r="B1155" s="197" t="s">
        <v>16</v>
      </c>
      <c r="C1155" s="127">
        <v>548</v>
      </c>
      <c r="D1155" s="127">
        <f>C1155*15</f>
        <v>8220</v>
      </c>
      <c r="E1155" s="127">
        <f>SUM(C1155*32)</f>
        <v>17536</v>
      </c>
      <c r="F1155" s="127">
        <f>SUM(C1155*22)</f>
        <v>12056</v>
      </c>
      <c r="G1155" s="127">
        <f>SUM(E1155*8)</f>
        <v>140288</v>
      </c>
      <c r="H1155" s="127" t="s">
        <v>20</v>
      </c>
      <c r="I1155" s="128">
        <f>SUM(D1155+F1155+G1155)</f>
        <v>160564</v>
      </c>
      <c r="J1155" s="127">
        <f>SUM(C1155*3)</f>
        <v>1644</v>
      </c>
      <c r="K1155" s="127">
        <f>SUM(E1155*0.5)</f>
        <v>8768</v>
      </c>
      <c r="L1155" s="127" t="str">
        <f>+L1157</f>
        <v>+</v>
      </c>
      <c r="M1155" s="128">
        <f>SUM(J1155:L1155)</f>
        <v>10412</v>
      </c>
      <c r="N1155" s="127">
        <f>SUM(C1155*3)</f>
        <v>1644</v>
      </c>
      <c r="O1155" s="127">
        <f>SUM(E1155*1)</f>
        <v>17536</v>
      </c>
      <c r="P1155" s="127" t="s">
        <v>20</v>
      </c>
      <c r="Q1155" s="128">
        <f>SUM(N1155:P1155)</f>
        <v>19180</v>
      </c>
      <c r="R1155" s="127">
        <f>SUM(C1155*2)</f>
        <v>1096</v>
      </c>
      <c r="S1155" s="127">
        <f>SUM(E1155*0.5)</f>
        <v>8768</v>
      </c>
      <c r="T1155" s="127" t="s">
        <v>20</v>
      </c>
      <c r="U1155" s="128">
        <f>SUM(R1155:T1155)</f>
        <v>9864</v>
      </c>
    </row>
    <row r="1156" spans="1:21" ht="21.75" customHeight="1">
      <c r="A1156" s="193">
        <v>2</v>
      </c>
      <c r="B1156" s="197" t="s">
        <v>17</v>
      </c>
      <c r="C1156" s="127">
        <v>64</v>
      </c>
      <c r="D1156" s="127">
        <f>SUM(C1156*15)</f>
        <v>960</v>
      </c>
      <c r="E1156" s="129">
        <f>SUM(C1156*24)</f>
        <v>1536</v>
      </c>
      <c r="F1156" s="127">
        <f>SUM(C1156*32.5)</f>
        <v>2080</v>
      </c>
      <c r="G1156" s="127">
        <f>SUM(E1156*8)</f>
        <v>12288</v>
      </c>
      <c r="H1156" s="127" t="s">
        <v>20</v>
      </c>
      <c r="I1156" s="128">
        <f>SUM(D1156+F1156+G1156)</f>
        <v>15328</v>
      </c>
      <c r="J1156" s="127">
        <f>SUM(C1156*2.5)</f>
        <v>160</v>
      </c>
      <c r="K1156" s="127">
        <f>SUM(E1156*0.5)</f>
        <v>768</v>
      </c>
      <c r="L1156" s="127" t="s">
        <v>20</v>
      </c>
      <c r="M1156" s="128">
        <f>SUM(J1156:L1156)</f>
        <v>928</v>
      </c>
      <c r="N1156" s="127">
        <f>SUM(C1156*3)</f>
        <v>192</v>
      </c>
      <c r="O1156" s="127">
        <f>SUM(E1156*1)</f>
        <v>1536</v>
      </c>
      <c r="P1156" s="127" t="s">
        <v>20</v>
      </c>
      <c r="Q1156" s="128">
        <f>SUM(N1156:P1156)</f>
        <v>1728</v>
      </c>
      <c r="R1156" s="127">
        <f>SUM(C1156*2)</f>
        <v>128</v>
      </c>
      <c r="S1156" s="127">
        <f>SUM(E1156*0.5)</f>
        <v>768</v>
      </c>
      <c r="T1156" s="127" t="s">
        <v>20</v>
      </c>
      <c r="U1156" s="128">
        <f>SUM(R1156:T1156)</f>
        <v>896</v>
      </c>
    </row>
    <row r="1157" spans="1:21" ht="21.75" customHeight="1">
      <c r="A1157" s="193">
        <v>3</v>
      </c>
      <c r="B1157" s="197" t="s">
        <v>18</v>
      </c>
      <c r="C1157" s="127">
        <v>65</v>
      </c>
      <c r="D1157" s="127">
        <f>SUM(C1157*15)</f>
        <v>975</v>
      </c>
      <c r="E1157" s="127">
        <f>SUM(C1157*32)</f>
        <v>2080</v>
      </c>
      <c r="F1157" s="127">
        <f>SUM(C1157*22)</f>
        <v>1430</v>
      </c>
      <c r="G1157" s="127">
        <f>SUM(E1157*8)</f>
        <v>16640</v>
      </c>
      <c r="H1157" s="127" t="s">
        <v>20</v>
      </c>
      <c r="I1157" s="128">
        <f>SUM(D1157+F1157+G1157)</f>
        <v>19045</v>
      </c>
      <c r="J1157" s="127">
        <f>SUM(C1157*3)</f>
        <v>195</v>
      </c>
      <c r="K1157" s="127">
        <f>SUM(E1157*0.5)</f>
        <v>1040</v>
      </c>
      <c r="L1157" s="127" t="s">
        <v>20</v>
      </c>
      <c r="M1157" s="128">
        <f>SUM(J1157:L1157)</f>
        <v>1235</v>
      </c>
      <c r="N1157" s="127">
        <f>SUM(C1157*3)</f>
        <v>195</v>
      </c>
      <c r="O1157" s="127">
        <f>SUM(E1157*1)</f>
        <v>2080</v>
      </c>
      <c r="P1157" s="127" t="s">
        <v>20</v>
      </c>
      <c r="Q1157" s="128">
        <f>SUM(N1157:P1157)</f>
        <v>2275</v>
      </c>
      <c r="R1157" s="127">
        <f>SUM(C1157*2)</f>
        <v>130</v>
      </c>
      <c r="S1157" s="127">
        <f>SUM(E1157*0.5)</f>
        <v>1040</v>
      </c>
      <c r="T1157" s="127" t="s">
        <v>20</v>
      </c>
      <c r="U1157" s="128">
        <f>SUM(R1157:T1157)</f>
        <v>1170</v>
      </c>
    </row>
    <row r="1158" spans="1:21" ht="21.75" customHeight="1">
      <c r="A1158" s="193">
        <v>4</v>
      </c>
      <c r="B1158" s="197" t="s">
        <v>84</v>
      </c>
      <c r="C1158" s="127">
        <v>33</v>
      </c>
      <c r="D1158" s="127">
        <f>SUM(C1158*15)</f>
        <v>495</v>
      </c>
      <c r="E1158" s="129">
        <f>SUM(C1158*24)</f>
        <v>792</v>
      </c>
      <c r="F1158" s="127">
        <f>SUM(C1158*32.5)</f>
        <v>1072.5</v>
      </c>
      <c r="G1158" s="127">
        <f>SUM(E1158*8)</f>
        <v>6336</v>
      </c>
      <c r="H1158" s="127" t="s">
        <v>20</v>
      </c>
      <c r="I1158" s="128">
        <f>SUM(D1158+F1158+G1158)</f>
        <v>7903.5</v>
      </c>
      <c r="J1158" s="127">
        <f>SUM(C1158*2.5)</f>
        <v>82.5</v>
      </c>
      <c r="K1158" s="127">
        <f>SUM(E1158*0.5)</f>
        <v>396</v>
      </c>
      <c r="L1158" s="127" t="s">
        <v>20</v>
      </c>
      <c r="M1158" s="128">
        <f>SUM(J1158:L1158)</f>
        <v>478.5</v>
      </c>
      <c r="N1158" s="127">
        <f>SUM(C1158*3)</f>
        <v>99</v>
      </c>
      <c r="O1158" s="127">
        <f>SUM(E1158*1)</f>
        <v>792</v>
      </c>
      <c r="P1158" s="127" t="s">
        <v>20</v>
      </c>
      <c r="Q1158" s="128">
        <f>SUM(N1158:P1158)</f>
        <v>891</v>
      </c>
      <c r="R1158" s="127">
        <f>SUM(C1158*2)</f>
        <v>66</v>
      </c>
      <c r="S1158" s="127">
        <f>SUM(E1158*0.5)</f>
        <v>396</v>
      </c>
      <c r="T1158" s="127" t="s">
        <v>20</v>
      </c>
      <c r="U1158" s="128">
        <f>SUM(R1158:T1158)</f>
        <v>462</v>
      </c>
    </row>
    <row r="1159" spans="2:21" ht="21.75" customHeight="1">
      <c r="B1159" s="133" t="s">
        <v>27</v>
      </c>
      <c r="C1159" s="133">
        <f>C1158+C1157+C1156+C1155</f>
        <v>710</v>
      </c>
      <c r="D1159" s="130">
        <f>D1158+D1157+D1156+D1155</f>
        <v>10650</v>
      </c>
      <c r="E1159" s="130">
        <f aca="true" t="shared" si="28" ref="E1159:U1159">SUM(E1155:E1158)</f>
        <v>21944</v>
      </c>
      <c r="F1159" s="130">
        <f t="shared" si="28"/>
        <v>16638.5</v>
      </c>
      <c r="G1159" s="130">
        <f t="shared" si="28"/>
        <v>175552</v>
      </c>
      <c r="H1159" s="130">
        <f t="shared" si="28"/>
        <v>0</v>
      </c>
      <c r="I1159" s="130">
        <f t="shared" si="28"/>
        <v>202840.5</v>
      </c>
      <c r="J1159" s="130">
        <f t="shared" si="28"/>
        <v>2081.5</v>
      </c>
      <c r="K1159" s="130">
        <f t="shared" si="28"/>
        <v>10972</v>
      </c>
      <c r="L1159" s="130">
        <f t="shared" si="28"/>
        <v>0</v>
      </c>
      <c r="M1159" s="130">
        <f t="shared" si="28"/>
        <v>13053.5</v>
      </c>
      <c r="N1159" s="130">
        <f t="shared" si="28"/>
        <v>2130</v>
      </c>
      <c r="O1159" s="130">
        <f t="shared" si="28"/>
        <v>21944</v>
      </c>
      <c r="P1159" s="130">
        <f t="shared" si="28"/>
        <v>0</v>
      </c>
      <c r="Q1159" s="130">
        <f t="shared" si="28"/>
        <v>24074</v>
      </c>
      <c r="R1159" s="130">
        <f t="shared" si="28"/>
        <v>1420</v>
      </c>
      <c r="S1159" s="130">
        <f t="shared" si="28"/>
        <v>10972</v>
      </c>
      <c r="T1159" s="130">
        <f t="shared" si="28"/>
        <v>0</v>
      </c>
      <c r="U1159" s="130">
        <f t="shared" si="28"/>
        <v>12392</v>
      </c>
    </row>
    <row r="1160" spans="2:21" ht="19.5">
      <c r="B1160" s="41" t="s">
        <v>298</v>
      </c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87" t="s">
        <v>21</v>
      </c>
      <c r="T1160" s="88" t="s">
        <v>205</v>
      </c>
      <c r="U1160" s="40"/>
    </row>
    <row r="1161" spans="2:21" ht="20.25" customHeight="1">
      <c r="B1161" s="40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224"/>
      <c r="T1161" s="224"/>
      <c r="U1161" s="40" t="s">
        <v>26</v>
      </c>
    </row>
    <row r="1162" spans="2:22" ht="16.5">
      <c r="B1162" s="113" t="s">
        <v>69</v>
      </c>
      <c r="C1162" s="67"/>
      <c r="D1162" s="67"/>
      <c r="E1162" s="67"/>
      <c r="F1162" s="212"/>
      <c r="G1162" s="212"/>
      <c r="H1162" s="212"/>
      <c r="I1162" s="212"/>
      <c r="J1162" s="212"/>
      <c r="K1162" s="212"/>
      <c r="L1162" s="212"/>
      <c r="M1162" s="212"/>
      <c r="N1162" s="212"/>
      <c r="O1162" s="212"/>
      <c r="P1162" s="80"/>
      <c r="Q1162" s="80"/>
      <c r="R1162" s="212"/>
      <c r="S1162" s="212"/>
      <c r="T1162" s="212"/>
      <c r="U1162" s="212"/>
      <c r="V1162" s="62"/>
    </row>
    <row r="1163" spans="2:22" ht="19.5" customHeight="1">
      <c r="B1163" s="80"/>
      <c r="C1163" s="211"/>
      <c r="D1163" s="211"/>
      <c r="E1163" s="211" t="s">
        <v>265</v>
      </c>
      <c r="F1163" s="211"/>
      <c r="G1163" s="211" t="s">
        <v>269</v>
      </c>
      <c r="H1163" s="214"/>
      <c r="I1163" s="214"/>
      <c r="J1163" s="214"/>
      <c r="K1163" s="214"/>
      <c r="L1163" s="215" t="s">
        <v>207</v>
      </c>
      <c r="M1163" s="215"/>
      <c r="N1163" s="215"/>
      <c r="O1163" s="215"/>
      <c r="P1163" s="199"/>
      <c r="Q1163" s="107"/>
      <c r="R1163" s="215" t="s">
        <v>206</v>
      </c>
      <c r="S1163" s="216"/>
      <c r="T1163" s="216"/>
      <c r="U1163" s="216"/>
      <c r="V1163" s="62"/>
    </row>
    <row r="1164" spans="2:22" ht="18.75">
      <c r="B1164" s="80"/>
      <c r="C1164" s="66"/>
      <c r="D1164" s="65" t="s">
        <v>267</v>
      </c>
      <c r="E1164" s="66" t="s">
        <v>266</v>
      </c>
      <c r="F1164" s="65" t="s">
        <v>267</v>
      </c>
      <c r="G1164" s="199"/>
      <c r="H1164" s="199"/>
      <c r="I1164" s="199"/>
      <c r="J1164" s="199"/>
      <c r="K1164" s="199"/>
      <c r="L1164" s="215" t="s">
        <v>208</v>
      </c>
      <c r="M1164" s="216"/>
      <c r="N1164" s="216"/>
      <c r="O1164" s="216"/>
      <c r="P1164" s="199"/>
      <c r="Q1164" s="199"/>
      <c r="R1164" s="199"/>
      <c r="S1164" s="199"/>
      <c r="T1164" s="199"/>
      <c r="U1164" s="199"/>
      <c r="V1164" s="62"/>
    </row>
    <row r="1165" spans="2:22" ht="18.75">
      <c r="B1165" s="49" t="s">
        <v>263</v>
      </c>
      <c r="C1165" s="85"/>
      <c r="D1165" s="85">
        <v>66</v>
      </c>
      <c r="E1165" s="85">
        <v>52</v>
      </c>
      <c r="F1165" s="85">
        <v>85</v>
      </c>
      <c r="G1165" s="199"/>
      <c r="H1165" s="199"/>
      <c r="I1165" s="199"/>
      <c r="J1165" s="199"/>
      <c r="K1165" s="199"/>
      <c r="L1165" s="215" t="s">
        <v>209</v>
      </c>
      <c r="M1165" s="216"/>
      <c r="N1165" s="216"/>
      <c r="O1165" s="216"/>
      <c r="P1165" s="199"/>
      <c r="Q1165" s="199"/>
      <c r="R1165" s="199"/>
      <c r="S1165" s="199"/>
      <c r="T1165" s="199"/>
      <c r="U1165" s="199"/>
      <c r="V1165" s="62"/>
    </row>
    <row r="1166" spans="2:22" ht="16.5">
      <c r="B1166" s="49" t="s">
        <v>264</v>
      </c>
      <c r="C1166" s="85"/>
      <c r="D1166" s="85">
        <v>12</v>
      </c>
      <c r="E1166" s="85">
        <v>12</v>
      </c>
      <c r="F1166" s="85">
        <v>4</v>
      </c>
      <c r="G1166" s="58"/>
      <c r="H1166" s="58"/>
      <c r="I1166" s="58"/>
      <c r="J1166" s="58"/>
      <c r="K1166" s="80"/>
      <c r="L1166" s="80"/>
      <c r="M1166" s="80"/>
      <c r="N1166" s="80"/>
      <c r="O1166" s="80"/>
      <c r="P1166" s="58"/>
      <c r="Q1166" s="58"/>
      <c r="R1166" s="58"/>
      <c r="S1166" s="58"/>
      <c r="T1166" s="58"/>
      <c r="U1166" s="58"/>
      <c r="V1166" s="62"/>
    </row>
    <row r="1167" spans="2:30" ht="16.5">
      <c r="B1167" s="82" t="s">
        <v>27</v>
      </c>
      <c r="C1167" s="48"/>
      <c r="D1167" s="48">
        <f>D1165+D1166</f>
        <v>78</v>
      </c>
      <c r="E1167" s="48">
        <f>E1165+E1166</f>
        <v>64</v>
      </c>
      <c r="F1167" s="48">
        <f>F1165+F1166</f>
        <v>89</v>
      </c>
      <c r="G1167" s="213" t="s">
        <v>0</v>
      </c>
      <c r="H1167" s="214"/>
      <c r="I1167" s="214"/>
      <c r="J1167" s="214"/>
      <c r="K1167" s="214"/>
      <c r="L1167" s="214"/>
      <c r="M1167" s="214"/>
      <c r="N1167" s="214"/>
      <c r="O1167" s="214"/>
      <c r="P1167" s="214"/>
      <c r="Q1167" s="214"/>
      <c r="R1167" s="214"/>
      <c r="S1167" s="214"/>
      <c r="T1167" s="214"/>
      <c r="U1167" s="214"/>
      <c r="W1167" s="62"/>
      <c r="X1167" s="62"/>
      <c r="Y1167" s="62"/>
      <c r="Z1167" s="62"/>
      <c r="AA1167" s="62"/>
      <c r="AB1167" s="62"/>
      <c r="AC1167" s="62"/>
      <c r="AD1167" s="62"/>
    </row>
    <row r="1168" spans="2:30" ht="17.25">
      <c r="B1168" s="82" t="s">
        <v>102</v>
      </c>
      <c r="C1168" s="220"/>
      <c r="D1168" s="220"/>
      <c r="E1168" s="220"/>
      <c r="F1168" s="220"/>
      <c r="G1168" s="213" t="s">
        <v>268</v>
      </c>
      <c r="H1168" s="214"/>
      <c r="I1168" s="214"/>
      <c r="J1168" s="214"/>
      <c r="K1168" s="214"/>
      <c r="L1168" s="214"/>
      <c r="M1168" s="214"/>
      <c r="N1168" s="214"/>
      <c r="O1168" s="214"/>
      <c r="P1168" s="214"/>
      <c r="Q1168" s="214"/>
      <c r="R1168" s="214"/>
      <c r="S1168" s="214"/>
      <c r="T1168" s="214"/>
      <c r="U1168" s="214"/>
      <c r="W1168" s="62"/>
      <c r="X1168" s="62"/>
      <c r="Y1168" s="62"/>
      <c r="Z1168" s="62"/>
      <c r="AA1168" s="62"/>
      <c r="AB1168" s="62"/>
      <c r="AC1168" s="62"/>
      <c r="AD1168" s="62"/>
    </row>
    <row r="1169" spans="2:30" ht="18">
      <c r="B1169" s="45"/>
      <c r="C1169" s="219"/>
      <c r="D1169" s="219"/>
      <c r="E1169" s="48"/>
      <c r="F1169" s="48"/>
      <c r="G1169" s="213" t="s">
        <v>305</v>
      </c>
      <c r="H1169" s="214"/>
      <c r="I1169" s="214"/>
      <c r="J1169" s="214"/>
      <c r="K1169" s="214"/>
      <c r="L1169" s="214"/>
      <c r="M1169" s="214"/>
      <c r="N1169" s="214"/>
      <c r="O1169" s="214"/>
      <c r="P1169" s="214"/>
      <c r="Q1169" s="214"/>
      <c r="R1169" s="214"/>
      <c r="S1169" s="214"/>
      <c r="T1169" s="214"/>
      <c r="U1169" s="214"/>
      <c r="W1169" s="62"/>
      <c r="X1169" s="62"/>
      <c r="Y1169" s="62"/>
      <c r="Z1169" s="62"/>
      <c r="AA1169" s="62"/>
      <c r="AB1169" s="62"/>
      <c r="AC1169" s="62"/>
      <c r="AD1169" s="62"/>
    </row>
    <row r="1170" spans="2:30" ht="16.5">
      <c r="B1170" s="93" t="s">
        <v>277</v>
      </c>
      <c r="C1170" s="118"/>
      <c r="D1170" s="118"/>
      <c r="E1170" s="118"/>
      <c r="F1170" s="118"/>
      <c r="G1170" s="118"/>
      <c r="H1170" s="118"/>
      <c r="I1170" s="118"/>
      <c r="J1170" s="118"/>
      <c r="K1170" s="118"/>
      <c r="L1170" s="118"/>
      <c r="M1170" s="118"/>
      <c r="N1170" s="118"/>
      <c r="O1170" s="118"/>
      <c r="P1170" s="118"/>
      <c r="Q1170" s="118"/>
      <c r="R1170" s="118"/>
      <c r="S1170" s="118"/>
      <c r="T1170" s="118"/>
      <c r="U1170" s="118"/>
      <c r="W1170" s="62"/>
      <c r="X1170" s="62"/>
      <c r="Y1170" s="62"/>
      <c r="Z1170" s="62"/>
      <c r="AA1170" s="62"/>
      <c r="AB1170" s="62"/>
      <c r="AC1170" s="62"/>
      <c r="AD1170" s="62"/>
    </row>
    <row r="1171" spans="1:30" ht="16.5" customHeight="1">
      <c r="A1171" s="49" t="s">
        <v>299</v>
      </c>
      <c r="B1171" s="49"/>
      <c r="C1171" s="49"/>
      <c r="D1171" s="49"/>
      <c r="E1171" s="49"/>
      <c r="F1171" s="49"/>
      <c r="G1171" s="49"/>
      <c r="H1171" s="49"/>
      <c r="I1171" s="49"/>
      <c r="J1171" s="49"/>
      <c r="K1171" s="49"/>
      <c r="L1171" s="49"/>
      <c r="M1171" s="49"/>
      <c r="N1171" s="49"/>
      <c r="O1171" s="49"/>
      <c r="P1171" s="49"/>
      <c r="Q1171" s="49"/>
      <c r="R1171" s="49"/>
      <c r="S1171" s="49"/>
      <c r="T1171" s="49"/>
      <c r="U1171" s="49"/>
      <c r="V1171" s="49"/>
      <c r="W1171" s="49"/>
      <c r="X1171" s="49"/>
      <c r="Y1171" s="49"/>
      <c r="Z1171" s="62"/>
      <c r="AA1171" s="62"/>
      <c r="AB1171" s="62"/>
      <c r="AC1171" s="62"/>
      <c r="AD1171" s="62"/>
    </row>
    <row r="1172" spans="2:21" ht="17.25">
      <c r="B1172" s="51"/>
      <c r="C1172" s="52"/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  <c r="R1172" s="52"/>
      <c r="S1172" s="52"/>
      <c r="T1172" s="52"/>
      <c r="U1172" s="52"/>
    </row>
    <row r="1173" spans="2:21" ht="17.25">
      <c r="B1173" s="51"/>
      <c r="C1173" s="52"/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  <c r="P1173" s="52"/>
      <c r="Q1173" s="52"/>
      <c r="R1173" s="52"/>
      <c r="S1173" s="52"/>
      <c r="T1173" s="52"/>
      <c r="U1173" s="52"/>
    </row>
    <row r="1174" spans="2:21" ht="17.25">
      <c r="B1174" s="51"/>
      <c r="C1174" s="52"/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  <c r="R1174" s="52"/>
      <c r="S1174" s="52"/>
      <c r="T1174" s="52"/>
      <c r="U1174" s="52"/>
    </row>
    <row r="1175" spans="2:21" ht="17.25">
      <c r="B1175" s="51"/>
      <c r="C1175" s="52"/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  <c r="P1175" s="52"/>
      <c r="Q1175" s="52"/>
      <c r="R1175" s="52"/>
      <c r="S1175" s="52"/>
      <c r="T1175" s="52"/>
      <c r="U1175" s="52"/>
    </row>
    <row r="1176" spans="2:21" ht="17.25">
      <c r="B1176" s="51"/>
      <c r="C1176" s="52"/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  <c r="P1176" s="52"/>
      <c r="Q1176" s="52"/>
      <c r="R1176" s="52"/>
      <c r="S1176" s="52"/>
      <c r="T1176" s="52"/>
      <c r="U1176" s="52"/>
    </row>
    <row r="1177" spans="2:21" ht="17.25">
      <c r="B1177" s="51"/>
      <c r="C1177" s="52"/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2"/>
      <c r="O1177" s="52"/>
      <c r="P1177" s="52"/>
      <c r="Q1177" s="52"/>
      <c r="R1177" s="52"/>
      <c r="S1177" s="52"/>
      <c r="T1177" s="52"/>
      <c r="U1177" s="52"/>
    </row>
    <row r="1178" spans="2:21" ht="18">
      <c r="B1178" s="56">
        <v>30</v>
      </c>
      <c r="C1178" s="56"/>
      <c r="D1178" s="56"/>
      <c r="E1178" s="56"/>
      <c r="F1178" s="56"/>
      <c r="G1178" s="56"/>
      <c r="H1178" s="56"/>
      <c r="I1178" s="56"/>
      <c r="J1178" s="56"/>
      <c r="K1178" s="56"/>
      <c r="L1178" s="56"/>
      <c r="M1178" s="56"/>
      <c r="N1178" s="56"/>
      <c r="O1178" s="56"/>
      <c r="P1178" s="56"/>
      <c r="Q1178" s="56"/>
      <c r="R1178" s="56"/>
      <c r="S1178" s="56"/>
      <c r="T1178" s="56"/>
      <c r="U1178" s="56"/>
    </row>
    <row r="1179" spans="2:21" ht="18">
      <c r="B1179" s="56"/>
      <c r="C1179" s="56"/>
      <c r="D1179" s="56"/>
      <c r="E1179" s="56"/>
      <c r="F1179" s="56"/>
      <c r="G1179" s="56"/>
      <c r="H1179" s="56"/>
      <c r="I1179" s="56"/>
      <c r="J1179" s="56"/>
      <c r="K1179" s="56"/>
      <c r="L1179" s="56"/>
      <c r="M1179" s="56"/>
      <c r="N1179" s="56"/>
      <c r="O1179" s="56"/>
      <c r="P1179" s="56"/>
      <c r="Q1179" s="56"/>
      <c r="R1179" s="56"/>
      <c r="S1179" s="56"/>
      <c r="T1179" s="56"/>
      <c r="U1179" s="56"/>
    </row>
    <row r="1180" spans="2:21" ht="18">
      <c r="B1180" s="56"/>
      <c r="C1180" s="56"/>
      <c r="D1180" s="56"/>
      <c r="E1180" s="56"/>
      <c r="F1180" s="56"/>
      <c r="G1180" s="56"/>
      <c r="H1180" s="56"/>
      <c r="I1180" s="56"/>
      <c r="J1180" s="56"/>
      <c r="K1180" s="56"/>
      <c r="L1180" s="56"/>
      <c r="M1180" s="56"/>
      <c r="N1180" s="56"/>
      <c r="O1180" s="56"/>
      <c r="P1180" s="56"/>
      <c r="Q1180" s="56"/>
      <c r="R1180" s="56"/>
      <c r="S1180" s="56"/>
      <c r="T1180" s="56"/>
      <c r="U1180" s="56"/>
    </row>
    <row r="1181" spans="2:21" ht="18">
      <c r="B1181" s="56"/>
      <c r="C1181" s="56"/>
      <c r="D1181" s="56"/>
      <c r="E1181" s="56"/>
      <c r="F1181" s="56"/>
      <c r="G1181" s="56"/>
      <c r="H1181" s="56"/>
      <c r="I1181" s="56"/>
      <c r="J1181" s="56"/>
      <c r="K1181" s="56"/>
      <c r="L1181" s="56"/>
      <c r="M1181" s="56"/>
      <c r="N1181" s="56"/>
      <c r="O1181" s="56"/>
      <c r="P1181" s="56"/>
      <c r="Q1181" s="56"/>
      <c r="R1181" s="56"/>
      <c r="S1181" s="56"/>
      <c r="T1181" s="56"/>
      <c r="U1181" s="56"/>
    </row>
    <row r="1182" spans="2:21" ht="23.25">
      <c r="B1182" s="114" t="s">
        <v>146</v>
      </c>
      <c r="C1182" s="117"/>
      <c r="D1182" s="117"/>
      <c r="E1182" s="117"/>
      <c r="F1182" s="117"/>
      <c r="G1182" s="117"/>
      <c r="H1182" s="117"/>
      <c r="I1182" s="117"/>
      <c r="J1182" s="117"/>
      <c r="K1182" s="117"/>
      <c r="L1182" s="117"/>
      <c r="M1182" s="117"/>
      <c r="N1182" s="117"/>
      <c r="O1182" s="117"/>
      <c r="P1182" s="117"/>
      <c r="Q1182" s="117"/>
      <c r="R1182" s="117"/>
      <c r="S1182" s="117"/>
      <c r="T1182" s="117"/>
      <c r="U1182" s="117"/>
    </row>
    <row r="1183" spans="2:21" ht="22.5">
      <c r="B1183" s="115" t="s">
        <v>247</v>
      </c>
      <c r="C1183" s="117"/>
      <c r="D1183" s="117"/>
      <c r="E1183" s="117"/>
      <c r="F1183" s="117"/>
      <c r="G1183" s="117"/>
      <c r="H1183" s="117"/>
      <c r="I1183" s="117"/>
      <c r="J1183" s="117"/>
      <c r="K1183" s="117"/>
      <c r="L1183" s="117"/>
      <c r="M1183" s="117"/>
      <c r="N1183" s="117"/>
      <c r="O1183" s="117"/>
      <c r="P1183" s="117"/>
      <c r="Q1183" s="117"/>
      <c r="R1183" s="117"/>
      <c r="S1183" s="117"/>
      <c r="T1183" s="117"/>
      <c r="U1183" s="117"/>
    </row>
    <row r="1184" spans="2:21" ht="23.25">
      <c r="B1184" s="116"/>
      <c r="C1184" s="53"/>
      <c r="D1184" s="53"/>
      <c r="E1184" s="53"/>
      <c r="F1184" s="229" t="s">
        <v>313</v>
      </c>
      <c r="G1184" s="229"/>
      <c r="H1184" s="229"/>
      <c r="I1184" s="229"/>
      <c r="J1184" s="229"/>
      <c r="K1184" s="229"/>
      <c r="L1184" s="229"/>
      <c r="M1184" s="229"/>
      <c r="N1184" s="229"/>
      <c r="O1184" s="229"/>
      <c r="P1184" s="229"/>
      <c r="Q1184" s="229"/>
      <c r="R1184" s="229"/>
      <c r="S1184" s="53"/>
      <c r="T1184" s="53"/>
      <c r="U1184" s="53"/>
    </row>
    <row r="1185" spans="2:21" ht="23.25">
      <c r="B1185" s="86" t="s">
        <v>170</v>
      </c>
      <c r="C1185" s="80"/>
      <c r="D1185" s="80"/>
      <c r="E1185" s="80"/>
      <c r="F1185" s="9"/>
      <c r="G1185" s="9"/>
      <c r="H1185" s="9"/>
      <c r="I1185" s="57"/>
      <c r="J1185" s="9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</row>
    <row r="1186" spans="2:17" ht="21.75" customHeight="1">
      <c r="B1186" s="3" t="s">
        <v>22</v>
      </c>
      <c r="Q1186" s="3" t="s">
        <v>22</v>
      </c>
    </row>
    <row r="1187" spans="2:21" ht="21.75" customHeight="1">
      <c r="B1187" s="69" t="s">
        <v>1</v>
      </c>
      <c r="C1187" s="72" t="s">
        <v>343</v>
      </c>
      <c r="D1187" s="70" t="s">
        <v>29</v>
      </c>
      <c r="E1187" s="70" t="s">
        <v>4</v>
      </c>
      <c r="F1187" s="71" t="s">
        <v>21</v>
      </c>
      <c r="G1187" s="72" t="s">
        <v>12</v>
      </c>
      <c r="H1187" s="72" t="s">
        <v>13</v>
      </c>
      <c r="I1187" s="73" t="s">
        <v>0</v>
      </c>
      <c r="J1187" s="74" t="s">
        <v>11</v>
      </c>
      <c r="K1187" s="74" t="s">
        <v>12</v>
      </c>
      <c r="L1187" s="72" t="s">
        <v>13</v>
      </c>
      <c r="M1187" s="73" t="s">
        <v>0</v>
      </c>
      <c r="N1187" s="72" t="s">
        <v>14</v>
      </c>
      <c r="O1187" s="74" t="s">
        <v>15</v>
      </c>
      <c r="P1187" s="74" t="s">
        <v>13</v>
      </c>
      <c r="Q1187" s="73" t="s">
        <v>0</v>
      </c>
      <c r="R1187" s="74" t="s">
        <v>23</v>
      </c>
      <c r="S1187" s="74" t="s">
        <v>24</v>
      </c>
      <c r="T1187" s="72" t="s">
        <v>13</v>
      </c>
      <c r="U1187" s="73" t="s">
        <v>0</v>
      </c>
    </row>
    <row r="1188" spans="2:21" ht="21.75" customHeight="1">
      <c r="B1188" s="69" t="s">
        <v>3</v>
      </c>
      <c r="C1188" s="101" t="s">
        <v>319</v>
      </c>
      <c r="D1188" s="70" t="s">
        <v>30</v>
      </c>
      <c r="E1188" s="70" t="s">
        <v>5</v>
      </c>
      <c r="F1188" s="70" t="s">
        <v>7</v>
      </c>
      <c r="G1188" s="70" t="s">
        <v>8</v>
      </c>
      <c r="H1188" s="70" t="s">
        <v>9</v>
      </c>
      <c r="I1188" s="60" t="s">
        <v>10</v>
      </c>
      <c r="J1188" s="70" t="s">
        <v>7</v>
      </c>
      <c r="K1188" s="70" t="s">
        <v>8</v>
      </c>
      <c r="L1188" s="70" t="s">
        <v>9</v>
      </c>
      <c r="M1188" s="60" t="s">
        <v>10</v>
      </c>
      <c r="N1188" s="70" t="s">
        <v>7</v>
      </c>
      <c r="O1188" s="70" t="s">
        <v>8</v>
      </c>
      <c r="P1188" s="70" t="s">
        <v>9</v>
      </c>
      <c r="Q1188" s="60" t="s">
        <v>10</v>
      </c>
      <c r="R1188" s="73" t="s">
        <v>7</v>
      </c>
      <c r="S1188" s="73" t="s">
        <v>8</v>
      </c>
      <c r="T1188" s="70" t="s">
        <v>9</v>
      </c>
      <c r="U1188" s="60" t="s">
        <v>10</v>
      </c>
    </row>
    <row r="1189" spans="2:17" ht="24" customHeight="1">
      <c r="B1189" s="11"/>
      <c r="C1189" s="101" t="s">
        <v>320</v>
      </c>
      <c r="D1189" s="70" t="s">
        <v>308</v>
      </c>
      <c r="E1189" s="70" t="s">
        <v>6</v>
      </c>
      <c r="F1189" s="70" t="s">
        <v>31</v>
      </c>
      <c r="G1189" s="70" t="s">
        <v>31</v>
      </c>
      <c r="H1189" s="10">
        <v>0.03</v>
      </c>
      <c r="L1189" s="10">
        <v>0.01</v>
      </c>
      <c r="N1189" s="4"/>
      <c r="O1189" s="4"/>
      <c r="P1189" s="10">
        <v>0.01</v>
      </c>
      <c r="Q1189" s="4"/>
    </row>
    <row r="1190" spans="2:21" ht="24" customHeight="1">
      <c r="B1190" s="11"/>
      <c r="D1190" s="4" t="s">
        <v>32</v>
      </c>
      <c r="E1190" s="5"/>
      <c r="F1190" s="4" t="s">
        <v>32</v>
      </c>
      <c r="G1190" s="4" t="s">
        <v>32</v>
      </c>
      <c r="H1190" s="4" t="s">
        <v>32</v>
      </c>
      <c r="I1190" s="4" t="s">
        <v>32</v>
      </c>
      <c r="J1190" s="4" t="s">
        <v>32</v>
      </c>
      <c r="K1190" s="4" t="s">
        <v>32</v>
      </c>
      <c r="L1190" s="4" t="s">
        <v>32</v>
      </c>
      <c r="N1190" s="4" t="s">
        <v>32</v>
      </c>
      <c r="O1190" s="4" t="s">
        <v>32</v>
      </c>
      <c r="P1190" s="4" t="s">
        <v>32</v>
      </c>
      <c r="Q1190" s="4" t="s">
        <v>32</v>
      </c>
      <c r="R1190" s="4" t="s">
        <v>32</v>
      </c>
      <c r="S1190" s="4" t="s">
        <v>32</v>
      </c>
      <c r="T1190" s="4" t="s">
        <v>32</v>
      </c>
      <c r="U1190" s="4" t="s">
        <v>32</v>
      </c>
    </row>
    <row r="1191" spans="2:21" ht="24" customHeight="1">
      <c r="B1191" s="60">
        <v>1</v>
      </c>
      <c r="C1191" s="60"/>
      <c r="D1191" s="60">
        <v>3</v>
      </c>
      <c r="E1191" s="60">
        <v>4</v>
      </c>
      <c r="F1191" s="60">
        <v>5</v>
      </c>
      <c r="G1191" s="60">
        <v>6</v>
      </c>
      <c r="H1191" s="61">
        <v>7</v>
      </c>
      <c r="I1191" s="60">
        <v>8</v>
      </c>
      <c r="J1191" s="60">
        <v>9</v>
      </c>
      <c r="K1191" s="60">
        <v>10</v>
      </c>
      <c r="L1191" s="61">
        <v>11</v>
      </c>
      <c r="M1191" s="60">
        <v>12</v>
      </c>
      <c r="N1191" s="60">
        <v>13</v>
      </c>
      <c r="O1191" s="60">
        <v>14</v>
      </c>
      <c r="P1191" s="61">
        <v>15</v>
      </c>
      <c r="Q1191" s="60">
        <v>16</v>
      </c>
      <c r="R1191" s="60">
        <v>17</v>
      </c>
      <c r="S1191" s="60">
        <v>18</v>
      </c>
      <c r="T1191" s="60">
        <v>19</v>
      </c>
      <c r="U1191" s="60">
        <v>20</v>
      </c>
    </row>
    <row r="1192" spans="1:21" ht="24" customHeight="1">
      <c r="A1192" s="193">
        <v>1</v>
      </c>
      <c r="B1192" s="197" t="s">
        <v>16</v>
      </c>
      <c r="C1192" s="127">
        <v>136</v>
      </c>
      <c r="D1192" s="127">
        <f>C1192*15</f>
        <v>2040</v>
      </c>
      <c r="E1192" s="127">
        <f>SUM(C1192*32)</f>
        <v>4352</v>
      </c>
      <c r="F1192" s="127">
        <f>SUM(C1192*22)</f>
        <v>2992</v>
      </c>
      <c r="G1192" s="127">
        <f>SUM(E1192*8)</f>
        <v>34816</v>
      </c>
      <c r="H1192" s="127" t="s">
        <v>20</v>
      </c>
      <c r="I1192" s="128">
        <f>SUM(D1192+F1192+G1192)</f>
        <v>39848</v>
      </c>
      <c r="J1192" s="127">
        <f>SUM(C1192*3)</f>
        <v>408</v>
      </c>
      <c r="K1192" s="127">
        <f>SUM(E1192*0.5)</f>
        <v>2176</v>
      </c>
      <c r="L1192" s="127" t="str">
        <f>+L1194</f>
        <v>+</v>
      </c>
      <c r="M1192" s="128">
        <f>SUM(J1192:L1192)</f>
        <v>2584</v>
      </c>
      <c r="N1192" s="127">
        <f>SUM(C1192*3)</f>
        <v>408</v>
      </c>
      <c r="O1192" s="127">
        <f>SUM(E1192*1)</f>
        <v>4352</v>
      </c>
      <c r="P1192" s="127" t="s">
        <v>20</v>
      </c>
      <c r="Q1192" s="128">
        <f>SUM(N1192:P1192)</f>
        <v>4760</v>
      </c>
      <c r="R1192" s="127">
        <f>SUM(C1192*2)</f>
        <v>272</v>
      </c>
      <c r="S1192" s="127">
        <f>SUM(E1192*0.5)</f>
        <v>2176</v>
      </c>
      <c r="T1192" s="127" t="s">
        <v>20</v>
      </c>
      <c r="U1192" s="128">
        <f>SUM(R1192:T1192)</f>
        <v>2448</v>
      </c>
    </row>
    <row r="1193" spans="1:21" ht="24" customHeight="1">
      <c r="A1193" s="193">
        <v>2</v>
      </c>
      <c r="B1193" s="197" t="s">
        <v>17</v>
      </c>
      <c r="C1193" s="127">
        <v>73</v>
      </c>
      <c r="D1193" s="127">
        <f>SUM(C1193*15)</f>
        <v>1095</v>
      </c>
      <c r="E1193" s="129">
        <f>SUM(C1193*24)</f>
        <v>1752</v>
      </c>
      <c r="F1193" s="127">
        <f>SUM(C1193*32.5)</f>
        <v>2372.5</v>
      </c>
      <c r="G1193" s="127">
        <f>SUM(E1193*8)</f>
        <v>14016</v>
      </c>
      <c r="H1193" s="127" t="s">
        <v>20</v>
      </c>
      <c r="I1193" s="128">
        <f>SUM(D1193+F1193+G1193)</f>
        <v>17483.5</v>
      </c>
      <c r="J1193" s="127">
        <f>SUM(C1193*2.5)</f>
        <v>182.5</v>
      </c>
      <c r="K1193" s="127">
        <f>SUM(E1193*0.5)</f>
        <v>876</v>
      </c>
      <c r="L1193" s="127" t="s">
        <v>20</v>
      </c>
      <c r="M1193" s="128">
        <f>SUM(J1193:L1193)</f>
        <v>1058.5</v>
      </c>
      <c r="N1193" s="127">
        <f>SUM(C1193*3)</f>
        <v>219</v>
      </c>
      <c r="O1193" s="127">
        <f>SUM(E1193*1)</f>
        <v>1752</v>
      </c>
      <c r="P1193" s="127" t="s">
        <v>20</v>
      </c>
      <c r="Q1193" s="128">
        <f>SUM(N1193:P1193)</f>
        <v>1971</v>
      </c>
      <c r="R1193" s="127">
        <f>SUM(C1193*2)</f>
        <v>146</v>
      </c>
      <c r="S1193" s="127">
        <f>SUM(E1193*0.5)</f>
        <v>876</v>
      </c>
      <c r="T1193" s="127" t="s">
        <v>20</v>
      </c>
      <c r="U1193" s="128">
        <f>SUM(R1193:T1193)</f>
        <v>1022</v>
      </c>
    </row>
    <row r="1194" spans="1:21" ht="24" customHeight="1">
      <c r="A1194" s="193">
        <v>3</v>
      </c>
      <c r="B1194" s="197" t="s">
        <v>18</v>
      </c>
      <c r="C1194" s="127">
        <v>19</v>
      </c>
      <c r="D1194" s="127">
        <f>SUM(C1194*15)</f>
        <v>285</v>
      </c>
      <c r="E1194" s="127">
        <f>SUM(C1194*32)</f>
        <v>608</v>
      </c>
      <c r="F1194" s="127">
        <f>SUM(C1194*22)</f>
        <v>418</v>
      </c>
      <c r="G1194" s="127">
        <f>SUM(E1194*8)</f>
        <v>4864</v>
      </c>
      <c r="H1194" s="127" t="s">
        <v>20</v>
      </c>
      <c r="I1194" s="128">
        <f>SUM(D1194+F1194+G1194)</f>
        <v>5567</v>
      </c>
      <c r="J1194" s="127">
        <f>SUM(C1194*3)</f>
        <v>57</v>
      </c>
      <c r="K1194" s="127">
        <f>SUM(E1194*0.5)</f>
        <v>304</v>
      </c>
      <c r="L1194" s="127" t="s">
        <v>20</v>
      </c>
      <c r="M1194" s="128">
        <f>SUM(J1194:L1194)</f>
        <v>361</v>
      </c>
      <c r="N1194" s="127">
        <f>SUM(C1194*3)</f>
        <v>57</v>
      </c>
      <c r="O1194" s="127">
        <f>SUM(E1194*1)</f>
        <v>608</v>
      </c>
      <c r="P1194" s="127" t="s">
        <v>20</v>
      </c>
      <c r="Q1194" s="128">
        <f>SUM(N1194:P1194)</f>
        <v>665</v>
      </c>
      <c r="R1194" s="127">
        <f>SUM(C1194*2)</f>
        <v>38</v>
      </c>
      <c r="S1194" s="127">
        <f>SUM(E1194*0.5)</f>
        <v>304</v>
      </c>
      <c r="T1194" s="127" t="s">
        <v>20</v>
      </c>
      <c r="U1194" s="128">
        <f>SUM(R1194:T1194)</f>
        <v>342</v>
      </c>
    </row>
    <row r="1195" spans="1:21" ht="24" customHeight="1">
      <c r="A1195" s="193">
        <v>4</v>
      </c>
      <c r="B1195" s="197" t="s">
        <v>84</v>
      </c>
      <c r="C1195" s="127">
        <v>8</v>
      </c>
      <c r="D1195" s="127">
        <f>SUM(C1195*15)</f>
        <v>120</v>
      </c>
      <c r="E1195" s="129">
        <f>SUM(C1195*24)</f>
        <v>192</v>
      </c>
      <c r="F1195" s="127">
        <f>SUM(C1195*32.5)</f>
        <v>260</v>
      </c>
      <c r="G1195" s="127">
        <f>SUM(E1195*8)</f>
        <v>1536</v>
      </c>
      <c r="H1195" s="127" t="s">
        <v>20</v>
      </c>
      <c r="I1195" s="128">
        <f>SUM(D1195+F1195+G1195)</f>
        <v>1916</v>
      </c>
      <c r="J1195" s="127">
        <f>SUM(C1195*2.5)</f>
        <v>20</v>
      </c>
      <c r="K1195" s="127">
        <f>SUM(E1195*0.5)</f>
        <v>96</v>
      </c>
      <c r="L1195" s="127" t="s">
        <v>20</v>
      </c>
      <c r="M1195" s="128">
        <f>SUM(J1195:L1195)</f>
        <v>116</v>
      </c>
      <c r="N1195" s="127">
        <f>SUM(C1195*3)</f>
        <v>24</v>
      </c>
      <c r="O1195" s="127">
        <f>SUM(E1195*1)</f>
        <v>192</v>
      </c>
      <c r="P1195" s="127" t="s">
        <v>20</v>
      </c>
      <c r="Q1195" s="128">
        <f>SUM(N1195:P1195)</f>
        <v>216</v>
      </c>
      <c r="R1195" s="127">
        <f>SUM(C1195*2)</f>
        <v>16</v>
      </c>
      <c r="S1195" s="127">
        <f>SUM(E1195*0.5)</f>
        <v>96</v>
      </c>
      <c r="T1195" s="127" t="s">
        <v>20</v>
      </c>
      <c r="U1195" s="128">
        <f>SUM(R1195:T1195)</f>
        <v>112</v>
      </c>
    </row>
    <row r="1196" spans="2:21" ht="24" customHeight="1">
      <c r="B1196" s="133" t="s">
        <v>27</v>
      </c>
      <c r="C1196" s="133">
        <f>C1195+C1194++C1193+C1192</f>
        <v>236</v>
      </c>
      <c r="D1196" s="130">
        <f>D1195+D1194+D1193+D1192</f>
        <v>3540</v>
      </c>
      <c r="E1196" s="130">
        <f aca="true" t="shared" si="29" ref="E1196:U1196">SUM(E1192:E1195)</f>
        <v>6904</v>
      </c>
      <c r="F1196" s="130">
        <f t="shared" si="29"/>
        <v>6042.5</v>
      </c>
      <c r="G1196" s="130">
        <f t="shared" si="29"/>
        <v>55232</v>
      </c>
      <c r="H1196" s="130">
        <f t="shared" si="29"/>
        <v>0</v>
      </c>
      <c r="I1196" s="130">
        <f t="shared" si="29"/>
        <v>64814.5</v>
      </c>
      <c r="J1196" s="130">
        <f t="shared" si="29"/>
        <v>667.5</v>
      </c>
      <c r="K1196" s="130">
        <f t="shared" si="29"/>
        <v>3452</v>
      </c>
      <c r="L1196" s="130">
        <f t="shared" si="29"/>
        <v>0</v>
      </c>
      <c r="M1196" s="130">
        <f t="shared" si="29"/>
        <v>4119.5</v>
      </c>
      <c r="N1196" s="130">
        <f t="shared" si="29"/>
        <v>708</v>
      </c>
      <c r="O1196" s="130">
        <f t="shared" si="29"/>
        <v>6904</v>
      </c>
      <c r="P1196" s="130">
        <f t="shared" si="29"/>
        <v>0</v>
      </c>
      <c r="Q1196" s="130">
        <f t="shared" si="29"/>
        <v>7612</v>
      </c>
      <c r="R1196" s="130">
        <f t="shared" si="29"/>
        <v>472</v>
      </c>
      <c r="S1196" s="130">
        <f t="shared" si="29"/>
        <v>3452</v>
      </c>
      <c r="T1196" s="130">
        <f t="shared" si="29"/>
        <v>0</v>
      </c>
      <c r="U1196" s="130">
        <f t="shared" si="29"/>
        <v>3924</v>
      </c>
    </row>
    <row r="1197" spans="2:21" ht="19.5">
      <c r="B1197" s="41" t="s">
        <v>298</v>
      </c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87" t="s">
        <v>21</v>
      </c>
      <c r="T1197" s="88" t="s">
        <v>205</v>
      </c>
      <c r="U1197" s="40"/>
    </row>
    <row r="1198" spans="2:21" ht="12.75">
      <c r="B1198" s="40" t="s">
        <v>22</v>
      </c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224"/>
      <c r="T1198" s="224"/>
      <c r="U1198" s="40" t="s">
        <v>26</v>
      </c>
    </row>
    <row r="1199" spans="2:22" ht="16.5">
      <c r="B1199" s="113" t="s">
        <v>69</v>
      </c>
      <c r="C1199" s="67"/>
      <c r="D1199" s="67"/>
      <c r="E1199" s="67"/>
      <c r="F1199" s="212"/>
      <c r="G1199" s="212"/>
      <c r="H1199" s="212"/>
      <c r="I1199" s="212"/>
      <c r="J1199" s="212"/>
      <c r="K1199" s="212"/>
      <c r="L1199" s="212"/>
      <c r="M1199" s="212"/>
      <c r="N1199" s="212"/>
      <c r="O1199" s="212"/>
      <c r="P1199" s="80"/>
      <c r="Q1199" s="80"/>
      <c r="R1199" s="212"/>
      <c r="S1199" s="212"/>
      <c r="T1199" s="212"/>
      <c r="U1199" s="212"/>
      <c r="V1199" s="62"/>
    </row>
    <row r="1200" spans="2:22" ht="20.25" customHeight="1">
      <c r="B1200" s="80"/>
      <c r="C1200" s="211"/>
      <c r="D1200" s="211"/>
      <c r="E1200" s="211" t="s">
        <v>265</v>
      </c>
      <c r="F1200" s="211"/>
      <c r="G1200" s="211" t="s">
        <v>269</v>
      </c>
      <c r="H1200" s="214"/>
      <c r="I1200" s="214"/>
      <c r="J1200" s="214"/>
      <c r="K1200" s="214"/>
      <c r="L1200" s="211" t="s">
        <v>207</v>
      </c>
      <c r="M1200" s="211"/>
      <c r="N1200" s="211"/>
      <c r="O1200" s="211"/>
      <c r="P1200" s="96"/>
      <c r="Q1200" s="183"/>
      <c r="R1200" s="211" t="s">
        <v>206</v>
      </c>
      <c r="S1200" s="214"/>
      <c r="T1200" s="214"/>
      <c r="U1200" s="214"/>
      <c r="V1200" s="62"/>
    </row>
    <row r="1201" spans="2:22" ht="15.75">
      <c r="B1201" s="80"/>
      <c r="C1201" s="66"/>
      <c r="D1201" s="65" t="s">
        <v>267</v>
      </c>
      <c r="E1201" s="66" t="s">
        <v>266</v>
      </c>
      <c r="F1201" s="65" t="s">
        <v>267</v>
      </c>
      <c r="G1201" s="96"/>
      <c r="H1201" s="96"/>
      <c r="I1201" s="96"/>
      <c r="J1201" s="96"/>
      <c r="K1201" s="96"/>
      <c r="L1201" s="211" t="s">
        <v>208</v>
      </c>
      <c r="M1201" s="214"/>
      <c r="N1201" s="214"/>
      <c r="O1201" s="214"/>
      <c r="P1201" s="96"/>
      <c r="Q1201" s="96"/>
      <c r="R1201" s="96"/>
      <c r="S1201" s="96"/>
      <c r="T1201" s="96"/>
      <c r="U1201" s="96"/>
      <c r="V1201" s="62"/>
    </row>
    <row r="1202" spans="2:22" ht="15.75">
      <c r="B1202" s="49" t="s">
        <v>263</v>
      </c>
      <c r="C1202" s="85"/>
      <c r="D1202" s="85">
        <v>13</v>
      </c>
      <c r="E1202" s="85">
        <v>29</v>
      </c>
      <c r="F1202" s="85">
        <v>11</v>
      </c>
      <c r="G1202" s="96"/>
      <c r="H1202" s="96"/>
      <c r="I1202" s="96"/>
      <c r="J1202" s="96"/>
      <c r="K1202" s="96"/>
      <c r="L1202" s="211" t="s">
        <v>209</v>
      </c>
      <c r="M1202" s="214"/>
      <c r="N1202" s="214"/>
      <c r="O1202" s="214"/>
      <c r="P1202" s="96"/>
      <c r="Q1202" s="96"/>
      <c r="R1202" s="96"/>
      <c r="S1202" s="96"/>
      <c r="T1202" s="96"/>
      <c r="U1202" s="96"/>
      <c r="V1202" s="62"/>
    </row>
    <row r="1203" spans="2:22" ht="16.5">
      <c r="B1203" s="49" t="s">
        <v>264</v>
      </c>
      <c r="C1203" s="67"/>
      <c r="D1203" s="67">
        <v>2</v>
      </c>
      <c r="E1203" s="67">
        <v>3</v>
      </c>
      <c r="F1203" s="67">
        <v>2</v>
      </c>
      <c r="G1203" s="96"/>
      <c r="H1203" s="96"/>
      <c r="I1203" s="96"/>
      <c r="J1203" s="96"/>
      <c r="K1203" s="96"/>
      <c r="L1203" s="96"/>
      <c r="M1203" s="96"/>
      <c r="N1203" s="96"/>
      <c r="O1203" s="96"/>
      <c r="P1203" s="96"/>
      <c r="Q1203" s="96"/>
      <c r="R1203" s="96"/>
      <c r="S1203" s="96"/>
      <c r="T1203" s="96"/>
      <c r="U1203" s="96"/>
      <c r="V1203" s="62"/>
    </row>
    <row r="1204" spans="2:38" ht="16.5">
      <c r="B1204" s="82" t="s">
        <v>27</v>
      </c>
      <c r="C1204" s="48"/>
      <c r="D1204" s="48">
        <f>D1202+D1203</f>
        <v>15</v>
      </c>
      <c r="E1204" s="48">
        <f>E1202+E1203</f>
        <v>32</v>
      </c>
      <c r="F1204" s="48">
        <f>F1202+F1203</f>
        <v>13</v>
      </c>
      <c r="G1204" s="213" t="s">
        <v>0</v>
      </c>
      <c r="H1204" s="214"/>
      <c r="I1204" s="214"/>
      <c r="J1204" s="214"/>
      <c r="K1204" s="214"/>
      <c r="L1204" s="214"/>
      <c r="M1204" s="214"/>
      <c r="N1204" s="214"/>
      <c r="O1204" s="214"/>
      <c r="P1204" s="214"/>
      <c r="Q1204" s="214"/>
      <c r="R1204" s="214"/>
      <c r="S1204" s="214"/>
      <c r="T1204" s="214"/>
      <c r="U1204" s="214"/>
      <c r="W1204" s="62"/>
      <c r="X1204" s="62"/>
      <c r="Y1204" s="62"/>
      <c r="Z1204" s="62"/>
      <c r="AA1204" s="62"/>
      <c r="AB1204" s="62"/>
      <c r="AC1204" s="62"/>
      <c r="AD1204" s="62"/>
      <c r="AE1204" s="62"/>
      <c r="AF1204" s="62"/>
      <c r="AG1204" s="62"/>
      <c r="AH1204" s="62"/>
      <c r="AI1204" s="62"/>
      <c r="AJ1204" s="62"/>
      <c r="AK1204" s="62"/>
      <c r="AL1204" s="62"/>
    </row>
    <row r="1205" spans="2:38" ht="17.25">
      <c r="B1205" s="82" t="s">
        <v>102</v>
      </c>
      <c r="C1205" s="220"/>
      <c r="D1205" s="220"/>
      <c r="E1205" s="220"/>
      <c r="F1205" s="220"/>
      <c r="G1205" s="213" t="s">
        <v>268</v>
      </c>
      <c r="H1205" s="214"/>
      <c r="I1205" s="214"/>
      <c r="J1205" s="214"/>
      <c r="K1205" s="214"/>
      <c r="L1205" s="214"/>
      <c r="M1205" s="214"/>
      <c r="N1205" s="214"/>
      <c r="O1205" s="214"/>
      <c r="P1205" s="214"/>
      <c r="Q1205" s="214"/>
      <c r="R1205" s="214"/>
      <c r="S1205" s="214"/>
      <c r="T1205" s="214"/>
      <c r="U1205" s="214"/>
      <c r="W1205" s="62"/>
      <c r="X1205" s="62"/>
      <c r="Y1205" s="62"/>
      <c r="Z1205" s="62"/>
      <c r="AA1205" s="62"/>
      <c r="AB1205" s="62"/>
      <c r="AC1205" s="62"/>
      <c r="AD1205" s="62"/>
      <c r="AE1205" s="62"/>
      <c r="AF1205" s="62"/>
      <c r="AG1205" s="62"/>
      <c r="AH1205" s="62"/>
      <c r="AI1205" s="62"/>
      <c r="AJ1205" s="62"/>
      <c r="AK1205" s="62"/>
      <c r="AL1205" s="62"/>
    </row>
    <row r="1206" spans="2:38" ht="18">
      <c r="B1206" s="45"/>
      <c r="C1206" s="219"/>
      <c r="D1206" s="219"/>
      <c r="E1206" s="48"/>
      <c r="F1206" s="48"/>
      <c r="G1206" s="213" t="s">
        <v>305</v>
      </c>
      <c r="H1206" s="214"/>
      <c r="I1206" s="214"/>
      <c r="J1206" s="214"/>
      <c r="K1206" s="214"/>
      <c r="L1206" s="214"/>
      <c r="M1206" s="214"/>
      <c r="N1206" s="214"/>
      <c r="O1206" s="214"/>
      <c r="P1206" s="214"/>
      <c r="Q1206" s="214"/>
      <c r="R1206" s="214"/>
      <c r="S1206" s="214"/>
      <c r="T1206" s="214"/>
      <c r="U1206" s="214"/>
      <c r="W1206" s="62"/>
      <c r="X1206" s="62"/>
      <c r="Y1206" s="62"/>
      <c r="Z1206" s="62"/>
      <c r="AA1206" s="62"/>
      <c r="AB1206" s="62"/>
      <c r="AC1206" s="62"/>
      <c r="AD1206" s="62"/>
      <c r="AE1206" s="62"/>
      <c r="AF1206" s="62"/>
      <c r="AG1206" s="62"/>
      <c r="AH1206" s="62"/>
      <c r="AI1206" s="62"/>
      <c r="AJ1206" s="62"/>
      <c r="AK1206" s="62"/>
      <c r="AL1206" s="62"/>
    </row>
    <row r="1207" spans="2:38" ht="16.5">
      <c r="B1207" s="93" t="s">
        <v>235</v>
      </c>
      <c r="C1207" s="118"/>
      <c r="D1207" s="118"/>
      <c r="E1207" s="118"/>
      <c r="F1207" s="118"/>
      <c r="G1207" s="118"/>
      <c r="H1207" s="118"/>
      <c r="I1207" s="118"/>
      <c r="J1207" s="118"/>
      <c r="K1207" s="118"/>
      <c r="L1207" s="118"/>
      <c r="M1207" s="118"/>
      <c r="N1207" s="118"/>
      <c r="O1207" s="118"/>
      <c r="P1207" s="118"/>
      <c r="Q1207" s="118"/>
      <c r="R1207" s="118"/>
      <c r="S1207" s="118"/>
      <c r="T1207" s="118"/>
      <c r="U1207" s="118"/>
      <c r="W1207" s="62"/>
      <c r="X1207" s="62"/>
      <c r="Y1207" s="62"/>
      <c r="Z1207" s="62"/>
      <c r="AA1207" s="62"/>
      <c r="AB1207" s="62"/>
      <c r="AC1207" s="62"/>
      <c r="AD1207" s="62"/>
      <c r="AE1207" s="62"/>
      <c r="AF1207" s="62"/>
      <c r="AG1207" s="62"/>
      <c r="AH1207" s="62"/>
      <c r="AI1207" s="62"/>
      <c r="AJ1207" s="62"/>
      <c r="AK1207" s="62"/>
      <c r="AL1207" s="62"/>
    </row>
    <row r="1208" spans="1:38" ht="16.5" customHeight="1">
      <c r="A1208" s="49" t="s">
        <v>299</v>
      </c>
      <c r="B1208" s="49"/>
      <c r="C1208" s="49"/>
      <c r="D1208" s="49"/>
      <c r="E1208" s="49"/>
      <c r="F1208" s="49"/>
      <c r="G1208" s="49"/>
      <c r="H1208" s="49"/>
      <c r="I1208" s="49"/>
      <c r="J1208" s="49"/>
      <c r="K1208" s="49"/>
      <c r="L1208" s="49"/>
      <c r="M1208" s="49"/>
      <c r="N1208" s="49"/>
      <c r="O1208" s="49"/>
      <c r="P1208" s="49"/>
      <c r="Q1208" s="49"/>
      <c r="R1208" s="49"/>
      <c r="S1208" s="49"/>
      <c r="T1208" s="49"/>
      <c r="U1208" s="49"/>
      <c r="V1208" s="49"/>
      <c r="W1208" s="49"/>
      <c r="X1208" s="49"/>
      <c r="Y1208" s="62"/>
      <c r="Z1208" s="62"/>
      <c r="AA1208" s="62"/>
      <c r="AB1208" s="62"/>
      <c r="AC1208" s="62"/>
      <c r="AD1208" s="62"/>
      <c r="AE1208" s="62"/>
      <c r="AF1208" s="62"/>
      <c r="AG1208" s="62"/>
      <c r="AH1208" s="62"/>
      <c r="AI1208" s="62"/>
      <c r="AJ1208" s="62"/>
      <c r="AK1208" s="62"/>
      <c r="AL1208" s="62"/>
    </row>
    <row r="1216" spans="2:21" ht="18">
      <c r="B1216" s="56">
        <v>31</v>
      </c>
      <c r="C1216" s="56"/>
      <c r="D1216" s="56"/>
      <c r="E1216" s="56"/>
      <c r="F1216" s="56"/>
      <c r="G1216" s="56"/>
      <c r="H1216" s="56"/>
      <c r="I1216" s="56"/>
      <c r="J1216" s="56"/>
      <c r="K1216" s="56"/>
      <c r="L1216" s="56"/>
      <c r="M1216" s="56"/>
      <c r="N1216" s="56"/>
      <c r="O1216" s="56"/>
      <c r="P1216" s="56"/>
      <c r="Q1216" s="56"/>
      <c r="R1216" s="56"/>
      <c r="S1216" s="56"/>
      <c r="T1216" s="56"/>
      <c r="U1216" s="56"/>
    </row>
    <row r="1217" spans="2:21" ht="18">
      <c r="B1217" s="56"/>
      <c r="C1217" s="56"/>
      <c r="D1217" s="56"/>
      <c r="E1217" s="56"/>
      <c r="F1217" s="56"/>
      <c r="G1217" s="56"/>
      <c r="H1217" s="56"/>
      <c r="I1217" s="56"/>
      <c r="J1217" s="56"/>
      <c r="K1217" s="56"/>
      <c r="L1217" s="56"/>
      <c r="M1217" s="56"/>
      <c r="N1217" s="56"/>
      <c r="O1217" s="56"/>
      <c r="P1217" s="56"/>
      <c r="Q1217" s="56"/>
      <c r="R1217" s="56"/>
      <c r="S1217" s="56"/>
      <c r="T1217" s="56"/>
      <c r="U1217" s="56"/>
    </row>
    <row r="1218" spans="2:21" ht="18">
      <c r="B1218" s="56"/>
      <c r="C1218" s="56"/>
      <c r="D1218" s="56"/>
      <c r="E1218" s="56"/>
      <c r="F1218" s="56"/>
      <c r="G1218" s="56"/>
      <c r="H1218" s="56"/>
      <c r="I1218" s="56"/>
      <c r="J1218" s="56"/>
      <c r="K1218" s="56"/>
      <c r="L1218" s="56"/>
      <c r="M1218" s="56"/>
      <c r="N1218" s="56"/>
      <c r="O1218" s="56"/>
      <c r="P1218" s="56"/>
      <c r="Q1218" s="56"/>
      <c r="R1218" s="56"/>
      <c r="S1218" s="56"/>
      <c r="T1218" s="56"/>
      <c r="U1218" s="56"/>
    </row>
    <row r="1219" spans="2:21" ht="18">
      <c r="B1219" s="56"/>
      <c r="C1219" s="56"/>
      <c r="D1219" s="56"/>
      <c r="E1219" s="56"/>
      <c r="F1219" s="56"/>
      <c r="G1219" s="56"/>
      <c r="H1219" s="56"/>
      <c r="I1219" s="56"/>
      <c r="J1219" s="56"/>
      <c r="K1219" s="56"/>
      <c r="L1219" s="56"/>
      <c r="M1219" s="56"/>
      <c r="N1219" s="56"/>
      <c r="O1219" s="56"/>
      <c r="P1219" s="56"/>
      <c r="Q1219" s="56"/>
      <c r="R1219" s="56"/>
      <c r="S1219" s="56"/>
      <c r="T1219" s="56"/>
      <c r="U1219" s="56"/>
    </row>
    <row r="1220" spans="2:21" ht="18">
      <c r="B1220" s="56"/>
      <c r="C1220" s="56"/>
      <c r="D1220" s="56"/>
      <c r="E1220" s="56"/>
      <c r="F1220" s="56"/>
      <c r="G1220" s="56"/>
      <c r="H1220" s="56"/>
      <c r="I1220" s="56"/>
      <c r="J1220" s="56"/>
      <c r="K1220" s="56"/>
      <c r="L1220" s="56"/>
      <c r="M1220" s="56"/>
      <c r="N1220" s="56"/>
      <c r="O1220" s="56"/>
      <c r="P1220" s="56"/>
      <c r="Q1220" s="56"/>
      <c r="R1220" s="56"/>
      <c r="S1220" s="56"/>
      <c r="T1220" s="56"/>
      <c r="U1220" s="56"/>
    </row>
    <row r="1221" spans="2:21" ht="23.25">
      <c r="B1221" s="114" t="s">
        <v>146</v>
      </c>
      <c r="C1221" s="117"/>
      <c r="D1221" s="117"/>
      <c r="E1221" s="117"/>
      <c r="F1221" s="117"/>
      <c r="G1221" s="117"/>
      <c r="H1221" s="117"/>
      <c r="I1221" s="117"/>
      <c r="J1221" s="117"/>
      <c r="K1221" s="117"/>
      <c r="L1221" s="117"/>
      <c r="M1221" s="117"/>
      <c r="N1221" s="117"/>
      <c r="O1221" s="117"/>
      <c r="P1221" s="117"/>
      <c r="Q1221" s="117"/>
      <c r="R1221" s="117"/>
      <c r="S1221" s="117"/>
      <c r="T1221" s="117"/>
      <c r="U1221" s="117"/>
    </row>
    <row r="1222" spans="2:21" ht="22.5">
      <c r="B1222" s="115" t="s">
        <v>247</v>
      </c>
      <c r="C1222" s="117"/>
      <c r="D1222" s="117"/>
      <c r="E1222" s="117"/>
      <c r="F1222" s="117"/>
      <c r="G1222" s="117"/>
      <c r="H1222" s="117"/>
      <c r="I1222" s="117"/>
      <c r="J1222" s="117"/>
      <c r="K1222" s="117"/>
      <c r="L1222" s="117"/>
      <c r="M1222" s="117"/>
      <c r="N1222" s="117"/>
      <c r="O1222" s="117"/>
      <c r="P1222" s="117"/>
      <c r="Q1222" s="117"/>
      <c r="R1222" s="117"/>
      <c r="S1222" s="117"/>
      <c r="T1222" s="117"/>
      <c r="U1222" s="117"/>
    </row>
    <row r="1223" spans="2:21" ht="23.25">
      <c r="B1223" s="116"/>
      <c r="C1223" s="53"/>
      <c r="D1223" s="53"/>
      <c r="E1223" s="53"/>
      <c r="F1223" s="229" t="s">
        <v>313</v>
      </c>
      <c r="G1223" s="229"/>
      <c r="H1223" s="229"/>
      <c r="I1223" s="229"/>
      <c r="J1223" s="229"/>
      <c r="K1223" s="229"/>
      <c r="L1223" s="229"/>
      <c r="M1223" s="229"/>
      <c r="N1223" s="229"/>
      <c r="O1223" s="229"/>
      <c r="P1223" s="229"/>
      <c r="Q1223" s="229"/>
      <c r="R1223" s="229"/>
      <c r="S1223" s="53"/>
      <c r="T1223" s="53"/>
      <c r="U1223" s="53"/>
    </row>
    <row r="1224" spans="2:21" ht="23.25">
      <c r="B1224" s="86" t="s">
        <v>171</v>
      </c>
      <c r="C1224" s="80"/>
      <c r="D1224" s="80"/>
      <c r="E1224" s="80"/>
      <c r="F1224" s="80"/>
      <c r="G1224" s="9"/>
      <c r="H1224" s="9"/>
      <c r="I1224" s="57"/>
      <c r="J1224" s="9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</row>
    <row r="1225" spans="2:17" ht="12.75">
      <c r="B1225" s="3" t="s">
        <v>22</v>
      </c>
      <c r="Q1225" s="3" t="s">
        <v>22</v>
      </c>
    </row>
    <row r="1226" spans="2:22" ht="18.75">
      <c r="B1226" s="69" t="s">
        <v>1</v>
      </c>
      <c r="C1226" s="72" t="s">
        <v>343</v>
      </c>
      <c r="D1226" s="70" t="s">
        <v>29</v>
      </c>
      <c r="E1226" s="70" t="s">
        <v>4</v>
      </c>
      <c r="F1226" s="71" t="s">
        <v>21</v>
      </c>
      <c r="G1226" s="72" t="s">
        <v>12</v>
      </c>
      <c r="H1226" s="72" t="s">
        <v>13</v>
      </c>
      <c r="I1226" s="73" t="s">
        <v>0</v>
      </c>
      <c r="J1226" s="74" t="s">
        <v>11</v>
      </c>
      <c r="K1226" s="74" t="s">
        <v>12</v>
      </c>
      <c r="L1226" s="72" t="s">
        <v>13</v>
      </c>
      <c r="M1226" s="73" t="s">
        <v>0</v>
      </c>
      <c r="N1226" s="72" t="s">
        <v>14</v>
      </c>
      <c r="O1226" s="74" t="s">
        <v>15</v>
      </c>
      <c r="P1226" s="74" t="s">
        <v>13</v>
      </c>
      <c r="Q1226" s="73" t="s">
        <v>0</v>
      </c>
      <c r="R1226" s="74" t="s">
        <v>23</v>
      </c>
      <c r="S1226" s="74" t="s">
        <v>24</v>
      </c>
      <c r="T1226" s="72" t="s">
        <v>13</v>
      </c>
      <c r="U1226" s="73" t="s">
        <v>0</v>
      </c>
      <c r="V1226" s="62"/>
    </row>
    <row r="1227" spans="2:22" ht="18.75">
      <c r="B1227" s="69" t="s">
        <v>3</v>
      </c>
      <c r="C1227" s="101" t="s">
        <v>319</v>
      </c>
      <c r="D1227" s="70" t="s">
        <v>30</v>
      </c>
      <c r="E1227" s="70" t="s">
        <v>5</v>
      </c>
      <c r="F1227" s="70" t="s">
        <v>7</v>
      </c>
      <c r="G1227" s="70" t="s">
        <v>8</v>
      </c>
      <c r="H1227" s="70" t="s">
        <v>9</v>
      </c>
      <c r="I1227" s="60" t="s">
        <v>10</v>
      </c>
      <c r="J1227" s="70" t="s">
        <v>7</v>
      </c>
      <c r="K1227" s="70" t="s">
        <v>8</v>
      </c>
      <c r="L1227" s="70" t="s">
        <v>9</v>
      </c>
      <c r="M1227" s="60" t="s">
        <v>10</v>
      </c>
      <c r="N1227" s="70" t="s">
        <v>7</v>
      </c>
      <c r="O1227" s="70" t="s">
        <v>8</v>
      </c>
      <c r="P1227" s="70" t="s">
        <v>9</v>
      </c>
      <c r="Q1227" s="60" t="s">
        <v>10</v>
      </c>
      <c r="R1227" s="73" t="s">
        <v>7</v>
      </c>
      <c r="S1227" s="73" t="s">
        <v>8</v>
      </c>
      <c r="T1227" s="70" t="s">
        <v>9</v>
      </c>
      <c r="U1227" s="60" t="s">
        <v>10</v>
      </c>
      <c r="V1227" s="62"/>
    </row>
    <row r="1228" spans="2:17" ht="20.25">
      <c r="B1228" s="11"/>
      <c r="C1228" s="101" t="s">
        <v>320</v>
      </c>
      <c r="D1228" s="70" t="s">
        <v>308</v>
      </c>
      <c r="E1228" s="70" t="s">
        <v>6</v>
      </c>
      <c r="F1228" s="70" t="s">
        <v>31</v>
      </c>
      <c r="G1228" s="70" t="s">
        <v>31</v>
      </c>
      <c r="H1228" s="10">
        <v>0.03</v>
      </c>
      <c r="L1228" s="10">
        <v>0.01</v>
      </c>
      <c r="N1228" s="4"/>
      <c r="O1228" s="4"/>
      <c r="P1228" s="10">
        <v>0.01</v>
      </c>
      <c r="Q1228" s="4"/>
    </row>
    <row r="1229" spans="2:21" ht="20.25">
      <c r="B1229" s="11"/>
      <c r="D1229" s="4" t="s">
        <v>32</v>
      </c>
      <c r="E1229" s="5"/>
      <c r="F1229" s="4" t="s">
        <v>32</v>
      </c>
      <c r="G1229" s="4" t="s">
        <v>32</v>
      </c>
      <c r="H1229" s="4" t="s">
        <v>32</v>
      </c>
      <c r="I1229" s="4" t="s">
        <v>32</v>
      </c>
      <c r="J1229" s="4" t="s">
        <v>32</v>
      </c>
      <c r="K1229" s="4" t="s">
        <v>32</v>
      </c>
      <c r="L1229" s="4" t="s">
        <v>32</v>
      </c>
      <c r="N1229" s="4" t="s">
        <v>32</v>
      </c>
      <c r="O1229" s="4" t="s">
        <v>32</v>
      </c>
      <c r="P1229" s="4" t="s">
        <v>32</v>
      </c>
      <c r="Q1229" s="4" t="s">
        <v>32</v>
      </c>
      <c r="R1229" s="4" t="s">
        <v>32</v>
      </c>
      <c r="S1229" s="4" t="s">
        <v>32</v>
      </c>
      <c r="T1229" s="4" t="s">
        <v>32</v>
      </c>
      <c r="U1229" s="4" t="s">
        <v>32</v>
      </c>
    </row>
    <row r="1230" spans="2:21" ht="18.75">
      <c r="B1230" s="60">
        <v>1</v>
      </c>
      <c r="C1230" s="60"/>
      <c r="D1230" s="60">
        <v>3</v>
      </c>
      <c r="E1230" s="60">
        <v>4</v>
      </c>
      <c r="F1230" s="60">
        <v>5</v>
      </c>
      <c r="G1230" s="60">
        <v>6</v>
      </c>
      <c r="H1230" s="61">
        <v>7</v>
      </c>
      <c r="I1230" s="60">
        <v>8</v>
      </c>
      <c r="J1230" s="60">
        <v>9</v>
      </c>
      <c r="K1230" s="60">
        <v>10</v>
      </c>
      <c r="L1230" s="61">
        <v>11</v>
      </c>
      <c r="M1230" s="60">
        <v>12</v>
      </c>
      <c r="N1230" s="60">
        <v>13</v>
      </c>
      <c r="O1230" s="60">
        <v>14</v>
      </c>
      <c r="P1230" s="61">
        <v>15</v>
      </c>
      <c r="Q1230" s="60">
        <v>16</v>
      </c>
      <c r="R1230" s="60">
        <v>17</v>
      </c>
      <c r="S1230" s="60">
        <v>18</v>
      </c>
      <c r="T1230" s="60">
        <v>19</v>
      </c>
      <c r="U1230" s="60">
        <v>20</v>
      </c>
    </row>
    <row r="1231" spans="2:24" ht="15">
      <c r="B1231" s="137"/>
      <c r="E1231" s="3" t="s">
        <v>22</v>
      </c>
      <c r="H1231" s="4"/>
      <c r="W1231" s="62"/>
      <c r="X1231" s="62"/>
    </row>
    <row r="1232" spans="1:21" ht="23.25">
      <c r="A1232" s="193">
        <v>1</v>
      </c>
      <c r="B1232" s="197" t="s">
        <v>16</v>
      </c>
      <c r="C1232" s="127">
        <v>173</v>
      </c>
      <c r="D1232" s="127">
        <f>C1232*15</f>
        <v>2595</v>
      </c>
      <c r="E1232" s="127">
        <f>SUM(C1232*32)</f>
        <v>5536</v>
      </c>
      <c r="F1232" s="127">
        <f>SUM(C1232*22)</f>
        <v>3806</v>
      </c>
      <c r="G1232" s="127">
        <f>SUM(E1232*8)</f>
        <v>44288</v>
      </c>
      <c r="H1232" s="127" t="s">
        <v>20</v>
      </c>
      <c r="I1232" s="128">
        <f>SUM(D1232+F1232+G1232)</f>
        <v>50689</v>
      </c>
      <c r="J1232" s="127">
        <f>SUM(C1232*3)</f>
        <v>519</v>
      </c>
      <c r="K1232" s="127">
        <f>SUM(E1232*0.5)</f>
        <v>2768</v>
      </c>
      <c r="L1232" s="127" t="str">
        <f>+L1234</f>
        <v>+</v>
      </c>
      <c r="M1232" s="128">
        <f>SUM(J1232:L1232)</f>
        <v>3287</v>
      </c>
      <c r="N1232" s="127">
        <f>SUM(C1232*3)</f>
        <v>519</v>
      </c>
      <c r="O1232" s="127">
        <f>SUM(E1232*1)</f>
        <v>5536</v>
      </c>
      <c r="P1232" s="127" t="s">
        <v>20</v>
      </c>
      <c r="Q1232" s="128">
        <f>SUM(N1232:P1232)</f>
        <v>6055</v>
      </c>
      <c r="R1232" s="127">
        <f>SUM(C1232*2)</f>
        <v>346</v>
      </c>
      <c r="S1232" s="127">
        <f>SUM(E1232*0.5)</f>
        <v>2768</v>
      </c>
      <c r="T1232" s="127" t="s">
        <v>20</v>
      </c>
      <c r="U1232" s="128">
        <f>SUM(R1232:T1232)</f>
        <v>3114</v>
      </c>
    </row>
    <row r="1233" spans="1:21" ht="23.25">
      <c r="A1233" s="193">
        <v>2</v>
      </c>
      <c r="B1233" s="197" t="s">
        <v>17</v>
      </c>
      <c r="C1233" s="127">
        <v>64</v>
      </c>
      <c r="D1233" s="127">
        <f>SUM(C1233*15)</f>
        <v>960</v>
      </c>
      <c r="E1233" s="129">
        <f>SUM(C1233*24)</f>
        <v>1536</v>
      </c>
      <c r="F1233" s="127">
        <f>SUM(C1233*32.5)</f>
        <v>2080</v>
      </c>
      <c r="G1233" s="127">
        <f>SUM(E1233*8)</f>
        <v>12288</v>
      </c>
      <c r="H1233" s="127" t="s">
        <v>20</v>
      </c>
      <c r="I1233" s="128">
        <f>SUM(D1233+F1233+G1233)</f>
        <v>15328</v>
      </c>
      <c r="J1233" s="127">
        <f>SUM(C1233*2.5)</f>
        <v>160</v>
      </c>
      <c r="K1233" s="127">
        <f>SUM(E1233*0.5)</f>
        <v>768</v>
      </c>
      <c r="L1233" s="127" t="s">
        <v>20</v>
      </c>
      <c r="M1233" s="128">
        <f>SUM(J1233:L1233)</f>
        <v>928</v>
      </c>
      <c r="N1233" s="127">
        <f>SUM(C1233*3)</f>
        <v>192</v>
      </c>
      <c r="O1233" s="127">
        <f>SUM(E1233*1)</f>
        <v>1536</v>
      </c>
      <c r="P1233" s="127" t="s">
        <v>20</v>
      </c>
      <c r="Q1233" s="128">
        <f>SUM(N1233:P1233)</f>
        <v>1728</v>
      </c>
      <c r="R1233" s="127">
        <f>SUM(C1233*2)</f>
        <v>128</v>
      </c>
      <c r="S1233" s="127">
        <f>SUM(E1233*0.5)</f>
        <v>768</v>
      </c>
      <c r="T1233" s="127" t="s">
        <v>20</v>
      </c>
      <c r="U1233" s="128">
        <f>SUM(R1233:T1233)</f>
        <v>896</v>
      </c>
    </row>
    <row r="1234" spans="1:21" ht="23.25">
      <c r="A1234" s="193">
        <v>3</v>
      </c>
      <c r="B1234" s="197" t="s">
        <v>18</v>
      </c>
      <c r="C1234" s="127">
        <v>87</v>
      </c>
      <c r="D1234" s="127">
        <f>SUM(C1234*15)</f>
        <v>1305</v>
      </c>
      <c r="E1234" s="127">
        <f>SUM(C1234*32)</f>
        <v>2784</v>
      </c>
      <c r="F1234" s="127">
        <f>SUM(C1234*22)</f>
        <v>1914</v>
      </c>
      <c r="G1234" s="127">
        <f>SUM(E1234*8)</f>
        <v>22272</v>
      </c>
      <c r="H1234" s="127" t="s">
        <v>20</v>
      </c>
      <c r="I1234" s="128">
        <f>SUM(D1234+F1234+G1234)</f>
        <v>25491</v>
      </c>
      <c r="J1234" s="127">
        <f>SUM(C1234*3)</f>
        <v>261</v>
      </c>
      <c r="K1234" s="127">
        <f>SUM(E1234*0.5)</f>
        <v>1392</v>
      </c>
      <c r="L1234" s="127" t="s">
        <v>20</v>
      </c>
      <c r="M1234" s="128">
        <f>SUM(J1234:L1234)</f>
        <v>1653</v>
      </c>
      <c r="N1234" s="127">
        <f>SUM(C1234*3)</f>
        <v>261</v>
      </c>
      <c r="O1234" s="127">
        <f>SUM(E1234*1)</f>
        <v>2784</v>
      </c>
      <c r="P1234" s="127" t="s">
        <v>20</v>
      </c>
      <c r="Q1234" s="128">
        <f>SUM(N1234:P1234)</f>
        <v>3045</v>
      </c>
      <c r="R1234" s="127">
        <f>SUM(C1234*2)</f>
        <v>174</v>
      </c>
      <c r="S1234" s="127">
        <f>SUM(E1234*0.5)</f>
        <v>1392</v>
      </c>
      <c r="T1234" s="127" t="s">
        <v>20</v>
      </c>
      <c r="U1234" s="128">
        <f>SUM(R1234:T1234)</f>
        <v>1566</v>
      </c>
    </row>
    <row r="1235" spans="1:21" ht="23.25">
      <c r="A1235" s="193">
        <v>4</v>
      </c>
      <c r="B1235" s="197" t="s">
        <v>84</v>
      </c>
      <c r="C1235" s="127">
        <v>31</v>
      </c>
      <c r="D1235" s="127">
        <f>SUM(C1235*15)</f>
        <v>465</v>
      </c>
      <c r="E1235" s="129">
        <f>SUM(C1235*24)</f>
        <v>744</v>
      </c>
      <c r="F1235" s="127">
        <f>SUM(C1235*32.5)</f>
        <v>1007.5</v>
      </c>
      <c r="G1235" s="127">
        <f>SUM(E1235*8)</f>
        <v>5952</v>
      </c>
      <c r="H1235" s="127" t="s">
        <v>20</v>
      </c>
      <c r="I1235" s="128">
        <f>SUM(D1235+F1235+G1235)</f>
        <v>7424.5</v>
      </c>
      <c r="J1235" s="127">
        <f>SUM(C1235*2.5)</f>
        <v>77.5</v>
      </c>
      <c r="K1235" s="127">
        <f>SUM(E1235*0.5)</f>
        <v>372</v>
      </c>
      <c r="L1235" s="127" t="s">
        <v>20</v>
      </c>
      <c r="M1235" s="128">
        <f>SUM(J1235:L1235)</f>
        <v>449.5</v>
      </c>
      <c r="N1235" s="127">
        <f>SUM(C1235*3)</f>
        <v>93</v>
      </c>
      <c r="O1235" s="127">
        <f>SUM(E1235*1)</f>
        <v>744</v>
      </c>
      <c r="P1235" s="127" t="s">
        <v>20</v>
      </c>
      <c r="Q1235" s="128">
        <f>SUM(N1235:P1235)</f>
        <v>837</v>
      </c>
      <c r="R1235" s="127">
        <f>SUM(C1235*2)</f>
        <v>62</v>
      </c>
      <c r="S1235" s="127">
        <f>SUM(E1235*0.5)</f>
        <v>372</v>
      </c>
      <c r="T1235" s="127" t="s">
        <v>20</v>
      </c>
      <c r="U1235" s="128">
        <f>SUM(R1235:T1235)</f>
        <v>434</v>
      </c>
    </row>
    <row r="1236" spans="2:21" ht="19.5">
      <c r="B1236" s="133" t="s">
        <v>27</v>
      </c>
      <c r="C1236" s="133">
        <f>C1235+C1234+C1233+C1232</f>
        <v>355</v>
      </c>
      <c r="D1236" s="130">
        <f>D1235+D1234+D1233+D1232</f>
        <v>5325</v>
      </c>
      <c r="E1236" s="130">
        <f aca="true" t="shared" si="30" ref="E1236:U1236">SUM(E1232:E1235)</f>
        <v>10600</v>
      </c>
      <c r="F1236" s="130">
        <f t="shared" si="30"/>
        <v>8807.5</v>
      </c>
      <c r="G1236" s="130">
        <f t="shared" si="30"/>
        <v>84800</v>
      </c>
      <c r="H1236" s="130">
        <f t="shared" si="30"/>
        <v>0</v>
      </c>
      <c r="I1236" s="130">
        <f t="shared" si="30"/>
        <v>98932.5</v>
      </c>
      <c r="J1236" s="130">
        <f t="shared" si="30"/>
        <v>1017.5</v>
      </c>
      <c r="K1236" s="130">
        <f t="shared" si="30"/>
        <v>5300</v>
      </c>
      <c r="L1236" s="130">
        <f t="shared" si="30"/>
        <v>0</v>
      </c>
      <c r="M1236" s="130">
        <f t="shared" si="30"/>
        <v>6317.5</v>
      </c>
      <c r="N1236" s="130">
        <f t="shared" si="30"/>
        <v>1065</v>
      </c>
      <c r="O1236" s="130">
        <f t="shared" si="30"/>
        <v>10600</v>
      </c>
      <c r="P1236" s="130">
        <f t="shared" si="30"/>
        <v>0</v>
      </c>
      <c r="Q1236" s="130">
        <f t="shared" si="30"/>
        <v>11665</v>
      </c>
      <c r="R1236" s="130">
        <f t="shared" si="30"/>
        <v>710</v>
      </c>
      <c r="S1236" s="130">
        <f t="shared" si="30"/>
        <v>5300</v>
      </c>
      <c r="T1236" s="130">
        <f t="shared" si="30"/>
        <v>0</v>
      </c>
      <c r="U1236" s="130">
        <f t="shared" si="30"/>
        <v>6010</v>
      </c>
    </row>
    <row r="1237" spans="2:21" ht="19.5">
      <c r="B1237" s="149" t="s">
        <v>298</v>
      </c>
      <c r="C1237" s="117"/>
      <c r="D1237" s="117"/>
      <c r="E1237" s="117"/>
      <c r="F1237" s="117"/>
      <c r="G1237" s="117"/>
      <c r="H1237" s="117"/>
      <c r="I1237" s="117"/>
      <c r="J1237" s="117"/>
      <c r="K1237" s="117"/>
      <c r="L1237" s="117"/>
      <c r="M1237" s="117"/>
      <c r="N1237" s="117"/>
      <c r="O1237" s="117"/>
      <c r="P1237" s="117"/>
      <c r="Q1237" s="117"/>
      <c r="R1237" s="117"/>
      <c r="S1237" s="88" t="s">
        <v>21</v>
      </c>
      <c r="T1237" s="88" t="s">
        <v>205</v>
      </c>
      <c r="U1237" s="148"/>
    </row>
    <row r="1238" spans="2:21" ht="16.5">
      <c r="B1238" s="113" t="s">
        <v>69</v>
      </c>
      <c r="C1238" s="150"/>
      <c r="D1238" s="150"/>
      <c r="E1238" s="150"/>
      <c r="F1238" s="225"/>
      <c r="G1238" s="225"/>
      <c r="H1238" s="225"/>
      <c r="I1238" s="225"/>
      <c r="J1238" s="225"/>
      <c r="K1238" s="225"/>
      <c r="L1238" s="225"/>
      <c r="M1238" s="225"/>
      <c r="N1238" s="225"/>
      <c r="O1238" s="225"/>
      <c r="P1238" s="151"/>
      <c r="Q1238" s="151"/>
      <c r="R1238" s="225"/>
      <c r="S1238" s="225"/>
      <c r="T1238" s="225"/>
      <c r="U1238" s="225"/>
    </row>
    <row r="1239" spans="2:21" ht="20.25" customHeight="1">
      <c r="B1239" s="80"/>
      <c r="C1239" s="211"/>
      <c r="D1239" s="211"/>
      <c r="E1239" s="211" t="s">
        <v>265</v>
      </c>
      <c r="F1239" s="211"/>
      <c r="G1239" s="223" t="s">
        <v>269</v>
      </c>
      <c r="H1239" s="212"/>
      <c r="I1239" s="212"/>
      <c r="J1239" s="212"/>
      <c r="K1239" s="212"/>
      <c r="L1239" s="223" t="s">
        <v>207</v>
      </c>
      <c r="M1239" s="223"/>
      <c r="N1239" s="223"/>
      <c r="O1239" s="223"/>
      <c r="P1239" s="58"/>
      <c r="Q1239" s="83"/>
      <c r="R1239" s="223" t="s">
        <v>206</v>
      </c>
      <c r="S1239" s="212"/>
      <c r="T1239" s="212"/>
      <c r="U1239" s="212"/>
    </row>
    <row r="1240" spans="2:21" ht="20.25" customHeight="1">
      <c r="B1240" s="80"/>
      <c r="C1240" s="66"/>
      <c r="D1240" s="65" t="s">
        <v>267</v>
      </c>
      <c r="E1240" s="66" t="s">
        <v>266</v>
      </c>
      <c r="F1240" s="65" t="s">
        <v>267</v>
      </c>
      <c r="G1240" s="58"/>
      <c r="H1240" s="58"/>
      <c r="I1240" s="58"/>
      <c r="J1240" s="58"/>
      <c r="K1240" s="80"/>
      <c r="L1240" s="223" t="s">
        <v>208</v>
      </c>
      <c r="M1240" s="212"/>
      <c r="N1240" s="212"/>
      <c r="O1240" s="212"/>
      <c r="P1240" s="58"/>
      <c r="Q1240" s="58"/>
      <c r="R1240" s="58"/>
      <c r="S1240" s="58"/>
      <c r="T1240" s="58"/>
      <c r="U1240" s="58"/>
    </row>
    <row r="1241" spans="2:21" ht="20.25" customHeight="1">
      <c r="B1241" s="49" t="s">
        <v>263</v>
      </c>
      <c r="C1241" s="85"/>
      <c r="D1241" s="85">
        <v>25</v>
      </c>
      <c r="E1241" s="85">
        <v>15</v>
      </c>
      <c r="F1241" s="85">
        <v>10</v>
      </c>
      <c r="G1241" s="58"/>
      <c r="H1241" s="58"/>
      <c r="I1241" s="58"/>
      <c r="J1241" s="58"/>
      <c r="K1241" s="80"/>
      <c r="L1241" s="223" t="s">
        <v>209</v>
      </c>
      <c r="M1241" s="212"/>
      <c r="N1241" s="212"/>
      <c r="O1241" s="212"/>
      <c r="P1241" s="58"/>
      <c r="Q1241" s="58"/>
      <c r="R1241" s="58"/>
      <c r="S1241" s="58"/>
      <c r="T1241" s="58"/>
      <c r="U1241" s="58"/>
    </row>
    <row r="1242" spans="2:21" ht="20.25" customHeight="1">
      <c r="B1242" s="49" t="s">
        <v>264</v>
      </c>
      <c r="C1242" s="42"/>
      <c r="D1242" s="42">
        <v>5</v>
      </c>
      <c r="E1242" s="42">
        <v>13</v>
      </c>
      <c r="F1242" s="42">
        <v>5</v>
      </c>
      <c r="G1242" s="43"/>
      <c r="H1242" s="43"/>
      <c r="I1242" s="43"/>
      <c r="J1242" s="43"/>
      <c r="K1242" s="9"/>
      <c r="L1242" s="9"/>
      <c r="M1242" s="9"/>
      <c r="N1242" s="9"/>
      <c r="O1242" s="9"/>
      <c r="P1242" s="43"/>
      <c r="Q1242" s="43"/>
      <c r="R1242" s="43"/>
      <c r="S1242" s="43"/>
      <c r="T1242" s="43"/>
      <c r="U1242" s="43"/>
    </row>
    <row r="1243" spans="2:21" ht="20.25" customHeight="1">
      <c r="B1243" s="82" t="s">
        <v>27</v>
      </c>
      <c r="C1243" s="48"/>
      <c r="D1243" s="48">
        <f>D1241+D1242</f>
        <v>30</v>
      </c>
      <c r="E1243" s="48">
        <f>E1241+E1242</f>
        <v>28</v>
      </c>
      <c r="F1243" s="48">
        <f>F1241+F1242</f>
        <v>15</v>
      </c>
      <c r="G1243" s="213" t="s">
        <v>0</v>
      </c>
      <c r="H1243" s="214"/>
      <c r="I1243" s="214"/>
      <c r="J1243" s="214"/>
      <c r="K1243" s="214"/>
      <c r="L1243" s="214"/>
      <c r="M1243" s="214"/>
      <c r="N1243" s="214"/>
      <c r="O1243" s="214"/>
      <c r="P1243" s="214"/>
      <c r="Q1243" s="214"/>
      <c r="R1243" s="214"/>
      <c r="S1243" s="214"/>
      <c r="T1243" s="214"/>
      <c r="U1243" s="214"/>
    </row>
    <row r="1244" spans="2:21" ht="20.25" customHeight="1">
      <c r="B1244" s="82" t="s">
        <v>102</v>
      </c>
      <c r="C1244" s="220"/>
      <c r="D1244" s="220"/>
      <c r="E1244" s="220"/>
      <c r="F1244" s="220"/>
      <c r="G1244" s="213" t="s">
        <v>268</v>
      </c>
      <c r="H1244" s="214"/>
      <c r="I1244" s="214"/>
      <c r="J1244" s="214"/>
      <c r="K1244" s="214"/>
      <c r="L1244" s="214"/>
      <c r="M1244" s="214"/>
      <c r="N1244" s="214"/>
      <c r="O1244" s="214"/>
      <c r="P1244" s="214"/>
      <c r="Q1244" s="214"/>
      <c r="R1244" s="214"/>
      <c r="S1244" s="214"/>
      <c r="T1244" s="214"/>
      <c r="U1244" s="214"/>
    </row>
    <row r="1245" spans="2:21" ht="20.25" customHeight="1">
      <c r="B1245" s="45"/>
      <c r="C1245" s="219"/>
      <c r="D1245" s="219"/>
      <c r="E1245" s="48"/>
      <c r="F1245" s="48"/>
      <c r="G1245" s="213" t="s">
        <v>305</v>
      </c>
      <c r="H1245" s="214"/>
      <c r="I1245" s="214"/>
      <c r="J1245" s="214"/>
      <c r="K1245" s="214"/>
      <c r="L1245" s="214"/>
      <c r="M1245" s="214"/>
      <c r="N1245" s="214"/>
      <c r="O1245" s="214"/>
      <c r="P1245" s="214"/>
      <c r="Q1245" s="214"/>
      <c r="R1245" s="214"/>
      <c r="S1245" s="214"/>
      <c r="T1245" s="214"/>
      <c r="U1245" s="214"/>
    </row>
    <row r="1246" spans="2:21" ht="20.25" customHeight="1">
      <c r="B1246" s="93" t="s">
        <v>236</v>
      </c>
      <c r="C1246" s="118"/>
      <c r="D1246" s="118"/>
      <c r="E1246" s="118"/>
      <c r="F1246" s="118"/>
      <c r="G1246" s="118"/>
      <c r="H1246" s="118"/>
      <c r="I1246" s="118"/>
      <c r="J1246" s="118"/>
      <c r="K1246" s="118"/>
      <c r="L1246" s="118"/>
      <c r="M1246" s="118"/>
      <c r="N1246" s="118"/>
      <c r="O1246" s="118"/>
      <c r="P1246" s="118"/>
      <c r="Q1246" s="118"/>
      <c r="R1246" s="118"/>
      <c r="S1246" s="118"/>
      <c r="T1246" s="118"/>
      <c r="U1246" s="118"/>
    </row>
    <row r="1247" spans="1:24" ht="20.25" customHeight="1">
      <c r="A1247" s="49" t="s">
        <v>299</v>
      </c>
      <c r="B1247" s="49"/>
      <c r="C1247" s="49"/>
      <c r="D1247" s="49"/>
      <c r="E1247" s="49"/>
      <c r="F1247" s="49"/>
      <c r="G1247" s="49"/>
      <c r="H1247" s="49"/>
      <c r="I1247" s="49"/>
      <c r="J1247" s="49"/>
      <c r="K1247" s="49"/>
      <c r="L1247" s="49"/>
      <c r="M1247" s="49"/>
      <c r="N1247" s="49"/>
      <c r="O1247" s="49"/>
      <c r="P1247" s="49"/>
      <c r="Q1247" s="49"/>
      <c r="R1247" s="49"/>
      <c r="S1247" s="49"/>
      <c r="T1247" s="49"/>
      <c r="U1247" s="49"/>
      <c r="V1247" s="49"/>
      <c r="W1247" s="49"/>
      <c r="X1247" s="49"/>
    </row>
    <row r="1248" spans="2:21" ht="20.25" customHeight="1">
      <c r="B1248" s="51"/>
      <c r="C1248" s="52"/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  <c r="R1248" s="52"/>
      <c r="S1248" s="52"/>
      <c r="T1248" s="52"/>
      <c r="U1248" s="52"/>
    </row>
    <row r="1249" spans="2:21" ht="20.25" customHeight="1">
      <c r="B1249" s="51"/>
      <c r="C1249" s="52"/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  <c r="R1249" s="52"/>
      <c r="S1249" s="52"/>
      <c r="T1249" s="52"/>
      <c r="U1249" s="52"/>
    </row>
    <row r="1250" spans="2:21" ht="20.25" customHeight="1">
      <c r="B1250" s="51"/>
      <c r="C1250" s="52"/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  <c r="R1250" s="52"/>
      <c r="S1250" s="52"/>
      <c r="T1250" s="52"/>
      <c r="U1250" s="52"/>
    </row>
    <row r="1251" spans="2:21" ht="20.25" customHeight="1">
      <c r="B1251" s="51"/>
      <c r="C1251" s="52"/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  <c r="R1251" s="52"/>
      <c r="S1251" s="52"/>
      <c r="T1251" s="52"/>
      <c r="U1251" s="52"/>
    </row>
    <row r="1252" spans="2:21" ht="20.25" customHeight="1">
      <c r="B1252" s="51"/>
      <c r="C1252" s="52"/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  <c r="P1252" s="52"/>
      <c r="Q1252" s="52"/>
      <c r="R1252" s="52"/>
      <c r="S1252" s="52"/>
      <c r="T1252" s="52"/>
      <c r="U1252" s="52"/>
    </row>
    <row r="1253" spans="2:21" ht="20.25" customHeight="1">
      <c r="B1253" s="51"/>
      <c r="C1253" s="52"/>
      <c r="D1253" s="52"/>
      <c r="E1253" s="52"/>
      <c r="F1253" s="52"/>
      <c r="G1253" s="52"/>
      <c r="H1253" s="52"/>
      <c r="I1253" s="52"/>
      <c r="J1253" s="52"/>
      <c r="K1253" s="52"/>
      <c r="L1253" s="52"/>
      <c r="M1253" s="52"/>
      <c r="N1253" s="52"/>
      <c r="O1253" s="52"/>
      <c r="P1253" s="52"/>
      <c r="Q1253" s="52"/>
      <c r="R1253" s="52"/>
      <c r="S1253" s="52"/>
      <c r="T1253" s="52"/>
      <c r="U1253" s="52"/>
    </row>
    <row r="1254" spans="2:21" ht="18">
      <c r="B1254" s="56">
        <v>32</v>
      </c>
      <c r="C1254" s="56"/>
      <c r="D1254" s="56"/>
      <c r="E1254" s="56"/>
      <c r="F1254" s="56"/>
      <c r="G1254" s="56"/>
      <c r="H1254" s="56"/>
      <c r="I1254" s="56"/>
      <c r="J1254" s="56"/>
      <c r="K1254" s="56"/>
      <c r="L1254" s="56"/>
      <c r="M1254" s="56"/>
      <c r="N1254" s="56"/>
      <c r="O1254" s="56"/>
      <c r="P1254" s="56"/>
      <c r="Q1254" s="56"/>
      <c r="R1254" s="56"/>
      <c r="S1254" s="56"/>
      <c r="T1254" s="56"/>
      <c r="U1254" s="56"/>
    </row>
    <row r="1255" spans="2:21" ht="18">
      <c r="B1255" s="56"/>
      <c r="C1255" s="56"/>
      <c r="D1255" s="56"/>
      <c r="E1255" s="56"/>
      <c r="F1255" s="56"/>
      <c r="G1255" s="56"/>
      <c r="H1255" s="56"/>
      <c r="I1255" s="56"/>
      <c r="J1255" s="56"/>
      <c r="K1255" s="56"/>
      <c r="L1255" s="56"/>
      <c r="M1255" s="56"/>
      <c r="N1255" s="56"/>
      <c r="O1255" s="56"/>
      <c r="P1255" s="56"/>
      <c r="Q1255" s="56"/>
      <c r="R1255" s="56"/>
      <c r="S1255" s="56"/>
      <c r="T1255" s="56"/>
      <c r="U1255" s="56"/>
    </row>
    <row r="1256" spans="2:21" ht="18">
      <c r="B1256" s="56"/>
      <c r="C1256" s="56"/>
      <c r="D1256" s="56"/>
      <c r="E1256" s="56"/>
      <c r="F1256" s="56"/>
      <c r="G1256" s="56"/>
      <c r="H1256" s="56"/>
      <c r="I1256" s="56"/>
      <c r="J1256" s="56"/>
      <c r="K1256" s="56"/>
      <c r="L1256" s="56"/>
      <c r="M1256" s="56"/>
      <c r="N1256" s="56"/>
      <c r="O1256" s="56"/>
      <c r="P1256" s="56"/>
      <c r="Q1256" s="56"/>
      <c r="R1256" s="56"/>
      <c r="S1256" s="56"/>
      <c r="T1256" s="56"/>
      <c r="U1256" s="56"/>
    </row>
    <row r="1257" spans="2:21" ht="23.25">
      <c r="B1257" s="114" t="s">
        <v>146</v>
      </c>
      <c r="C1257" s="117"/>
      <c r="D1257" s="117"/>
      <c r="E1257" s="117"/>
      <c r="F1257" s="117"/>
      <c r="G1257" s="117"/>
      <c r="H1257" s="117"/>
      <c r="I1257" s="117"/>
      <c r="J1257" s="117"/>
      <c r="K1257" s="117"/>
      <c r="L1257" s="117"/>
      <c r="M1257" s="117"/>
      <c r="N1257" s="117"/>
      <c r="O1257" s="117"/>
      <c r="P1257" s="117"/>
      <c r="Q1257" s="117"/>
      <c r="R1257" s="117"/>
      <c r="S1257" s="117"/>
      <c r="T1257" s="117"/>
      <c r="U1257" s="117"/>
    </row>
    <row r="1258" spans="2:21" ht="22.5">
      <c r="B1258" s="115" t="s">
        <v>247</v>
      </c>
      <c r="C1258" s="117"/>
      <c r="D1258" s="117"/>
      <c r="E1258" s="117"/>
      <c r="F1258" s="117"/>
      <c r="G1258" s="117"/>
      <c r="H1258" s="117"/>
      <c r="I1258" s="117"/>
      <c r="J1258" s="117"/>
      <c r="K1258" s="117"/>
      <c r="L1258" s="117"/>
      <c r="M1258" s="117"/>
      <c r="N1258" s="117"/>
      <c r="O1258" s="117"/>
      <c r="P1258" s="117"/>
      <c r="Q1258" s="117"/>
      <c r="R1258" s="117"/>
      <c r="S1258" s="117"/>
      <c r="T1258" s="117"/>
      <c r="U1258" s="117"/>
    </row>
    <row r="1259" spans="2:21" ht="23.25">
      <c r="B1259" s="116"/>
      <c r="C1259" s="53"/>
      <c r="D1259" s="53"/>
      <c r="E1259" s="53"/>
      <c r="F1259" s="229" t="s">
        <v>313</v>
      </c>
      <c r="G1259" s="229"/>
      <c r="H1259" s="229"/>
      <c r="I1259" s="229"/>
      <c r="J1259" s="229"/>
      <c r="K1259" s="229"/>
      <c r="L1259" s="229"/>
      <c r="M1259" s="229"/>
      <c r="N1259" s="229"/>
      <c r="O1259" s="229"/>
      <c r="P1259" s="229"/>
      <c r="Q1259" s="229"/>
      <c r="R1259" s="53"/>
      <c r="S1259" s="53"/>
      <c r="T1259" s="53"/>
      <c r="U1259" s="53"/>
    </row>
    <row r="1260" spans="2:21" ht="23.25">
      <c r="B1260" s="86" t="s">
        <v>210</v>
      </c>
      <c r="C1260" s="80"/>
      <c r="D1260" s="80"/>
      <c r="E1260" s="80"/>
      <c r="F1260" s="9"/>
      <c r="G1260" s="9"/>
      <c r="H1260" s="9"/>
      <c r="I1260" s="57"/>
      <c r="J1260" s="9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</row>
    <row r="1261" spans="2:17" ht="12.75">
      <c r="B1261" s="3" t="s">
        <v>22</v>
      </c>
      <c r="Q1261" s="3" t="s">
        <v>22</v>
      </c>
    </row>
    <row r="1262" spans="2:22" ht="18.75">
      <c r="B1262" s="69" t="s">
        <v>1</v>
      </c>
      <c r="C1262" s="72" t="s">
        <v>343</v>
      </c>
      <c r="D1262" s="70" t="s">
        <v>29</v>
      </c>
      <c r="E1262" s="70" t="s">
        <v>4</v>
      </c>
      <c r="F1262" s="71" t="s">
        <v>21</v>
      </c>
      <c r="G1262" s="72" t="s">
        <v>12</v>
      </c>
      <c r="H1262" s="72" t="s">
        <v>13</v>
      </c>
      <c r="I1262" s="73" t="s">
        <v>0</v>
      </c>
      <c r="J1262" s="74" t="s">
        <v>11</v>
      </c>
      <c r="K1262" s="74" t="s">
        <v>12</v>
      </c>
      <c r="L1262" s="72" t="s">
        <v>13</v>
      </c>
      <c r="M1262" s="73" t="s">
        <v>0</v>
      </c>
      <c r="N1262" s="72" t="s">
        <v>14</v>
      </c>
      <c r="O1262" s="74" t="s">
        <v>15</v>
      </c>
      <c r="P1262" s="74" t="s">
        <v>13</v>
      </c>
      <c r="Q1262" s="73" t="s">
        <v>0</v>
      </c>
      <c r="R1262" s="74" t="s">
        <v>23</v>
      </c>
      <c r="S1262" s="74" t="s">
        <v>24</v>
      </c>
      <c r="T1262" s="72" t="s">
        <v>13</v>
      </c>
      <c r="U1262" s="73" t="s">
        <v>0</v>
      </c>
      <c r="V1262" s="62"/>
    </row>
    <row r="1263" spans="2:22" ht="18.75">
      <c r="B1263" s="69" t="s">
        <v>3</v>
      </c>
      <c r="C1263" s="101" t="s">
        <v>319</v>
      </c>
      <c r="D1263" s="70" t="s">
        <v>30</v>
      </c>
      <c r="E1263" s="70" t="s">
        <v>5</v>
      </c>
      <c r="F1263" s="70" t="s">
        <v>7</v>
      </c>
      <c r="G1263" s="70" t="s">
        <v>8</v>
      </c>
      <c r="H1263" s="70" t="s">
        <v>9</v>
      </c>
      <c r="I1263" s="60" t="s">
        <v>10</v>
      </c>
      <c r="J1263" s="70" t="s">
        <v>7</v>
      </c>
      <c r="K1263" s="70" t="s">
        <v>8</v>
      </c>
      <c r="L1263" s="70" t="s">
        <v>9</v>
      </c>
      <c r="M1263" s="60" t="s">
        <v>10</v>
      </c>
      <c r="N1263" s="70" t="s">
        <v>7</v>
      </c>
      <c r="O1263" s="70" t="s">
        <v>8</v>
      </c>
      <c r="P1263" s="70" t="s">
        <v>9</v>
      </c>
      <c r="Q1263" s="60" t="s">
        <v>10</v>
      </c>
      <c r="R1263" s="73" t="s">
        <v>7</v>
      </c>
      <c r="S1263" s="73" t="s">
        <v>8</v>
      </c>
      <c r="T1263" s="70" t="s">
        <v>9</v>
      </c>
      <c r="U1263" s="60" t="s">
        <v>10</v>
      </c>
      <c r="V1263" s="62"/>
    </row>
    <row r="1264" spans="2:17" ht="20.25">
      <c r="B1264" s="11"/>
      <c r="C1264" s="101" t="s">
        <v>320</v>
      </c>
      <c r="D1264" s="70" t="s">
        <v>308</v>
      </c>
      <c r="E1264" s="70" t="s">
        <v>6</v>
      </c>
      <c r="F1264" s="70" t="s">
        <v>31</v>
      </c>
      <c r="G1264" s="70" t="s">
        <v>31</v>
      </c>
      <c r="H1264" s="10">
        <v>0.03</v>
      </c>
      <c r="L1264" s="10">
        <v>0.01</v>
      </c>
      <c r="N1264" s="4"/>
      <c r="O1264" s="4"/>
      <c r="P1264" s="10">
        <v>0.01</v>
      </c>
      <c r="Q1264" s="4"/>
    </row>
    <row r="1265" spans="2:21" ht="20.25">
      <c r="B1265" s="11"/>
      <c r="D1265" s="4" t="s">
        <v>32</v>
      </c>
      <c r="E1265" s="5"/>
      <c r="F1265" s="4" t="s">
        <v>32</v>
      </c>
      <c r="G1265" s="4" t="s">
        <v>32</v>
      </c>
      <c r="H1265" s="4" t="s">
        <v>32</v>
      </c>
      <c r="I1265" s="4" t="s">
        <v>32</v>
      </c>
      <c r="J1265" s="4" t="s">
        <v>32</v>
      </c>
      <c r="K1265" s="4" t="s">
        <v>32</v>
      </c>
      <c r="L1265" s="4" t="s">
        <v>32</v>
      </c>
      <c r="N1265" s="4" t="s">
        <v>32</v>
      </c>
      <c r="O1265" s="4" t="s">
        <v>32</v>
      </c>
      <c r="P1265" s="4" t="s">
        <v>32</v>
      </c>
      <c r="Q1265" s="4" t="s">
        <v>32</v>
      </c>
      <c r="R1265" s="4" t="s">
        <v>32</v>
      </c>
      <c r="S1265" s="4" t="s">
        <v>32</v>
      </c>
      <c r="T1265" s="4" t="s">
        <v>32</v>
      </c>
      <c r="U1265" s="4" t="s">
        <v>32</v>
      </c>
    </row>
    <row r="1266" spans="2:21" ht="18.75">
      <c r="B1266" s="60">
        <v>1</v>
      </c>
      <c r="C1266" s="60"/>
      <c r="D1266" s="60">
        <v>3</v>
      </c>
      <c r="E1266" s="60">
        <v>4</v>
      </c>
      <c r="F1266" s="60">
        <v>5</v>
      </c>
      <c r="G1266" s="60">
        <v>6</v>
      </c>
      <c r="H1266" s="61">
        <v>7</v>
      </c>
      <c r="I1266" s="60">
        <v>8</v>
      </c>
      <c r="J1266" s="60">
        <v>9</v>
      </c>
      <c r="K1266" s="60">
        <v>10</v>
      </c>
      <c r="L1266" s="61">
        <v>11</v>
      </c>
      <c r="M1266" s="60">
        <v>12</v>
      </c>
      <c r="N1266" s="60">
        <v>13</v>
      </c>
      <c r="O1266" s="60">
        <v>14</v>
      </c>
      <c r="P1266" s="61">
        <v>15</v>
      </c>
      <c r="Q1266" s="60">
        <v>16</v>
      </c>
      <c r="R1266" s="60">
        <v>17</v>
      </c>
      <c r="S1266" s="60">
        <v>18</v>
      </c>
      <c r="T1266" s="60">
        <v>19</v>
      </c>
      <c r="U1266" s="60">
        <v>20</v>
      </c>
    </row>
    <row r="1267" spans="2:8" ht="15">
      <c r="B1267" s="137" t="s">
        <v>330</v>
      </c>
      <c r="E1267" s="3" t="s">
        <v>22</v>
      </c>
      <c r="H1267" s="4"/>
    </row>
    <row r="1268" spans="1:21" ht="23.25">
      <c r="A1268" s="193">
        <v>1</v>
      </c>
      <c r="B1268" s="197" t="s">
        <v>16</v>
      </c>
      <c r="C1268" s="127">
        <v>436</v>
      </c>
      <c r="D1268" s="127">
        <f>C1268*15</f>
        <v>6540</v>
      </c>
      <c r="E1268" s="127">
        <f>SUM(C1268*32)</f>
        <v>13952</v>
      </c>
      <c r="F1268" s="127">
        <f>SUM(C1268*22)</f>
        <v>9592</v>
      </c>
      <c r="G1268" s="127">
        <f>SUM(E1268*8)</f>
        <v>111616</v>
      </c>
      <c r="H1268" s="127" t="s">
        <v>20</v>
      </c>
      <c r="I1268" s="128">
        <f>SUM(D1268+F1268+G1268)</f>
        <v>127748</v>
      </c>
      <c r="J1268" s="127">
        <f>SUM(C1268*3)</f>
        <v>1308</v>
      </c>
      <c r="K1268" s="127">
        <f>SUM(E1268*0.5)</f>
        <v>6976</v>
      </c>
      <c r="L1268" s="127" t="str">
        <f>+L1270</f>
        <v>+</v>
      </c>
      <c r="M1268" s="128">
        <f>SUM(J1268:L1268)</f>
        <v>8284</v>
      </c>
      <c r="N1268" s="127">
        <f>SUM(C1268*3)</f>
        <v>1308</v>
      </c>
      <c r="O1268" s="127">
        <f>SUM(E1268*1)</f>
        <v>13952</v>
      </c>
      <c r="P1268" s="127" t="s">
        <v>20</v>
      </c>
      <c r="Q1268" s="128">
        <f>SUM(N1268:P1268)</f>
        <v>15260</v>
      </c>
      <c r="R1268" s="127">
        <f>SUM(C1268*2)</f>
        <v>872</v>
      </c>
      <c r="S1268" s="127">
        <f>SUM(E1268*0.5)</f>
        <v>6976</v>
      </c>
      <c r="T1268" s="127" t="s">
        <v>20</v>
      </c>
      <c r="U1268" s="128">
        <f>SUM(R1268:T1268)</f>
        <v>7848</v>
      </c>
    </row>
    <row r="1269" spans="1:21" ht="23.25">
      <c r="A1269" s="193">
        <v>2</v>
      </c>
      <c r="B1269" s="197" t="s">
        <v>17</v>
      </c>
      <c r="C1269" s="127">
        <v>164</v>
      </c>
      <c r="D1269" s="127">
        <f>SUM(C1269*15)</f>
        <v>2460</v>
      </c>
      <c r="E1269" s="129">
        <f>SUM(C1269*24)</f>
        <v>3936</v>
      </c>
      <c r="F1269" s="127">
        <f>SUM(C1269*32.5)</f>
        <v>5330</v>
      </c>
      <c r="G1269" s="127">
        <f>SUM(E1269*8)</f>
        <v>31488</v>
      </c>
      <c r="H1269" s="127" t="s">
        <v>20</v>
      </c>
      <c r="I1269" s="128">
        <f>SUM(D1269+F1269+G1269)</f>
        <v>39278</v>
      </c>
      <c r="J1269" s="127">
        <f>SUM(C1269*2.5)</f>
        <v>410</v>
      </c>
      <c r="K1269" s="127">
        <f>SUM(E1269*0.5)</f>
        <v>1968</v>
      </c>
      <c r="L1269" s="127" t="s">
        <v>20</v>
      </c>
      <c r="M1269" s="128">
        <f>SUM(J1269:L1269)</f>
        <v>2378</v>
      </c>
      <c r="N1269" s="127">
        <f>SUM(C1269*3)</f>
        <v>492</v>
      </c>
      <c r="O1269" s="127">
        <f>SUM(E1269*1)</f>
        <v>3936</v>
      </c>
      <c r="P1269" s="127" t="s">
        <v>20</v>
      </c>
      <c r="Q1269" s="128">
        <f>SUM(N1269:P1269)</f>
        <v>4428</v>
      </c>
      <c r="R1269" s="127">
        <f>SUM(C1269*2)</f>
        <v>328</v>
      </c>
      <c r="S1269" s="127">
        <f>SUM(E1269*0.5)</f>
        <v>1968</v>
      </c>
      <c r="T1269" s="127" t="s">
        <v>20</v>
      </c>
      <c r="U1269" s="128">
        <f>SUM(R1269:T1269)</f>
        <v>2296</v>
      </c>
    </row>
    <row r="1270" spans="1:21" ht="23.25">
      <c r="A1270" s="193">
        <v>3</v>
      </c>
      <c r="B1270" s="197" t="s">
        <v>18</v>
      </c>
      <c r="C1270" s="127">
        <v>43</v>
      </c>
      <c r="D1270" s="127">
        <f>SUM(C1270*15)</f>
        <v>645</v>
      </c>
      <c r="E1270" s="127">
        <f>SUM(C1270*32)</f>
        <v>1376</v>
      </c>
      <c r="F1270" s="127">
        <f>SUM(C1270*22)</f>
        <v>946</v>
      </c>
      <c r="G1270" s="127">
        <f>SUM(E1270*8)</f>
        <v>11008</v>
      </c>
      <c r="H1270" s="127" t="s">
        <v>20</v>
      </c>
      <c r="I1270" s="128">
        <f>SUM(D1270+F1270+G1270)</f>
        <v>12599</v>
      </c>
      <c r="J1270" s="127">
        <f>SUM(C1270*3)</f>
        <v>129</v>
      </c>
      <c r="K1270" s="127">
        <f>SUM(E1270*0.5)</f>
        <v>688</v>
      </c>
      <c r="L1270" s="127" t="s">
        <v>20</v>
      </c>
      <c r="M1270" s="128">
        <f>SUM(J1270:L1270)</f>
        <v>817</v>
      </c>
      <c r="N1270" s="127">
        <f>SUM(C1270*3)</f>
        <v>129</v>
      </c>
      <c r="O1270" s="127">
        <f>SUM(E1270*1)</f>
        <v>1376</v>
      </c>
      <c r="P1270" s="127" t="s">
        <v>20</v>
      </c>
      <c r="Q1270" s="128">
        <f>SUM(N1270:P1270)</f>
        <v>1505</v>
      </c>
      <c r="R1270" s="127">
        <f>SUM(C1270*2)</f>
        <v>86</v>
      </c>
      <c r="S1270" s="127">
        <f>SUM(E1270*0.5)</f>
        <v>688</v>
      </c>
      <c r="T1270" s="127" t="s">
        <v>20</v>
      </c>
      <c r="U1270" s="128">
        <f>SUM(R1270:T1270)</f>
        <v>774</v>
      </c>
    </row>
    <row r="1271" spans="1:21" ht="23.25">
      <c r="A1271" s="193">
        <v>4</v>
      </c>
      <c r="B1271" s="197" t="s">
        <v>84</v>
      </c>
      <c r="C1271" s="127">
        <v>29</v>
      </c>
      <c r="D1271" s="127">
        <f>SUM(C1271*15)</f>
        <v>435</v>
      </c>
      <c r="E1271" s="129">
        <f>SUM(C1271*24)</f>
        <v>696</v>
      </c>
      <c r="F1271" s="127">
        <f>SUM(C1271*32.5)</f>
        <v>942.5</v>
      </c>
      <c r="G1271" s="127">
        <f>SUM(E1271*8)</f>
        <v>5568</v>
      </c>
      <c r="H1271" s="127" t="s">
        <v>20</v>
      </c>
      <c r="I1271" s="128">
        <f>SUM(D1271+F1271+G1271)</f>
        <v>6945.5</v>
      </c>
      <c r="J1271" s="127">
        <f>SUM(C1271*2.5)</f>
        <v>72.5</v>
      </c>
      <c r="K1271" s="127">
        <f>SUM(E1271*0.5)</f>
        <v>348</v>
      </c>
      <c r="L1271" s="127" t="s">
        <v>20</v>
      </c>
      <c r="M1271" s="128">
        <f>SUM(J1271:L1271)</f>
        <v>420.5</v>
      </c>
      <c r="N1271" s="127">
        <f>SUM(C1271*3)</f>
        <v>87</v>
      </c>
      <c r="O1271" s="127">
        <f>SUM(E1271*1)</f>
        <v>696</v>
      </c>
      <c r="P1271" s="127" t="s">
        <v>20</v>
      </c>
      <c r="Q1271" s="128">
        <f>SUM(N1271:P1271)</f>
        <v>783</v>
      </c>
      <c r="R1271" s="127">
        <f>SUM(C1271*2)</f>
        <v>58</v>
      </c>
      <c r="S1271" s="127">
        <f>SUM(E1271*0.5)</f>
        <v>348</v>
      </c>
      <c r="T1271" s="127" t="s">
        <v>20</v>
      </c>
      <c r="U1271" s="128">
        <f>SUM(R1271:T1271)</f>
        <v>406</v>
      </c>
    </row>
    <row r="1272" spans="2:21" ht="19.5">
      <c r="B1272" s="133" t="s">
        <v>27</v>
      </c>
      <c r="C1272" s="133">
        <f>C1271+C1270+C1269+C1268</f>
        <v>672</v>
      </c>
      <c r="D1272" s="130">
        <f>D1271+D1270++D1269+D1268</f>
        <v>10080</v>
      </c>
      <c r="E1272" s="130">
        <f aca="true" t="shared" si="31" ref="E1272:U1272">SUM(E1268:E1271)</f>
        <v>19960</v>
      </c>
      <c r="F1272" s="130">
        <f t="shared" si="31"/>
        <v>16810.5</v>
      </c>
      <c r="G1272" s="130">
        <f t="shared" si="31"/>
        <v>159680</v>
      </c>
      <c r="H1272" s="130">
        <f t="shared" si="31"/>
        <v>0</v>
      </c>
      <c r="I1272" s="130">
        <f t="shared" si="31"/>
        <v>186570.5</v>
      </c>
      <c r="J1272" s="130">
        <f t="shared" si="31"/>
        <v>1919.5</v>
      </c>
      <c r="K1272" s="130">
        <f t="shared" si="31"/>
        <v>9980</v>
      </c>
      <c r="L1272" s="130">
        <f t="shared" si="31"/>
        <v>0</v>
      </c>
      <c r="M1272" s="130">
        <f t="shared" si="31"/>
        <v>11899.5</v>
      </c>
      <c r="N1272" s="130">
        <f t="shared" si="31"/>
        <v>2016</v>
      </c>
      <c r="O1272" s="130">
        <f t="shared" si="31"/>
        <v>19960</v>
      </c>
      <c r="P1272" s="130">
        <f t="shared" si="31"/>
        <v>0</v>
      </c>
      <c r="Q1272" s="130">
        <f t="shared" si="31"/>
        <v>21976</v>
      </c>
      <c r="R1272" s="130">
        <f t="shared" si="31"/>
        <v>1344</v>
      </c>
      <c r="S1272" s="130">
        <f t="shared" si="31"/>
        <v>9980</v>
      </c>
      <c r="T1272" s="130">
        <f t="shared" si="31"/>
        <v>0</v>
      </c>
      <c r="U1272" s="130">
        <f t="shared" si="31"/>
        <v>11324</v>
      </c>
    </row>
    <row r="1273" spans="2:21" ht="19.5">
      <c r="B1273" s="41" t="s">
        <v>298</v>
      </c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87" t="s">
        <v>21</v>
      </c>
      <c r="T1273" s="88" t="s">
        <v>205</v>
      </c>
      <c r="U1273" s="84"/>
    </row>
    <row r="1274" spans="2:21" ht="12.75">
      <c r="B1274" s="40" t="s">
        <v>22</v>
      </c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224"/>
      <c r="T1274" s="224"/>
      <c r="U1274" s="40" t="s">
        <v>26</v>
      </c>
    </row>
    <row r="1275" spans="2:21" ht="16.5">
      <c r="B1275" s="113" t="s">
        <v>69</v>
      </c>
      <c r="C1275" s="67"/>
      <c r="D1275" s="67"/>
      <c r="E1275" s="67"/>
      <c r="F1275" s="212"/>
      <c r="G1275" s="212"/>
      <c r="H1275" s="212"/>
      <c r="I1275" s="212"/>
      <c r="J1275" s="212"/>
      <c r="K1275" s="212"/>
      <c r="L1275" s="212"/>
      <c r="M1275" s="212"/>
      <c r="N1275" s="212"/>
      <c r="O1275" s="212"/>
      <c r="P1275" s="80"/>
      <c r="Q1275" s="80"/>
      <c r="R1275" s="212"/>
      <c r="S1275" s="212"/>
      <c r="T1275" s="212"/>
      <c r="U1275" s="212"/>
    </row>
    <row r="1276" spans="2:21" ht="21" customHeight="1">
      <c r="B1276" s="80"/>
      <c r="C1276" s="211"/>
      <c r="D1276" s="211"/>
      <c r="E1276" s="211" t="s">
        <v>265</v>
      </c>
      <c r="F1276" s="211"/>
      <c r="G1276" s="211" t="s">
        <v>269</v>
      </c>
      <c r="H1276" s="214"/>
      <c r="I1276" s="214"/>
      <c r="J1276" s="214"/>
      <c r="K1276" s="214"/>
      <c r="L1276" s="211" t="s">
        <v>207</v>
      </c>
      <c r="M1276" s="211"/>
      <c r="N1276" s="211"/>
      <c r="O1276" s="211"/>
      <c r="P1276" s="96"/>
      <c r="Q1276" s="183"/>
      <c r="R1276" s="211" t="s">
        <v>206</v>
      </c>
      <c r="S1276" s="214"/>
      <c r="T1276" s="214"/>
      <c r="U1276" s="214"/>
    </row>
    <row r="1277" spans="2:21" ht="15.75">
      <c r="B1277" s="80"/>
      <c r="C1277" s="66"/>
      <c r="D1277" s="65" t="s">
        <v>267</v>
      </c>
      <c r="E1277" s="66" t="s">
        <v>266</v>
      </c>
      <c r="F1277" s="65" t="s">
        <v>267</v>
      </c>
      <c r="G1277" s="96"/>
      <c r="H1277" s="96"/>
      <c r="I1277" s="96"/>
      <c r="J1277" s="96"/>
      <c r="K1277" s="96"/>
      <c r="L1277" s="211" t="s">
        <v>208</v>
      </c>
      <c r="M1277" s="214"/>
      <c r="N1277" s="214"/>
      <c r="O1277" s="214"/>
      <c r="P1277" s="96"/>
      <c r="Q1277" s="96"/>
      <c r="R1277" s="96"/>
      <c r="S1277" s="96"/>
      <c r="T1277" s="96"/>
      <c r="U1277" s="96"/>
    </row>
    <row r="1278" spans="2:21" ht="15.75">
      <c r="B1278" s="49" t="s">
        <v>263</v>
      </c>
      <c r="C1278" s="85"/>
      <c r="D1278" s="85">
        <v>63</v>
      </c>
      <c r="E1278" s="85">
        <v>40</v>
      </c>
      <c r="F1278" s="85">
        <v>50</v>
      </c>
      <c r="G1278" s="96"/>
      <c r="H1278" s="96"/>
      <c r="I1278" s="96"/>
      <c r="J1278" s="96"/>
      <c r="K1278" s="96"/>
      <c r="L1278" s="211" t="s">
        <v>209</v>
      </c>
      <c r="M1278" s="214"/>
      <c r="N1278" s="214"/>
      <c r="O1278" s="214"/>
      <c r="P1278" s="96"/>
      <c r="Q1278" s="96"/>
      <c r="R1278" s="96"/>
      <c r="S1278" s="96"/>
      <c r="T1278" s="96"/>
      <c r="U1278" s="96"/>
    </row>
    <row r="1279" spans="2:21" ht="16.5">
      <c r="B1279" s="49" t="s">
        <v>264</v>
      </c>
      <c r="C1279" s="67"/>
      <c r="D1279" s="67">
        <v>8</v>
      </c>
      <c r="E1279" s="67">
        <v>4</v>
      </c>
      <c r="F1279" s="67">
        <v>8</v>
      </c>
      <c r="G1279" s="58"/>
      <c r="H1279" s="58"/>
      <c r="I1279" s="58"/>
      <c r="J1279" s="58"/>
      <c r="K1279" s="80"/>
      <c r="L1279" s="80"/>
      <c r="M1279" s="80"/>
      <c r="N1279" s="80"/>
      <c r="O1279" s="80"/>
      <c r="P1279" s="58"/>
      <c r="Q1279" s="58"/>
      <c r="R1279" s="58"/>
      <c r="S1279" s="58"/>
      <c r="T1279" s="58"/>
      <c r="U1279" s="58"/>
    </row>
    <row r="1280" spans="2:21" ht="16.5">
      <c r="B1280" s="82" t="s">
        <v>27</v>
      </c>
      <c r="C1280" s="48"/>
      <c r="D1280" s="48">
        <f>D1278+D1279</f>
        <v>71</v>
      </c>
      <c r="E1280" s="48">
        <f>E1278+E1279</f>
        <v>44</v>
      </c>
      <c r="F1280" s="48">
        <f>F1278+F1279</f>
        <v>58</v>
      </c>
      <c r="G1280" s="213" t="s">
        <v>0</v>
      </c>
      <c r="H1280" s="214"/>
      <c r="I1280" s="214"/>
      <c r="J1280" s="214"/>
      <c r="K1280" s="214"/>
      <c r="L1280" s="214"/>
      <c r="M1280" s="214"/>
      <c r="N1280" s="214"/>
      <c r="O1280" s="214"/>
      <c r="P1280" s="214"/>
      <c r="Q1280" s="214"/>
      <c r="R1280" s="214"/>
      <c r="S1280" s="214"/>
      <c r="T1280" s="214"/>
      <c r="U1280" s="214"/>
    </row>
    <row r="1281" spans="2:21" ht="17.25">
      <c r="B1281" s="82" t="s">
        <v>102</v>
      </c>
      <c r="C1281" s="220"/>
      <c r="D1281" s="220"/>
      <c r="E1281" s="220"/>
      <c r="F1281" s="220"/>
      <c r="G1281" s="213" t="s">
        <v>268</v>
      </c>
      <c r="H1281" s="214"/>
      <c r="I1281" s="214"/>
      <c r="J1281" s="214"/>
      <c r="K1281" s="214"/>
      <c r="L1281" s="214"/>
      <c r="M1281" s="214"/>
      <c r="N1281" s="214"/>
      <c r="O1281" s="214"/>
      <c r="P1281" s="214"/>
      <c r="Q1281" s="214"/>
      <c r="R1281" s="214"/>
      <c r="S1281" s="214"/>
      <c r="T1281" s="214"/>
      <c r="U1281" s="214"/>
    </row>
    <row r="1282" spans="2:21" ht="17.25">
      <c r="B1282" s="49"/>
      <c r="C1282" s="219"/>
      <c r="D1282" s="219"/>
      <c r="E1282" s="48"/>
      <c r="F1282" s="48"/>
      <c r="G1282" s="213" t="s">
        <v>305</v>
      </c>
      <c r="H1282" s="214"/>
      <c r="I1282" s="214"/>
      <c r="J1282" s="214"/>
      <c r="K1282" s="214"/>
      <c r="L1282" s="214"/>
      <c r="M1282" s="214"/>
      <c r="N1282" s="214"/>
      <c r="O1282" s="214"/>
      <c r="P1282" s="214"/>
      <c r="Q1282" s="214"/>
      <c r="R1282" s="214"/>
      <c r="S1282" s="214"/>
      <c r="T1282" s="214"/>
      <c r="U1282" s="214"/>
    </row>
    <row r="1283" spans="2:21" ht="16.5">
      <c r="B1283" s="93" t="s">
        <v>278</v>
      </c>
      <c r="C1283" s="118"/>
      <c r="D1283" s="118"/>
      <c r="E1283" s="118"/>
      <c r="F1283" s="118"/>
      <c r="G1283" s="118"/>
      <c r="H1283" s="118"/>
      <c r="I1283" s="118"/>
      <c r="J1283" s="118"/>
      <c r="K1283" s="118"/>
      <c r="L1283" s="118"/>
      <c r="M1283" s="118"/>
      <c r="N1283" s="118"/>
      <c r="O1283" s="118"/>
      <c r="P1283" s="118"/>
      <c r="Q1283" s="118"/>
      <c r="R1283" s="118"/>
      <c r="S1283" s="118"/>
      <c r="T1283" s="118"/>
      <c r="U1283" s="118"/>
    </row>
    <row r="1284" spans="1:24" ht="16.5" customHeight="1">
      <c r="A1284" s="49" t="s">
        <v>299</v>
      </c>
      <c r="B1284" s="49"/>
      <c r="C1284" s="49"/>
      <c r="D1284" s="49"/>
      <c r="E1284" s="49"/>
      <c r="F1284" s="49"/>
      <c r="G1284" s="49"/>
      <c r="H1284" s="49"/>
      <c r="I1284" s="49"/>
      <c r="J1284" s="49"/>
      <c r="K1284" s="49"/>
      <c r="L1284" s="49"/>
      <c r="M1284" s="49"/>
      <c r="N1284" s="49"/>
      <c r="O1284" s="49"/>
      <c r="P1284" s="49"/>
      <c r="Q1284" s="49"/>
      <c r="R1284" s="49"/>
      <c r="S1284" s="49"/>
      <c r="T1284" s="49"/>
      <c r="U1284" s="49"/>
      <c r="V1284" s="49"/>
      <c r="W1284" s="49"/>
      <c r="X1284" s="49"/>
    </row>
    <row r="1285" spans="2:21" ht="17.25">
      <c r="B1285" s="51"/>
      <c r="C1285" s="52"/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2"/>
      <c r="O1285" s="52"/>
      <c r="P1285" s="52"/>
      <c r="Q1285" s="52"/>
      <c r="R1285" s="52"/>
      <c r="S1285" s="52"/>
      <c r="T1285" s="52"/>
      <c r="U1285" s="52"/>
    </row>
    <row r="1286" spans="2:21" ht="17.25">
      <c r="B1286" s="51"/>
      <c r="C1286" s="52"/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2"/>
      <c r="O1286" s="52"/>
      <c r="P1286" s="52"/>
      <c r="Q1286" s="52"/>
      <c r="R1286" s="52"/>
      <c r="S1286" s="52"/>
      <c r="T1286" s="52"/>
      <c r="U1286" s="52"/>
    </row>
    <row r="1287" spans="2:21" ht="17.25">
      <c r="B1287" s="51"/>
      <c r="C1287" s="52"/>
      <c r="D1287" s="52"/>
      <c r="E1287" s="52"/>
      <c r="F1287" s="52"/>
      <c r="G1287" s="52"/>
      <c r="H1287" s="52"/>
      <c r="I1287" s="52"/>
      <c r="J1287" s="52"/>
      <c r="K1287" s="52"/>
      <c r="L1287" s="52"/>
      <c r="M1287" s="52"/>
      <c r="N1287" s="52"/>
      <c r="O1287" s="52"/>
      <c r="P1287" s="52"/>
      <c r="Q1287" s="52"/>
      <c r="R1287" s="52"/>
      <c r="S1287" s="52"/>
      <c r="T1287" s="52"/>
      <c r="U1287" s="52"/>
    </row>
    <row r="1288" spans="2:21" ht="17.25">
      <c r="B1288" s="51"/>
      <c r="C1288" s="52"/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2"/>
      <c r="O1288" s="52"/>
      <c r="P1288" s="52"/>
      <c r="Q1288" s="52"/>
      <c r="R1288" s="52"/>
      <c r="S1288" s="52"/>
      <c r="T1288" s="52"/>
      <c r="U1288" s="52"/>
    </row>
    <row r="1289" spans="2:21" ht="17.25">
      <c r="B1289" s="51"/>
      <c r="C1289" s="52"/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  <c r="R1289" s="52"/>
      <c r="S1289" s="52"/>
      <c r="T1289" s="52"/>
      <c r="U1289" s="52"/>
    </row>
    <row r="1290" spans="2:21" ht="17.25">
      <c r="B1290" s="51"/>
      <c r="C1290" s="52"/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  <c r="P1290" s="52"/>
      <c r="Q1290" s="52"/>
      <c r="R1290" s="52"/>
      <c r="S1290" s="52"/>
      <c r="T1290" s="52"/>
      <c r="U1290" s="52"/>
    </row>
    <row r="1291" spans="2:21" ht="17.25">
      <c r="B1291" s="51"/>
      <c r="C1291" s="52"/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  <c r="P1291" s="52"/>
      <c r="Q1291" s="52"/>
      <c r="R1291" s="52"/>
      <c r="S1291" s="52"/>
      <c r="T1291" s="52"/>
      <c r="U1291" s="52"/>
    </row>
    <row r="1292" spans="2:21" ht="17.25">
      <c r="B1292" s="51"/>
      <c r="C1292" s="52"/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  <c r="R1292" s="52"/>
      <c r="S1292" s="52"/>
      <c r="T1292" s="52"/>
      <c r="U1292" s="52"/>
    </row>
    <row r="1293" spans="2:21" ht="18">
      <c r="B1293" s="56">
        <v>33</v>
      </c>
      <c r="C1293" s="56"/>
      <c r="D1293" s="56"/>
      <c r="E1293" s="56"/>
      <c r="F1293" s="56"/>
      <c r="G1293" s="56"/>
      <c r="H1293" s="56"/>
      <c r="I1293" s="56"/>
      <c r="J1293" s="56"/>
      <c r="K1293" s="56"/>
      <c r="L1293" s="56"/>
      <c r="M1293" s="56"/>
      <c r="N1293" s="56"/>
      <c r="O1293" s="56"/>
      <c r="P1293" s="56"/>
      <c r="Q1293" s="56"/>
      <c r="R1293" s="56"/>
      <c r="S1293" s="56"/>
      <c r="T1293" s="56"/>
      <c r="U1293" s="56"/>
    </row>
    <row r="1294" spans="2:21" ht="18">
      <c r="B1294" s="56"/>
      <c r="C1294" s="56"/>
      <c r="D1294" s="56"/>
      <c r="E1294" s="56"/>
      <c r="F1294" s="56"/>
      <c r="G1294" s="56"/>
      <c r="H1294" s="56"/>
      <c r="I1294" s="56"/>
      <c r="J1294" s="56"/>
      <c r="K1294" s="56"/>
      <c r="L1294" s="56"/>
      <c r="M1294" s="56"/>
      <c r="N1294" s="56"/>
      <c r="O1294" s="56"/>
      <c r="P1294" s="56"/>
      <c r="Q1294" s="56"/>
      <c r="R1294" s="56"/>
      <c r="S1294" s="56"/>
      <c r="T1294" s="56"/>
      <c r="U1294" s="56"/>
    </row>
    <row r="1295" spans="2:21" ht="18">
      <c r="B1295" s="56"/>
      <c r="C1295" s="56"/>
      <c r="D1295" s="56"/>
      <c r="E1295" s="56"/>
      <c r="F1295" s="56"/>
      <c r="G1295" s="56"/>
      <c r="H1295" s="56"/>
      <c r="I1295" s="56"/>
      <c r="J1295" s="56"/>
      <c r="K1295" s="56"/>
      <c r="L1295" s="56"/>
      <c r="M1295" s="56"/>
      <c r="N1295" s="56"/>
      <c r="O1295" s="56"/>
      <c r="P1295" s="56"/>
      <c r="Q1295" s="56"/>
      <c r="R1295" s="56"/>
      <c r="S1295" s="56"/>
      <c r="T1295" s="56"/>
      <c r="U1295" s="56"/>
    </row>
    <row r="1296" spans="2:21" ht="23.25">
      <c r="B1296" s="114" t="s">
        <v>146</v>
      </c>
      <c r="C1296" s="117"/>
      <c r="D1296" s="117"/>
      <c r="E1296" s="117"/>
      <c r="F1296" s="117"/>
      <c r="G1296" s="117"/>
      <c r="H1296" s="117"/>
      <c r="I1296" s="117"/>
      <c r="J1296" s="117"/>
      <c r="K1296" s="117"/>
      <c r="L1296" s="117"/>
      <c r="M1296" s="117"/>
      <c r="N1296" s="117"/>
      <c r="O1296" s="117"/>
      <c r="P1296" s="117"/>
      <c r="Q1296" s="117"/>
      <c r="R1296" s="117"/>
      <c r="S1296" s="117"/>
      <c r="T1296" s="117"/>
      <c r="U1296" s="117"/>
    </row>
    <row r="1297" spans="2:21" ht="22.5">
      <c r="B1297" s="115" t="s">
        <v>247</v>
      </c>
      <c r="C1297" s="117"/>
      <c r="D1297" s="117"/>
      <c r="E1297" s="117"/>
      <c r="F1297" s="117"/>
      <c r="G1297" s="117"/>
      <c r="H1297" s="117"/>
      <c r="I1297" s="117"/>
      <c r="J1297" s="117"/>
      <c r="K1297" s="117"/>
      <c r="L1297" s="117"/>
      <c r="M1297" s="117"/>
      <c r="N1297" s="117"/>
      <c r="O1297" s="117"/>
      <c r="P1297" s="117"/>
      <c r="Q1297" s="117"/>
      <c r="R1297" s="117"/>
      <c r="S1297" s="117"/>
      <c r="T1297" s="117"/>
      <c r="U1297" s="117"/>
    </row>
    <row r="1298" spans="2:21" ht="23.25">
      <c r="B1298" s="116"/>
      <c r="C1298" s="53"/>
      <c r="D1298" s="53"/>
      <c r="E1298" s="53"/>
      <c r="F1298" s="229" t="s">
        <v>315</v>
      </c>
      <c r="G1298" s="229"/>
      <c r="H1298" s="229"/>
      <c r="I1298" s="229"/>
      <c r="J1298" s="229"/>
      <c r="K1298" s="229"/>
      <c r="L1298" s="229"/>
      <c r="M1298" s="229"/>
      <c r="N1298" s="229"/>
      <c r="O1298" s="229"/>
      <c r="P1298" s="229"/>
      <c r="Q1298" s="229"/>
      <c r="R1298" s="229"/>
      <c r="S1298" s="53"/>
      <c r="T1298" s="53"/>
      <c r="U1298" s="53"/>
    </row>
    <row r="1299" spans="2:21" ht="23.25">
      <c r="B1299" s="86" t="s">
        <v>172</v>
      </c>
      <c r="C1299" s="80"/>
      <c r="D1299" s="80"/>
      <c r="E1299" s="80"/>
      <c r="F1299" s="80"/>
      <c r="G1299" s="9"/>
      <c r="H1299" s="9"/>
      <c r="I1299" s="57"/>
      <c r="J1299" s="9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</row>
    <row r="1300" spans="2:17" ht="12.75">
      <c r="B1300" s="3" t="s">
        <v>22</v>
      </c>
      <c r="Q1300" s="3" t="s">
        <v>22</v>
      </c>
    </row>
    <row r="1301" spans="2:21" ht="18.75">
      <c r="B1301" s="69" t="s">
        <v>1</v>
      </c>
      <c r="C1301" s="72" t="s">
        <v>343</v>
      </c>
      <c r="D1301" s="70" t="s">
        <v>29</v>
      </c>
      <c r="E1301" s="70" t="s">
        <v>4</v>
      </c>
      <c r="F1301" s="71" t="s">
        <v>21</v>
      </c>
      <c r="G1301" s="72" t="s">
        <v>12</v>
      </c>
      <c r="H1301" s="72" t="s">
        <v>13</v>
      </c>
      <c r="I1301" s="73" t="s">
        <v>0</v>
      </c>
      <c r="J1301" s="74" t="s">
        <v>11</v>
      </c>
      <c r="K1301" s="74" t="s">
        <v>12</v>
      </c>
      <c r="L1301" s="72" t="s">
        <v>13</v>
      </c>
      <c r="M1301" s="73" t="s">
        <v>0</v>
      </c>
      <c r="N1301" s="72" t="s">
        <v>14</v>
      </c>
      <c r="O1301" s="74" t="s">
        <v>15</v>
      </c>
      <c r="P1301" s="74" t="s">
        <v>13</v>
      </c>
      <c r="Q1301" s="73" t="s">
        <v>0</v>
      </c>
      <c r="R1301" s="74" t="s">
        <v>23</v>
      </c>
      <c r="S1301" s="74" t="s">
        <v>24</v>
      </c>
      <c r="T1301" s="7" t="s">
        <v>13</v>
      </c>
      <c r="U1301" s="2" t="s">
        <v>0</v>
      </c>
    </row>
    <row r="1302" spans="2:21" ht="21">
      <c r="B1302" s="69" t="s">
        <v>3</v>
      </c>
      <c r="C1302" s="101" t="s">
        <v>319</v>
      </c>
      <c r="D1302" s="70" t="s">
        <v>30</v>
      </c>
      <c r="E1302" s="70" t="s">
        <v>5</v>
      </c>
      <c r="F1302" s="70" t="s">
        <v>7</v>
      </c>
      <c r="G1302" s="70" t="s">
        <v>8</v>
      </c>
      <c r="H1302" s="70" t="s">
        <v>9</v>
      </c>
      <c r="I1302" s="60" t="s">
        <v>10</v>
      </c>
      <c r="J1302" s="70" t="s">
        <v>7</v>
      </c>
      <c r="K1302" s="70" t="s">
        <v>8</v>
      </c>
      <c r="L1302" s="70" t="s">
        <v>9</v>
      </c>
      <c r="M1302" s="60" t="s">
        <v>10</v>
      </c>
      <c r="N1302" s="70" t="s">
        <v>7</v>
      </c>
      <c r="O1302" s="70" t="s">
        <v>8</v>
      </c>
      <c r="P1302" s="70" t="s">
        <v>9</v>
      </c>
      <c r="Q1302" s="60" t="s">
        <v>10</v>
      </c>
      <c r="R1302" s="73" t="s">
        <v>7</v>
      </c>
      <c r="S1302" s="73" t="s">
        <v>8</v>
      </c>
      <c r="T1302" s="5" t="s">
        <v>9</v>
      </c>
      <c r="U1302" s="6" t="s">
        <v>10</v>
      </c>
    </row>
    <row r="1303" spans="2:17" ht="20.25">
      <c r="B1303" s="11"/>
      <c r="C1303" s="101" t="s">
        <v>320</v>
      </c>
      <c r="D1303" s="70" t="s">
        <v>308</v>
      </c>
      <c r="E1303" s="70" t="s">
        <v>6</v>
      </c>
      <c r="F1303" s="70" t="s">
        <v>31</v>
      </c>
      <c r="G1303" s="70" t="s">
        <v>31</v>
      </c>
      <c r="H1303" s="10">
        <v>0.03</v>
      </c>
      <c r="L1303" s="10">
        <v>0.01</v>
      </c>
      <c r="N1303" s="4"/>
      <c r="O1303" s="4"/>
      <c r="P1303" s="10">
        <v>0.01</v>
      </c>
      <c r="Q1303" s="4"/>
    </row>
    <row r="1304" spans="2:21" ht="20.25">
      <c r="B1304" s="11"/>
      <c r="D1304" s="4" t="s">
        <v>32</v>
      </c>
      <c r="E1304" s="5"/>
      <c r="F1304" s="4" t="s">
        <v>32</v>
      </c>
      <c r="G1304" s="4" t="s">
        <v>32</v>
      </c>
      <c r="H1304" s="4" t="s">
        <v>32</v>
      </c>
      <c r="I1304" s="4" t="s">
        <v>32</v>
      </c>
      <c r="J1304" s="4" t="s">
        <v>32</v>
      </c>
      <c r="K1304" s="4" t="s">
        <v>32</v>
      </c>
      <c r="L1304" s="4" t="s">
        <v>32</v>
      </c>
      <c r="N1304" s="4" t="s">
        <v>32</v>
      </c>
      <c r="O1304" s="4" t="s">
        <v>32</v>
      </c>
      <c r="P1304" s="4" t="s">
        <v>32</v>
      </c>
      <c r="Q1304" s="4" t="s">
        <v>32</v>
      </c>
      <c r="R1304" s="4" t="s">
        <v>32</v>
      </c>
      <c r="S1304" s="4" t="s">
        <v>32</v>
      </c>
      <c r="T1304" s="4" t="s">
        <v>32</v>
      </c>
      <c r="U1304" s="4" t="s">
        <v>32</v>
      </c>
    </row>
    <row r="1305" spans="2:21" ht="18.75">
      <c r="B1305" s="60">
        <v>1</v>
      </c>
      <c r="C1305" s="60"/>
      <c r="D1305" s="60">
        <v>3</v>
      </c>
      <c r="E1305" s="60">
        <v>4</v>
      </c>
      <c r="F1305" s="60">
        <v>5</v>
      </c>
      <c r="G1305" s="60">
        <v>6</v>
      </c>
      <c r="H1305" s="61">
        <v>7</v>
      </c>
      <c r="I1305" s="60">
        <v>8</v>
      </c>
      <c r="J1305" s="60">
        <v>9</v>
      </c>
      <c r="K1305" s="60">
        <v>10</v>
      </c>
      <c r="L1305" s="61">
        <v>11</v>
      </c>
      <c r="M1305" s="60">
        <v>12</v>
      </c>
      <c r="N1305" s="60">
        <v>13</v>
      </c>
      <c r="O1305" s="60">
        <v>14</v>
      </c>
      <c r="P1305" s="61">
        <v>15</v>
      </c>
      <c r="Q1305" s="60">
        <v>16</v>
      </c>
      <c r="R1305" s="60">
        <v>17</v>
      </c>
      <c r="S1305" s="60">
        <v>18</v>
      </c>
      <c r="T1305" s="60">
        <v>19</v>
      </c>
      <c r="U1305" s="60">
        <v>20</v>
      </c>
    </row>
    <row r="1306" spans="2:8" ht="15">
      <c r="B1306" s="137"/>
      <c r="E1306" s="3" t="s">
        <v>22</v>
      </c>
      <c r="H1306" s="4"/>
    </row>
    <row r="1307" spans="1:21" ht="23.25">
      <c r="A1307" s="193">
        <v>1</v>
      </c>
      <c r="B1307" s="197" t="s">
        <v>16</v>
      </c>
      <c r="C1307" s="127">
        <v>220</v>
      </c>
      <c r="D1307" s="127">
        <f>C1307*15</f>
        <v>3300</v>
      </c>
      <c r="E1307" s="127">
        <f>SUM(C1307*32)</f>
        <v>7040</v>
      </c>
      <c r="F1307" s="127">
        <f>SUM(C1307*22)</f>
        <v>4840</v>
      </c>
      <c r="G1307" s="127">
        <f>SUM(E1307*8)</f>
        <v>56320</v>
      </c>
      <c r="H1307" s="127" t="s">
        <v>20</v>
      </c>
      <c r="I1307" s="128">
        <f>SUM(D1307+F1307+G1307)</f>
        <v>64460</v>
      </c>
      <c r="J1307" s="127">
        <f>SUM(C1307*3)</f>
        <v>660</v>
      </c>
      <c r="K1307" s="127">
        <f>SUM(E1307*0.5)</f>
        <v>3520</v>
      </c>
      <c r="L1307" s="127" t="str">
        <f>+L1309</f>
        <v>+</v>
      </c>
      <c r="M1307" s="128">
        <f>SUM(J1307:L1307)</f>
        <v>4180</v>
      </c>
      <c r="N1307" s="127">
        <f>SUM(C1307*3)</f>
        <v>660</v>
      </c>
      <c r="O1307" s="127">
        <f>SUM(E1307*1)</f>
        <v>7040</v>
      </c>
      <c r="P1307" s="127" t="s">
        <v>20</v>
      </c>
      <c r="Q1307" s="128">
        <f>SUM(N1307:P1307)</f>
        <v>7700</v>
      </c>
      <c r="R1307" s="127">
        <f>SUM(C1307*2)</f>
        <v>440</v>
      </c>
      <c r="S1307" s="127">
        <f>SUM(E1307*0.5)</f>
        <v>3520</v>
      </c>
      <c r="T1307" s="127" t="s">
        <v>20</v>
      </c>
      <c r="U1307" s="128">
        <f>SUM(R1307:T1307)</f>
        <v>3960</v>
      </c>
    </row>
    <row r="1308" spans="1:21" ht="23.25">
      <c r="A1308" s="193">
        <v>2</v>
      </c>
      <c r="B1308" s="197" t="s">
        <v>17</v>
      </c>
      <c r="C1308" s="127">
        <v>79</v>
      </c>
      <c r="D1308" s="127">
        <f>SUM(C1308*15)</f>
        <v>1185</v>
      </c>
      <c r="E1308" s="129">
        <f>SUM(C1308*24)</f>
        <v>1896</v>
      </c>
      <c r="F1308" s="127">
        <f>SUM(C1308*32.5)</f>
        <v>2567.5</v>
      </c>
      <c r="G1308" s="127">
        <f>SUM(E1308*8)</f>
        <v>15168</v>
      </c>
      <c r="H1308" s="127" t="s">
        <v>20</v>
      </c>
      <c r="I1308" s="128">
        <f>SUM(D1308+F1308+G1308)</f>
        <v>18920.5</v>
      </c>
      <c r="J1308" s="127">
        <f>SUM(C1308*2.5)</f>
        <v>197.5</v>
      </c>
      <c r="K1308" s="127">
        <f>SUM(E1308*0.5)</f>
        <v>948</v>
      </c>
      <c r="L1308" s="127" t="s">
        <v>20</v>
      </c>
      <c r="M1308" s="128">
        <f>SUM(J1308:L1308)</f>
        <v>1145.5</v>
      </c>
      <c r="N1308" s="127">
        <f>SUM(C1308*3)</f>
        <v>237</v>
      </c>
      <c r="O1308" s="127">
        <f>SUM(E1308*1)</f>
        <v>1896</v>
      </c>
      <c r="P1308" s="127" t="s">
        <v>20</v>
      </c>
      <c r="Q1308" s="128">
        <f>SUM(N1308:P1308)</f>
        <v>2133</v>
      </c>
      <c r="R1308" s="127">
        <f>SUM(C1308*2)</f>
        <v>158</v>
      </c>
      <c r="S1308" s="127">
        <f>SUM(E1308*0.5)</f>
        <v>948</v>
      </c>
      <c r="T1308" s="127" t="s">
        <v>20</v>
      </c>
      <c r="U1308" s="128">
        <f>SUM(R1308:T1308)</f>
        <v>1106</v>
      </c>
    </row>
    <row r="1309" spans="1:21" ht="23.25">
      <c r="A1309" s="193">
        <v>3</v>
      </c>
      <c r="B1309" s="197" t="s">
        <v>18</v>
      </c>
      <c r="C1309" s="127">
        <v>21</v>
      </c>
      <c r="D1309" s="127">
        <f>SUM(C1309*15)</f>
        <v>315</v>
      </c>
      <c r="E1309" s="127">
        <f>SUM(C1309*32)</f>
        <v>672</v>
      </c>
      <c r="F1309" s="127">
        <f>SUM(C1309*22)</f>
        <v>462</v>
      </c>
      <c r="G1309" s="127">
        <f>SUM(E1309*8)</f>
        <v>5376</v>
      </c>
      <c r="H1309" s="127" t="s">
        <v>20</v>
      </c>
      <c r="I1309" s="128">
        <f>SUM(D1309+F1309+G1309)</f>
        <v>6153</v>
      </c>
      <c r="J1309" s="127">
        <f>SUM(C1309*3)</f>
        <v>63</v>
      </c>
      <c r="K1309" s="127">
        <f>SUM(E1309*0.5)</f>
        <v>336</v>
      </c>
      <c r="L1309" s="127" t="s">
        <v>20</v>
      </c>
      <c r="M1309" s="128">
        <f>SUM(J1309:L1309)</f>
        <v>399</v>
      </c>
      <c r="N1309" s="127">
        <f>SUM(C1309*3)</f>
        <v>63</v>
      </c>
      <c r="O1309" s="127">
        <f>SUM(E1309*1)</f>
        <v>672</v>
      </c>
      <c r="P1309" s="127" t="s">
        <v>20</v>
      </c>
      <c r="Q1309" s="128">
        <f>SUM(N1309:P1309)</f>
        <v>735</v>
      </c>
      <c r="R1309" s="127">
        <f>SUM(C1309*2)</f>
        <v>42</v>
      </c>
      <c r="S1309" s="127">
        <f>SUM(E1309*0.5)</f>
        <v>336</v>
      </c>
      <c r="T1309" s="127" t="s">
        <v>20</v>
      </c>
      <c r="U1309" s="128">
        <f>SUM(R1309:T1309)</f>
        <v>378</v>
      </c>
    </row>
    <row r="1310" spans="1:21" ht="23.25">
      <c r="A1310" s="193">
        <v>4</v>
      </c>
      <c r="B1310" s="197" t="s">
        <v>84</v>
      </c>
      <c r="C1310" s="127">
        <v>10</v>
      </c>
      <c r="D1310" s="127">
        <f>SUM(C1310*15)</f>
        <v>150</v>
      </c>
      <c r="E1310" s="129">
        <f>SUM(C1310*24)</f>
        <v>240</v>
      </c>
      <c r="F1310" s="127">
        <f>SUM(C1310*32.5)</f>
        <v>325</v>
      </c>
      <c r="G1310" s="127">
        <f>SUM(E1310*8)</f>
        <v>1920</v>
      </c>
      <c r="H1310" s="127" t="s">
        <v>20</v>
      </c>
      <c r="I1310" s="128">
        <f>SUM(D1310+F1310+G1310)</f>
        <v>2395</v>
      </c>
      <c r="J1310" s="127">
        <f>SUM(C1310*2.5)</f>
        <v>25</v>
      </c>
      <c r="K1310" s="127">
        <f>SUM(E1310*0.5)</f>
        <v>120</v>
      </c>
      <c r="L1310" s="127" t="s">
        <v>20</v>
      </c>
      <c r="M1310" s="128">
        <f>SUM(J1310:L1310)</f>
        <v>145</v>
      </c>
      <c r="N1310" s="127">
        <f>SUM(C1310*3)</f>
        <v>30</v>
      </c>
      <c r="O1310" s="127">
        <f>SUM(E1310*1)</f>
        <v>240</v>
      </c>
      <c r="P1310" s="127" t="s">
        <v>20</v>
      </c>
      <c r="Q1310" s="128">
        <f>SUM(N1310:P1310)</f>
        <v>270</v>
      </c>
      <c r="R1310" s="127">
        <f>SUM(C1310*2)</f>
        <v>20</v>
      </c>
      <c r="S1310" s="127">
        <f>SUM(E1310*0.5)</f>
        <v>120</v>
      </c>
      <c r="T1310" s="127" t="s">
        <v>20</v>
      </c>
      <c r="U1310" s="128">
        <f>SUM(R1310:T1310)</f>
        <v>140</v>
      </c>
    </row>
    <row r="1311" spans="2:21" ht="19.5">
      <c r="B1311" s="133" t="s">
        <v>27</v>
      </c>
      <c r="C1311" s="133">
        <f>C1310+C1309+C1308+C1307</f>
        <v>330</v>
      </c>
      <c r="D1311" s="130">
        <f>D1310+D1309+D1308+D1307</f>
        <v>4950</v>
      </c>
      <c r="E1311" s="130">
        <f aca="true" t="shared" si="32" ref="E1311:U1311">SUM(E1307:E1310)</f>
        <v>9848</v>
      </c>
      <c r="F1311" s="130">
        <f t="shared" si="32"/>
        <v>8194.5</v>
      </c>
      <c r="G1311" s="130">
        <f t="shared" si="32"/>
        <v>78784</v>
      </c>
      <c r="H1311" s="130">
        <f t="shared" si="32"/>
        <v>0</v>
      </c>
      <c r="I1311" s="130">
        <f t="shared" si="32"/>
        <v>91928.5</v>
      </c>
      <c r="J1311" s="130">
        <f t="shared" si="32"/>
        <v>945.5</v>
      </c>
      <c r="K1311" s="130">
        <f t="shared" si="32"/>
        <v>4924</v>
      </c>
      <c r="L1311" s="130">
        <f t="shared" si="32"/>
        <v>0</v>
      </c>
      <c r="M1311" s="130">
        <f t="shared" si="32"/>
        <v>5869.5</v>
      </c>
      <c r="N1311" s="130">
        <f t="shared" si="32"/>
        <v>990</v>
      </c>
      <c r="O1311" s="130">
        <f t="shared" si="32"/>
        <v>9848</v>
      </c>
      <c r="P1311" s="130">
        <f t="shared" si="32"/>
        <v>0</v>
      </c>
      <c r="Q1311" s="130">
        <f t="shared" si="32"/>
        <v>10838</v>
      </c>
      <c r="R1311" s="130">
        <f t="shared" si="32"/>
        <v>660</v>
      </c>
      <c r="S1311" s="130">
        <f t="shared" si="32"/>
        <v>4924</v>
      </c>
      <c r="T1311" s="130">
        <f t="shared" si="32"/>
        <v>0</v>
      </c>
      <c r="U1311" s="130">
        <f t="shared" si="32"/>
        <v>5584</v>
      </c>
    </row>
    <row r="1312" spans="2:21" ht="19.5">
      <c r="B1312" s="41" t="s">
        <v>298</v>
      </c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87" t="s">
        <v>21</v>
      </c>
      <c r="T1312" s="88" t="s">
        <v>205</v>
      </c>
      <c r="U1312" s="40"/>
    </row>
    <row r="1313" spans="2:21" ht="12.75">
      <c r="B1313" s="40" t="s">
        <v>22</v>
      </c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224"/>
      <c r="T1313" s="224"/>
      <c r="U1313" s="40" t="s">
        <v>26</v>
      </c>
    </row>
    <row r="1314" spans="2:22" ht="16.5">
      <c r="B1314" s="113" t="s">
        <v>69</v>
      </c>
      <c r="C1314" s="67"/>
      <c r="D1314" s="67"/>
      <c r="E1314" s="67"/>
      <c r="F1314" s="212"/>
      <c r="G1314" s="212"/>
      <c r="H1314" s="212"/>
      <c r="I1314" s="212"/>
      <c r="J1314" s="212"/>
      <c r="K1314" s="212"/>
      <c r="L1314" s="212"/>
      <c r="M1314" s="212"/>
      <c r="N1314" s="212"/>
      <c r="O1314" s="212"/>
      <c r="P1314" s="80"/>
      <c r="Q1314" s="80"/>
      <c r="R1314" s="212"/>
      <c r="S1314" s="212"/>
      <c r="T1314" s="212"/>
      <c r="U1314" s="212"/>
      <c r="V1314" s="62"/>
    </row>
    <row r="1315" spans="2:22" ht="15.75">
      <c r="B1315" s="80"/>
      <c r="C1315" s="211"/>
      <c r="D1315" s="211"/>
      <c r="E1315" s="211" t="s">
        <v>265</v>
      </c>
      <c r="F1315" s="211"/>
      <c r="G1315" s="211" t="s">
        <v>269</v>
      </c>
      <c r="H1315" s="214"/>
      <c r="I1315" s="214"/>
      <c r="J1315" s="214"/>
      <c r="K1315" s="214"/>
      <c r="L1315" s="211" t="s">
        <v>207</v>
      </c>
      <c r="M1315" s="211"/>
      <c r="N1315" s="211"/>
      <c r="O1315" s="211"/>
      <c r="P1315" s="96"/>
      <c r="Q1315" s="183"/>
      <c r="R1315" s="211" t="s">
        <v>206</v>
      </c>
      <c r="S1315" s="214"/>
      <c r="T1315" s="214"/>
      <c r="U1315" s="214"/>
      <c r="V1315" s="62"/>
    </row>
    <row r="1316" spans="2:22" ht="15.75">
      <c r="B1316" s="80"/>
      <c r="C1316" s="66"/>
      <c r="D1316" s="65" t="s">
        <v>267</v>
      </c>
      <c r="E1316" s="66" t="s">
        <v>266</v>
      </c>
      <c r="F1316" s="65" t="s">
        <v>267</v>
      </c>
      <c r="G1316" s="96"/>
      <c r="H1316" s="96"/>
      <c r="I1316" s="96"/>
      <c r="J1316" s="96"/>
      <c r="K1316" s="96"/>
      <c r="L1316" s="211" t="s">
        <v>208</v>
      </c>
      <c r="M1316" s="214"/>
      <c r="N1316" s="214"/>
      <c r="O1316" s="214"/>
      <c r="P1316" s="96"/>
      <c r="Q1316" s="96"/>
      <c r="R1316" s="96"/>
      <c r="S1316" s="96"/>
      <c r="T1316" s="96"/>
      <c r="U1316" s="96"/>
      <c r="V1316" s="62"/>
    </row>
    <row r="1317" spans="2:22" ht="15.75">
      <c r="B1317" s="49" t="s">
        <v>263</v>
      </c>
      <c r="C1317" s="85"/>
      <c r="D1317" s="85">
        <v>8</v>
      </c>
      <c r="E1317" s="85">
        <v>37</v>
      </c>
      <c r="F1317" s="85">
        <v>6</v>
      </c>
      <c r="G1317" s="96"/>
      <c r="H1317" s="96"/>
      <c r="I1317" s="96"/>
      <c r="J1317" s="96"/>
      <c r="K1317" s="96"/>
      <c r="L1317" s="211" t="s">
        <v>209</v>
      </c>
      <c r="M1317" s="214"/>
      <c r="N1317" s="214"/>
      <c r="O1317" s="214"/>
      <c r="P1317" s="96"/>
      <c r="Q1317" s="96"/>
      <c r="R1317" s="96"/>
      <c r="S1317" s="96"/>
      <c r="T1317" s="96"/>
      <c r="U1317" s="96"/>
      <c r="V1317" s="62"/>
    </row>
    <row r="1318" spans="2:22" ht="16.5">
      <c r="B1318" s="49" t="s">
        <v>264</v>
      </c>
      <c r="C1318" s="67"/>
      <c r="D1318" s="67">
        <v>2</v>
      </c>
      <c r="E1318" s="67">
        <v>3</v>
      </c>
      <c r="F1318" s="67">
        <v>2</v>
      </c>
      <c r="G1318" s="58"/>
      <c r="H1318" s="58"/>
      <c r="I1318" s="58"/>
      <c r="J1318" s="58"/>
      <c r="K1318" s="80"/>
      <c r="L1318" s="80"/>
      <c r="M1318" s="80"/>
      <c r="N1318" s="80"/>
      <c r="O1318" s="80"/>
      <c r="P1318" s="58"/>
      <c r="Q1318" s="58"/>
      <c r="R1318" s="58"/>
      <c r="S1318" s="58"/>
      <c r="T1318" s="58"/>
      <c r="U1318" s="58"/>
      <c r="V1318" s="62"/>
    </row>
    <row r="1319" spans="2:23" ht="16.5">
      <c r="B1319" s="82" t="s">
        <v>27</v>
      </c>
      <c r="C1319" s="48"/>
      <c r="D1319" s="48">
        <f>D1317+D1318</f>
        <v>10</v>
      </c>
      <c r="E1319" s="48">
        <f>E1317+E1318</f>
        <v>40</v>
      </c>
      <c r="F1319" s="48">
        <f>F1317+F1318</f>
        <v>8</v>
      </c>
      <c r="G1319" s="213" t="s">
        <v>0</v>
      </c>
      <c r="H1319" s="214"/>
      <c r="I1319" s="214"/>
      <c r="J1319" s="214"/>
      <c r="K1319" s="214"/>
      <c r="L1319" s="214"/>
      <c r="M1319" s="214"/>
      <c r="N1319" s="214"/>
      <c r="O1319" s="214"/>
      <c r="P1319" s="214"/>
      <c r="Q1319" s="214"/>
      <c r="R1319" s="214"/>
      <c r="S1319" s="214"/>
      <c r="T1319" s="214"/>
      <c r="U1319" s="214"/>
      <c r="W1319" s="62"/>
    </row>
    <row r="1320" spans="2:23" ht="17.25">
      <c r="B1320" s="82" t="s">
        <v>102</v>
      </c>
      <c r="C1320" s="220"/>
      <c r="D1320" s="220"/>
      <c r="E1320" s="220"/>
      <c r="F1320" s="220"/>
      <c r="G1320" s="213" t="s">
        <v>268</v>
      </c>
      <c r="H1320" s="214"/>
      <c r="I1320" s="214"/>
      <c r="J1320" s="214"/>
      <c r="K1320" s="214"/>
      <c r="L1320" s="214"/>
      <c r="M1320" s="214"/>
      <c r="N1320" s="214"/>
      <c r="O1320" s="214"/>
      <c r="P1320" s="214"/>
      <c r="Q1320" s="214"/>
      <c r="R1320" s="214"/>
      <c r="S1320" s="214"/>
      <c r="T1320" s="214"/>
      <c r="U1320" s="214"/>
      <c r="W1320" s="62"/>
    </row>
    <row r="1321" spans="2:23" ht="17.25">
      <c r="B1321" s="49"/>
      <c r="C1321" s="219"/>
      <c r="D1321" s="219"/>
      <c r="E1321" s="48"/>
      <c r="F1321" s="48"/>
      <c r="G1321" s="213" t="s">
        <v>305</v>
      </c>
      <c r="H1321" s="214"/>
      <c r="I1321" s="214"/>
      <c r="J1321" s="214"/>
      <c r="K1321" s="214"/>
      <c r="L1321" s="214"/>
      <c r="M1321" s="214"/>
      <c r="N1321" s="214"/>
      <c r="O1321" s="214"/>
      <c r="P1321" s="214"/>
      <c r="Q1321" s="214"/>
      <c r="R1321" s="214"/>
      <c r="S1321" s="214"/>
      <c r="T1321" s="214"/>
      <c r="U1321" s="214"/>
      <c r="W1321" s="62"/>
    </row>
    <row r="1322" spans="2:23" ht="16.5">
      <c r="B1322" s="93" t="s">
        <v>237</v>
      </c>
      <c r="C1322" s="118"/>
      <c r="D1322" s="118"/>
      <c r="E1322" s="118"/>
      <c r="F1322" s="118"/>
      <c r="G1322" s="118"/>
      <c r="H1322" s="118"/>
      <c r="I1322" s="118"/>
      <c r="J1322" s="118"/>
      <c r="K1322" s="118"/>
      <c r="L1322" s="118"/>
      <c r="M1322" s="118"/>
      <c r="N1322" s="118"/>
      <c r="O1322" s="118"/>
      <c r="P1322" s="118"/>
      <c r="Q1322" s="118"/>
      <c r="R1322" s="118"/>
      <c r="S1322" s="118"/>
      <c r="T1322" s="118"/>
      <c r="U1322" s="118"/>
      <c r="W1322" s="62"/>
    </row>
    <row r="1323" spans="1:24" ht="16.5" customHeight="1">
      <c r="A1323" s="49" t="s">
        <v>299</v>
      </c>
      <c r="B1323" s="49"/>
      <c r="C1323" s="49"/>
      <c r="D1323" s="49"/>
      <c r="E1323" s="49"/>
      <c r="F1323" s="49"/>
      <c r="G1323" s="49"/>
      <c r="H1323" s="49"/>
      <c r="I1323" s="49"/>
      <c r="J1323" s="49"/>
      <c r="K1323" s="49"/>
      <c r="L1323" s="49"/>
      <c r="M1323" s="49"/>
      <c r="N1323" s="49"/>
      <c r="O1323" s="49"/>
      <c r="P1323" s="49"/>
      <c r="Q1323" s="49"/>
      <c r="R1323" s="49"/>
      <c r="S1323" s="49"/>
      <c r="T1323" s="49"/>
      <c r="U1323" s="49"/>
      <c r="V1323" s="49"/>
      <c r="W1323" s="49"/>
      <c r="X1323" s="49"/>
    </row>
    <row r="1324" spans="2:21" ht="17.25">
      <c r="B1324" s="51"/>
      <c r="C1324" s="52"/>
      <c r="D1324" s="52"/>
      <c r="E1324" s="52"/>
      <c r="F1324" s="52"/>
      <c r="G1324" s="52"/>
      <c r="H1324" s="52"/>
      <c r="I1324" s="52"/>
      <c r="J1324" s="52"/>
      <c r="K1324" s="52"/>
      <c r="L1324" s="52"/>
      <c r="M1324" s="52"/>
      <c r="N1324" s="52"/>
      <c r="O1324" s="52"/>
      <c r="P1324" s="52"/>
      <c r="Q1324" s="52"/>
      <c r="R1324" s="52"/>
      <c r="S1324" s="52"/>
      <c r="T1324" s="52"/>
      <c r="U1324" s="52"/>
    </row>
    <row r="1325" spans="2:21" ht="17.25">
      <c r="B1325" s="51"/>
      <c r="C1325" s="52"/>
      <c r="D1325" s="52"/>
      <c r="E1325" s="52"/>
      <c r="F1325" s="52"/>
      <c r="G1325" s="52"/>
      <c r="H1325" s="52"/>
      <c r="I1325" s="52"/>
      <c r="J1325" s="52"/>
      <c r="K1325" s="52"/>
      <c r="L1325" s="52"/>
      <c r="M1325" s="52"/>
      <c r="N1325" s="52"/>
      <c r="O1325" s="52"/>
      <c r="P1325" s="52"/>
      <c r="Q1325" s="52"/>
      <c r="R1325" s="52"/>
      <c r="S1325" s="52"/>
      <c r="T1325" s="52"/>
      <c r="U1325" s="52"/>
    </row>
    <row r="1326" spans="2:21" ht="17.25">
      <c r="B1326" s="51"/>
      <c r="C1326" s="52"/>
      <c r="D1326" s="52"/>
      <c r="E1326" s="52"/>
      <c r="F1326" s="52"/>
      <c r="G1326" s="52"/>
      <c r="H1326" s="52"/>
      <c r="I1326" s="52"/>
      <c r="J1326" s="52"/>
      <c r="K1326" s="52"/>
      <c r="L1326" s="52"/>
      <c r="M1326" s="52"/>
      <c r="N1326" s="52"/>
      <c r="O1326" s="52"/>
      <c r="P1326" s="52"/>
      <c r="Q1326" s="52"/>
      <c r="R1326" s="52"/>
      <c r="S1326" s="52"/>
      <c r="T1326" s="52"/>
      <c r="U1326" s="52"/>
    </row>
    <row r="1327" spans="2:21" ht="17.25">
      <c r="B1327" s="51"/>
      <c r="C1327" s="52"/>
      <c r="D1327" s="52"/>
      <c r="E1327" s="52"/>
      <c r="F1327" s="52"/>
      <c r="G1327" s="52"/>
      <c r="H1327" s="52"/>
      <c r="I1327" s="52"/>
      <c r="J1327" s="52"/>
      <c r="K1327" s="52"/>
      <c r="L1327" s="52"/>
      <c r="M1327" s="52"/>
      <c r="N1327" s="52"/>
      <c r="O1327" s="52"/>
      <c r="P1327" s="52"/>
      <c r="Q1327" s="52"/>
      <c r="R1327" s="52"/>
      <c r="S1327" s="52"/>
      <c r="T1327" s="52"/>
      <c r="U1327" s="52"/>
    </row>
    <row r="1328" spans="2:21" ht="17.25">
      <c r="B1328" s="51"/>
      <c r="C1328" s="52"/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2"/>
      <c r="O1328" s="52"/>
      <c r="P1328" s="52"/>
      <c r="Q1328" s="52"/>
      <c r="R1328" s="52"/>
      <c r="S1328" s="52"/>
      <c r="T1328" s="52"/>
      <c r="U1328" s="52"/>
    </row>
    <row r="1329" spans="2:21" ht="17.25">
      <c r="B1329" s="51"/>
      <c r="C1329" s="52"/>
      <c r="D1329" s="52"/>
      <c r="E1329" s="52"/>
      <c r="F1329" s="52"/>
      <c r="G1329" s="52"/>
      <c r="H1329" s="52"/>
      <c r="I1329" s="52"/>
      <c r="J1329" s="52"/>
      <c r="K1329" s="52"/>
      <c r="L1329" s="52"/>
      <c r="M1329" s="52"/>
      <c r="N1329" s="52"/>
      <c r="O1329" s="52"/>
      <c r="P1329" s="52"/>
      <c r="Q1329" s="52"/>
      <c r="R1329" s="52"/>
      <c r="S1329" s="52"/>
      <c r="T1329" s="52"/>
      <c r="U1329" s="52"/>
    </row>
    <row r="1330" spans="2:21" ht="17.25">
      <c r="B1330" s="51"/>
      <c r="C1330" s="52"/>
      <c r="D1330" s="52"/>
      <c r="E1330" s="52"/>
      <c r="F1330" s="52"/>
      <c r="G1330" s="52"/>
      <c r="H1330" s="52"/>
      <c r="I1330" s="52"/>
      <c r="J1330" s="52"/>
      <c r="K1330" s="52"/>
      <c r="L1330" s="52"/>
      <c r="M1330" s="52"/>
      <c r="N1330" s="52"/>
      <c r="O1330" s="52"/>
      <c r="P1330" s="52"/>
      <c r="Q1330" s="52"/>
      <c r="R1330" s="52"/>
      <c r="S1330" s="52"/>
      <c r="T1330" s="52"/>
      <c r="U1330" s="52"/>
    </row>
    <row r="1331" spans="2:21" ht="17.25">
      <c r="B1331" s="51"/>
      <c r="C1331" s="52"/>
      <c r="D1331" s="52"/>
      <c r="E1331" s="52"/>
      <c r="F1331" s="52"/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  <c r="R1331" s="52"/>
      <c r="S1331" s="52"/>
      <c r="T1331" s="52"/>
      <c r="U1331" s="52"/>
    </row>
    <row r="1332" spans="2:21" ht="18">
      <c r="B1332" s="56">
        <v>34</v>
      </c>
      <c r="C1332" s="56"/>
      <c r="D1332" s="56"/>
      <c r="E1332" s="56"/>
      <c r="F1332" s="56"/>
      <c r="G1332" s="56"/>
      <c r="H1332" s="56"/>
      <c r="I1332" s="56"/>
      <c r="J1332" s="56"/>
      <c r="K1332" s="56"/>
      <c r="L1332" s="56"/>
      <c r="M1332" s="56"/>
      <c r="N1332" s="56"/>
      <c r="O1332" s="56"/>
      <c r="P1332" s="56"/>
      <c r="Q1332" s="56"/>
      <c r="R1332" s="56"/>
      <c r="S1332" s="56"/>
      <c r="T1332" s="56"/>
      <c r="U1332" s="56"/>
    </row>
    <row r="1333" spans="2:21" ht="18">
      <c r="B1333" s="56"/>
      <c r="C1333" s="56"/>
      <c r="D1333" s="56"/>
      <c r="E1333" s="56"/>
      <c r="F1333" s="56"/>
      <c r="G1333" s="56"/>
      <c r="H1333" s="56"/>
      <c r="I1333" s="56"/>
      <c r="J1333" s="56"/>
      <c r="K1333" s="56"/>
      <c r="L1333" s="56"/>
      <c r="M1333" s="56"/>
      <c r="N1333" s="56"/>
      <c r="O1333" s="56"/>
      <c r="P1333" s="56"/>
      <c r="Q1333" s="56"/>
      <c r="R1333" s="56"/>
      <c r="S1333" s="56"/>
      <c r="T1333" s="56"/>
      <c r="U1333" s="56"/>
    </row>
    <row r="1334" spans="2:21" ht="18">
      <c r="B1334" s="56"/>
      <c r="C1334" s="56"/>
      <c r="D1334" s="56"/>
      <c r="E1334" s="56"/>
      <c r="F1334" s="56"/>
      <c r="G1334" s="56"/>
      <c r="H1334" s="56"/>
      <c r="I1334" s="56"/>
      <c r="J1334" s="56"/>
      <c r="K1334" s="56"/>
      <c r="L1334" s="56"/>
      <c r="M1334" s="56"/>
      <c r="N1334" s="56"/>
      <c r="O1334" s="56"/>
      <c r="P1334" s="56"/>
      <c r="Q1334" s="56"/>
      <c r="R1334" s="56"/>
      <c r="S1334" s="56"/>
      <c r="T1334" s="56"/>
      <c r="U1334" s="56"/>
    </row>
    <row r="1335" spans="2:21" ht="18">
      <c r="B1335" s="56"/>
      <c r="C1335" s="56"/>
      <c r="D1335" s="56"/>
      <c r="E1335" s="56"/>
      <c r="F1335" s="56"/>
      <c r="G1335" s="56"/>
      <c r="H1335" s="56"/>
      <c r="I1335" s="56"/>
      <c r="J1335" s="56"/>
      <c r="K1335" s="56"/>
      <c r="L1335" s="56"/>
      <c r="M1335" s="56"/>
      <c r="N1335" s="56"/>
      <c r="O1335" s="56"/>
      <c r="P1335" s="56"/>
      <c r="Q1335" s="56"/>
      <c r="R1335" s="56"/>
      <c r="S1335" s="56"/>
      <c r="T1335" s="56"/>
      <c r="U1335" s="56"/>
    </row>
    <row r="1336" spans="2:21" ht="23.25">
      <c r="B1336" s="114" t="s">
        <v>146</v>
      </c>
      <c r="C1336" s="117"/>
      <c r="D1336" s="117"/>
      <c r="E1336" s="117"/>
      <c r="F1336" s="117"/>
      <c r="G1336" s="117"/>
      <c r="H1336" s="117"/>
      <c r="I1336" s="117"/>
      <c r="J1336" s="117"/>
      <c r="K1336" s="117"/>
      <c r="L1336" s="117"/>
      <c r="M1336" s="117"/>
      <c r="N1336" s="117"/>
      <c r="O1336" s="117"/>
      <c r="P1336" s="117"/>
      <c r="Q1336" s="117"/>
      <c r="R1336" s="117"/>
      <c r="S1336" s="117"/>
      <c r="T1336" s="117"/>
      <c r="U1336" s="117"/>
    </row>
    <row r="1337" spans="2:21" ht="22.5">
      <c r="B1337" s="115" t="s">
        <v>247</v>
      </c>
      <c r="C1337" s="117"/>
      <c r="D1337" s="117"/>
      <c r="E1337" s="117"/>
      <c r="F1337" s="117"/>
      <c r="G1337" s="117"/>
      <c r="H1337" s="117"/>
      <c r="I1337" s="117"/>
      <c r="J1337" s="117"/>
      <c r="K1337" s="117"/>
      <c r="L1337" s="117"/>
      <c r="M1337" s="117"/>
      <c r="N1337" s="117"/>
      <c r="O1337" s="117"/>
      <c r="P1337" s="117"/>
      <c r="Q1337" s="117"/>
      <c r="R1337" s="117"/>
      <c r="S1337" s="117"/>
      <c r="T1337" s="117"/>
      <c r="U1337" s="117"/>
    </row>
    <row r="1338" spans="2:21" ht="23.25">
      <c r="B1338" s="116"/>
      <c r="C1338" s="53"/>
      <c r="D1338" s="53"/>
      <c r="E1338" s="53"/>
      <c r="F1338" s="229" t="s">
        <v>313</v>
      </c>
      <c r="G1338" s="229"/>
      <c r="H1338" s="229"/>
      <c r="I1338" s="229"/>
      <c r="J1338" s="229"/>
      <c r="K1338" s="229"/>
      <c r="L1338" s="229"/>
      <c r="M1338" s="229"/>
      <c r="N1338" s="229"/>
      <c r="O1338" s="229"/>
      <c r="P1338" s="229"/>
      <c r="Q1338" s="229"/>
      <c r="R1338" s="53"/>
      <c r="S1338" s="53"/>
      <c r="T1338" s="53"/>
      <c r="U1338" s="53"/>
    </row>
    <row r="1339" spans="2:21" ht="23.25">
      <c r="B1339" s="86" t="s">
        <v>147</v>
      </c>
      <c r="C1339" s="80"/>
      <c r="D1339" s="80"/>
      <c r="E1339" s="80"/>
      <c r="F1339" s="9"/>
      <c r="G1339" s="9"/>
      <c r="H1339" s="9"/>
      <c r="I1339" s="57"/>
      <c r="J1339" s="9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</row>
    <row r="1340" spans="2:17" ht="12.75">
      <c r="B1340" s="3" t="s">
        <v>22</v>
      </c>
      <c r="Q1340" s="3" t="s">
        <v>22</v>
      </c>
    </row>
    <row r="1341" spans="2:22" ht="18.75">
      <c r="B1341" s="69" t="s">
        <v>1</v>
      </c>
      <c r="C1341" s="72" t="s">
        <v>343</v>
      </c>
      <c r="D1341" s="70" t="s">
        <v>29</v>
      </c>
      <c r="E1341" s="70" t="s">
        <v>4</v>
      </c>
      <c r="F1341" s="71" t="s">
        <v>21</v>
      </c>
      <c r="G1341" s="72" t="s">
        <v>12</v>
      </c>
      <c r="H1341" s="72" t="s">
        <v>13</v>
      </c>
      <c r="I1341" s="73" t="s">
        <v>0</v>
      </c>
      <c r="J1341" s="74" t="s">
        <v>11</v>
      </c>
      <c r="K1341" s="74" t="s">
        <v>12</v>
      </c>
      <c r="L1341" s="72" t="s">
        <v>13</v>
      </c>
      <c r="M1341" s="73" t="s">
        <v>0</v>
      </c>
      <c r="N1341" s="72" t="s">
        <v>14</v>
      </c>
      <c r="O1341" s="74" t="s">
        <v>15</v>
      </c>
      <c r="P1341" s="74" t="s">
        <v>13</v>
      </c>
      <c r="Q1341" s="73" t="s">
        <v>0</v>
      </c>
      <c r="R1341" s="74" t="s">
        <v>23</v>
      </c>
      <c r="S1341" s="74" t="s">
        <v>24</v>
      </c>
      <c r="T1341" s="72" t="s">
        <v>13</v>
      </c>
      <c r="U1341" s="73" t="s">
        <v>0</v>
      </c>
      <c r="V1341" s="62"/>
    </row>
    <row r="1342" spans="2:22" ht="18.75">
      <c r="B1342" s="69" t="s">
        <v>3</v>
      </c>
      <c r="C1342" s="101" t="s">
        <v>319</v>
      </c>
      <c r="D1342" s="70" t="s">
        <v>30</v>
      </c>
      <c r="E1342" s="70" t="s">
        <v>5</v>
      </c>
      <c r="F1342" s="70" t="s">
        <v>7</v>
      </c>
      <c r="G1342" s="70" t="s">
        <v>8</v>
      </c>
      <c r="H1342" s="70" t="s">
        <v>9</v>
      </c>
      <c r="I1342" s="60" t="s">
        <v>10</v>
      </c>
      <c r="J1342" s="70" t="s">
        <v>7</v>
      </c>
      <c r="K1342" s="70" t="s">
        <v>8</v>
      </c>
      <c r="L1342" s="70" t="s">
        <v>9</v>
      </c>
      <c r="M1342" s="60" t="s">
        <v>10</v>
      </c>
      <c r="N1342" s="70" t="s">
        <v>7</v>
      </c>
      <c r="O1342" s="70" t="s">
        <v>8</v>
      </c>
      <c r="P1342" s="70" t="s">
        <v>9</v>
      </c>
      <c r="Q1342" s="60" t="s">
        <v>10</v>
      </c>
      <c r="R1342" s="73" t="s">
        <v>7</v>
      </c>
      <c r="S1342" s="73" t="s">
        <v>8</v>
      </c>
      <c r="T1342" s="70" t="s">
        <v>9</v>
      </c>
      <c r="U1342" s="60" t="s">
        <v>10</v>
      </c>
      <c r="V1342" s="62"/>
    </row>
    <row r="1343" spans="2:17" ht="20.25">
      <c r="B1343" s="11"/>
      <c r="C1343" s="101" t="s">
        <v>320</v>
      </c>
      <c r="D1343" s="70" t="s">
        <v>308</v>
      </c>
      <c r="E1343" s="70" t="s">
        <v>6</v>
      </c>
      <c r="F1343" s="70" t="s">
        <v>31</v>
      </c>
      <c r="G1343" s="70" t="s">
        <v>31</v>
      </c>
      <c r="H1343" s="10">
        <v>0.03</v>
      </c>
      <c r="L1343" s="10">
        <v>0.01</v>
      </c>
      <c r="N1343" s="4"/>
      <c r="O1343" s="4"/>
      <c r="P1343" s="10">
        <v>0.01</v>
      </c>
      <c r="Q1343" s="4"/>
    </row>
    <row r="1344" spans="2:21" ht="20.25">
      <c r="B1344" s="11"/>
      <c r="D1344" s="4" t="s">
        <v>32</v>
      </c>
      <c r="E1344" s="5"/>
      <c r="F1344" s="4" t="s">
        <v>32</v>
      </c>
      <c r="G1344" s="4" t="s">
        <v>32</v>
      </c>
      <c r="H1344" s="4" t="s">
        <v>32</v>
      </c>
      <c r="I1344" s="4" t="s">
        <v>32</v>
      </c>
      <c r="J1344" s="4" t="s">
        <v>32</v>
      </c>
      <c r="K1344" s="4" t="s">
        <v>32</v>
      </c>
      <c r="L1344" s="4" t="s">
        <v>32</v>
      </c>
      <c r="N1344" s="4" t="s">
        <v>32</v>
      </c>
      <c r="O1344" s="4" t="s">
        <v>32</v>
      </c>
      <c r="P1344" s="4" t="s">
        <v>32</v>
      </c>
      <c r="Q1344" s="4" t="s">
        <v>32</v>
      </c>
      <c r="R1344" s="4" t="s">
        <v>32</v>
      </c>
      <c r="S1344" s="4" t="s">
        <v>32</v>
      </c>
      <c r="T1344" s="4" t="s">
        <v>32</v>
      </c>
      <c r="U1344" s="4" t="s">
        <v>32</v>
      </c>
    </row>
    <row r="1345" spans="2:21" ht="18.75">
      <c r="B1345" s="60">
        <v>1</v>
      </c>
      <c r="C1345" s="60"/>
      <c r="D1345" s="60">
        <v>3</v>
      </c>
      <c r="E1345" s="60">
        <v>4</v>
      </c>
      <c r="F1345" s="60">
        <v>5</v>
      </c>
      <c r="G1345" s="60">
        <v>6</v>
      </c>
      <c r="H1345" s="61">
        <v>7</v>
      </c>
      <c r="I1345" s="60">
        <v>8</v>
      </c>
      <c r="J1345" s="60">
        <v>9</v>
      </c>
      <c r="K1345" s="60">
        <v>10</v>
      </c>
      <c r="L1345" s="61">
        <v>11</v>
      </c>
      <c r="M1345" s="60">
        <v>12</v>
      </c>
      <c r="N1345" s="60">
        <v>13</v>
      </c>
      <c r="O1345" s="60">
        <v>14</v>
      </c>
      <c r="P1345" s="61">
        <v>15</v>
      </c>
      <c r="Q1345" s="60">
        <v>16</v>
      </c>
      <c r="R1345" s="60">
        <v>17</v>
      </c>
      <c r="S1345" s="60">
        <v>18</v>
      </c>
      <c r="T1345" s="60">
        <v>19</v>
      </c>
      <c r="U1345" s="60">
        <v>20</v>
      </c>
    </row>
    <row r="1346" spans="2:8" ht="15">
      <c r="B1346" s="137"/>
      <c r="E1346" s="3" t="s">
        <v>22</v>
      </c>
      <c r="H1346" s="4"/>
    </row>
    <row r="1347" spans="1:21" ht="23.25">
      <c r="A1347" s="193">
        <v>1</v>
      </c>
      <c r="B1347" s="197" t="s">
        <v>16</v>
      </c>
      <c r="C1347" s="127">
        <v>277</v>
      </c>
      <c r="D1347" s="127">
        <f>C1347*15</f>
        <v>4155</v>
      </c>
      <c r="E1347" s="127">
        <f>SUM(C1347*32)</f>
        <v>8864</v>
      </c>
      <c r="F1347" s="127">
        <f>SUM(C1347*22)</f>
        <v>6094</v>
      </c>
      <c r="G1347" s="127">
        <f>SUM(E1347*8)</f>
        <v>70912</v>
      </c>
      <c r="H1347" s="127" t="s">
        <v>20</v>
      </c>
      <c r="I1347" s="128">
        <f>SUM(D1347+F1347+G1347)</f>
        <v>81161</v>
      </c>
      <c r="J1347" s="127">
        <f>SUM(C1347*3)</f>
        <v>831</v>
      </c>
      <c r="K1347" s="127">
        <f>SUM(E1347*0.5)</f>
        <v>4432</v>
      </c>
      <c r="L1347" s="127" t="str">
        <f>+L1349</f>
        <v>+</v>
      </c>
      <c r="M1347" s="128">
        <f>SUM(J1347:L1347)</f>
        <v>5263</v>
      </c>
      <c r="N1347" s="127">
        <f>SUM(C1347*3)</f>
        <v>831</v>
      </c>
      <c r="O1347" s="127">
        <f>SUM(E1347*1)</f>
        <v>8864</v>
      </c>
      <c r="P1347" s="127" t="s">
        <v>20</v>
      </c>
      <c r="Q1347" s="128">
        <f>SUM(N1347:P1347)</f>
        <v>9695</v>
      </c>
      <c r="R1347" s="127">
        <f>SUM(C1347*2)</f>
        <v>554</v>
      </c>
      <c r="S1347" s="127">
        <f>SUM(E1347*0.5)</f>
        <v>4432</v>
      </c>
      <c r="T1347" s="127" t="s">
        <v>20</v>
      </c>
      <c r="U1347" s="128">
        <f>SUM(R1347:T1347)</f>
        <v>4986</v>
      </c>
    </row>
    <row r="1348" spans="1:21" ht="23.25">
      <c r="A1348" s="193">
        <v>2</v>
      </c>
      <c r="B1348" s="197" t="s">
        <v>17</v>
      </c>
      <c r="C1348" s="127">
        <v>147</v>
      </c>
      <c r="D1348" s="127">
        <f>SUM(C1348*15)</f>
        <v>2205</v>
      </c>
      <c r="E1348" s="129">
        <f>SUM(C1348*24)</f>
        <v>3528</v>
      </c>
      <c r="F1348" s="127">
        <f>SUM(C1348*32.5)</f>
        <v>4777.5</v>
      </c>
      <c r="G1348" s="127">
        <f>SUM(E1348*8)</f>
        <v>28224</v>
      </c>
      <c r="H1348" s="127" t="s">
        <v>20</v>
      </c>
      <c r="I1348" s="128">
        <f>SUM(D1348+F1348+G1348)</f>
        <v>35206.5</v>
      </c>
      <c r="J1348" s="127">
        <f>SUM(C1348*2.5)</f>
        <v>367.5</v>
      </c>
      <c r="K1348" s="127">
        <f>SUM(E1348*0.5)</f>
        <v>1764</v>
      </c>
      <c r="L1348" s="127" t="s">
        <v>20</v>
      </c>
      <c r="M1348" s="128">
        <f>SUM(J1348:L1348)</f>
        <v>2131.5</v>
      </c>
      <c r="N1348" s="127">
        <f>SUM(C1348*3)</f>
        <v>441</v>
      </c>
      <c r="O1348" s="127">
        <f>SUM(E1348*1)</f>
        <v>3528</v>
      </c>
      <c r="P1348" s="127" t="s">
        <v>20</v>
      </c>
      <c r="Q1348" s="128">
        <f>SUM(N1348:P1348)</f>
        <v>3969</v>
      </c>
      <c r="R1348" s="127">
        <f>SUM(C1348*2)</f>
        <v>294</v>
      </c>
      <c r="S1348" s="127">
        <f>SUM(E1348*0.5)</f>
        <v>1764</v>
      </c>
      <c r="T1348" s="127" t="s">
        <v>20</v>
      </c>
      <c r="U1348" s="128">
        <f>SUM(R1348:T1348)</f>
        <v>2058</v>
      </c>
    </row>
    <row r="1349" spans="1:21" ht="23.25">
      <c r="A1349" s="193">
        <v>3</v>
      </c>
      <c r="B1349" s="197" t="s">
        <v>18</v>
      </c>
      <c r="C1349" s="127">
        <v>206</v>
      </c>
      <c r="D1349" s="127">
        <f>SUM(C1349*15)</f>
        <v>3090</v>
      </c>
      <c r="E1349" s="127">
        <f>SUM(C1349*32)</f>
        <v>6592</v>
      </c>
      <c r="F1349" s="127">
        <f>SUM(C1349*22)</f>
        <v>4532</v>
      </c>
      <c r="G1349" s="127">
        <f>SUM(E1349*8)</f>
        <v>52736</v>
      </c>
      <c r="H1349" s="127" t="s">
        <v>20</v>
      </c>
      <c r="I1349" s="128">
        <f>SUM(D1349+F1349+G1349)</f>
        <v>60358</v>
      </c>
      <c r="J1349" s="127">
        <f>SUM(C1349*3)</f>
        <v>618</v>
      </c>
      <c r="K1349" s="127">
        <f>SUM(E1349*0.5)</f>
        <v>3296</v>
      </c>
      <c r="L1349" s="127" t="s">
        <v>20</v>
      </c>
      <c r="M1349" s="128">
        <f>SUM(J1349:L1349)</f>
        <v>3914</v>
      </c>
      <c r="N1349" s="127">
        <f>SUM(C1349*3)</f>
        <v>618</v>
      </c>
      <c r="O1349" s="127">
        <f>SUM(E1349*1)</f>
        <v>6592</v>
      </c>
      <c r="P1349" s="127" t="s">
        <v>20</v>
      </c>
      <c r="Q1349" s="128">
        <f>SUM(N1349:P1349)</f>
        <v>7210</v>
      </c>
      <c r="R1349" s="127">
        <f>SUM(C1349*2)</f>
        <v>412</v>
      </c>
      <c r="S1349" s="127">
        <f>SUM(E1349*0.5)</f>
        <v>3296</v>
      </c>
      <c r="T1349" s="127" t="s">
        <v>20</v>
      </c>
      <c r="U1349" s="128">
        <f>SUM(R1349:T1349)</f>
        <v>3708</v>
      </c>
    </row>
    <row r="1350" spans="1:21" ht="23.25">
      <c r="A1350" s="193">
        <v>4</v>
      </c>
      <c r="B1350" s="197" t="s">
        <v>84</v>
      </c>
      <c r="C1350" s="127">
        <v>101</v>
      </c>
      <c r="D1350" s="127">
        <f>SUM(C1350*15)</f>
        <v>1515</v>
      </c>
      <c r="E1350" s="129">
        <f>SUM(C1350*24)</f>
        <v>2424</v>
      </c>
      <c r="F1350" s="127">
        <f>SUM(C1350*32.5)</f>
        <v>3282.5</v>
      </c>
      <c r="G1350" s="127">
        <f>SUM(E1350*8)</f>
        <v>19392</v>
      </c>
      <c r="H1350" s="127" t="s">
        <v>20</v>
      </c>
      <c r="I1350" s="128">
        <f>SUM(D1350+F1350+G1350)</f>
        <v>24189.5</v>
      </c>
      <c r="J1350" s="127">
        <f>SUM(C1350*2.5)</f>
        <v>252.5</v>
      </c>
      <c r="K1350" s="127">
        <f>SUM(E1350*0.5)</f>
        <v>1212</v>
      </c>
      <c r="L1350" s="127" t="s">
        <v>20</v>
      </c>
      <c r="M1350" s="128">
        <f>SUM(J1350:L1350)</f>
        <v>1464.5</v>
      </c>
      <c r="N1350" s="127">
        <f>SUM(C1350*3)</f>
        <v>303</v>
      </c>
      <c r="O1350" s="127">
        <f>SUM(E1350*1)</f>
        <v>2424</v>
      </c>
      <c r="P1350" s="127" t="s">
        <v>20</v>
      </c>
      <c r="Q1350" s="128">
        <f>SUM(N1350:P1350)</f>
        <v>2727</v>
      </c>
      <c r="R1350" s="127">
        <f>SUM(C1350*2)</f>
        <v>202</v>
      </c>
      <c r="S1350" s="127">
        <f>SUM(E1350*0.5)</f>
        <v>1212</v>
      </c>
      <c r="T1350" s="127" t="s">
        <v>20</v>
      </c>
      <c r="U1350" s="128">
        <f>SUM(R1350:T1350)</f>
        <v>1414</v>
      </c>
    </row>
    <row r="1351" spans="2:21" ht="19.5">
      <c r="B1351" s="133" t="s">
        <v>27</v>
      </c>
      <c r="C1351" s="133">
        <f>C1350+C1349+C1348+C1347</f>
        <v>731</v>
      </c>
      <c r="D1351" s="130">
        <f>D1350+D1349+D1348+D1347</f>
        <v>10965</v>
      </c>
      <c r="E1351" s="130">
        <f aca="true" t="shared" si="33" ref="E1351:U1351">SUM(E1347:E1350)</f>
        <v>21408</v>
      </c>
      <c r="F1351" s="130">
        <f t="shared" si="33"/>
        <v>18686</v>
      </c>
      <c r="G1351" s="130">
        <f t="shared" si="33"/>
        <v>171264</v>
      </c>
      <c r="H1351" s="130">
        <f t="shared" si="33"/>
        <v>0</v>
      </c>
      <c r="I1351" s="130">
        <f t="shared" si="33"/>
        <v>200915</v>
      </c>
      <c r="J1351" s="130">
        <f t="shared" si="33"/>
        <v>2069</v>
      </c>
      <c r="K1351" s="130">
        <f t="shared" si="33"/>
        <v>10704</v>
      </c>
      <c r="L1351" s="130">
        <f t="shared" si="33"/>
        <v>0</v>
      </c>
      <c r="M1351" s="130">
        <f t="shared" si="33"/>
        <v>12773</v>
      </c>
      <c r="N1351" s="130">
        <f t="shared" si="33"/>
        <v>2193</v>
      </c>
      <c r="O1351" s="130">
        <f t="shared" si="33"/>
        <v>21408</v>
      </c>
      <c r="P1351" s="130">
        <f t="shared" si="33"/>
        <v>0</v>
      </c>
      <c r="Q1351" s="130">
        <f t="shared" si="33"/>
        <v>23601</v>
      </c>
      <c r="R1351" s="130">
        <f t="shared" si="33"/>
        <v>1462</v>
      </c>
      <c r="S1351" s="130">
        <f t="shared" si="33"/>
        <v>10704</v>
      </c>
      <c r="T1351" s="130">
        <f t="shared" si="33"/>
        <v>0</v>
      </c>
      <c r="U1351" s="130">
        <f t="shared" si="33"/>
        <v>12166</v>
      </c>
    </row>
    <row r="1352" spans="2:21" ht="19.5">
      <c r="B1352" s="41" t="s">
        <v>298</v>
      </c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87" t="s">
        <v>21</v>
      </c>
      <c r="T1352" s="88" t="s">
        <v>205</v>
      </c>
      <c r="U1352" s="40"/>
    </row>
    <row r="1353" spans="2:21" ht="12.75">
      <c r="B1353" s="40" t="s">
        <v>22</v>
      </c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224"/>
      <c r="T1353" s="224"/>
      <c r="U1353" s="40" t="s">
        <v>26</v>
      </c>
    </row>
    <row r="1354" spans="2:22" ht="21.75" customHeight="1">
      <c r="B1354" s="113" t="s">
        <v>69</v>
      </c>
      <c r="C1354" s="67"/>
      <c r="D1354" s="67"/>
      <c r="E1354" s="67"/>
      <c r="F1354" s="212"/>
      <c r="G1354" s="212"/>
      <c r="H1354" s="212"/>
      <c r="I1354" s="212"/>
      <c r="J1354" s="212"/>
      <c r="K1354" s="212"/>
      <c r="L1354" s="212"/>
      <c r="M1354" s="212"/>
      <c r="N1354" s="212"/>
      <c r="O1354" s="212"/>
      <c r="P1354" s="80"/>
      <c r="Q1354" s="80"/>
      <c r="R1354" s="212"/>
      <c r="S1354" s="212"/>
      <c r="T1354" s="212"/>
      <c r="U1354" s="212"/>
      <c r="V1354" s="62"/>
    </row>
    <row r="1355" spans="2:22" ht="22.5">
      <c r="B1355" s="80"/>
      <c r="C1355" s="211"/>
      <c r="D1355" s="211"/>
      <c r="E1355" s="211" t="s">
        <v>265</v>
      </c>
      <c r="F1355" s="211"/>
      <c r="G1355" s="223" t="s">
        <v>269</v>
      </c>
      <c r="H1355" s="212"/>
      <c r="I1355" s="212"/>
      <c r="J1355" s="212"/>
      <c r="K1355" s="212"/>
      <c r="L1355" s="223" t="s">
        <v>207</v>
      </c>
      <c r="M1355" s="223"/>
      <c r="N1355" s="223"/>
      <c r="O1355" s="223"/>
      <c r="P1355" s="58"/>
      <c r="Q1355" s="83"/>
      <c r="R1355" s="223" t="s">
        <v>206</v>
      </c>
      <c r="S1355" s="212"/>
      <c r="T1355" s="212"/>
      <c r="U1355" s="212"/>
      <c r="V1355" s="62"/>
    </row>
    <row r="1356" spans="2:22" ht="22.5">
      <c r="B1356" s="80"/>
      <c r="C1356" s="66"/>
      <c r="D1356" s="65" t="s">
        <v>267</v>
      </c>
      <c r="E1356" s="66" t="s">
        <v>266</v>
      </c>
      <c r="F1356" s="65" t="s">
        <v>267</v>
      </c>
      <c r="G1356" s="58"/>
      <c r="H1356" s="58"/>
      <c r="I1356" s="58"/>
      <c r="J1356" s="58"/>
      <c r="K1356" s="80"/>
      <c r="L1356" s="223" t="s">
        <v>208</v>
      </c>
      <c r="M1356" s="212"/>
      <c r="N1356" s="212"/>
      <c r="O1356" s="212"/>
      <c r="P1356" s="58"/>
      <c r="Q1356" s="58"/>
      <c r="R1356" s="58"/>
      <c r="S1356" s="58"/>
      <c r="T1356" s="58"/>
      <c r="U1356" s="58"/>
      <c r="V1356" s="62"/>
    </row>
    <row r="1357" spans="2:22" ht="22.5">
      <c r="B1357" s="49" t="s">
        <v>263</v>
      </c>
      <c r="C1357" s="85"/>
      <c r="D1357" s="85">
        <v>55</v>
      </c>
      <c r="E1357" s="85">
        <v>82</v>
      </c>
      <c r="F1357" s="85">
        <v>55</v>
      </c>
      <c r="G1357" s="58"/>
      <c r="H1357" s="58"/>
      <c r="I1357" s="58"/>
      <c r="J1357" s="58"/>
      <c r="K1357" s="80"/>
      <c r="L1357" s="223" t="s">
        <v>209</v>
      </c>
      <c r="M1357" s="212"/>
      <c r="N1357" s="212"/>
      <c r="O1357" s="212"/>
      <c r="P1357" s="58"/>
      <c r="Q1357" s="58"/>
      <c r="R1357" s="58"/>
      <c r="S1357" s="58"/>
      <c r="T1357" s="58"/>
      <c r="U1357" s="58"/>
      <c r="V1357" s="62"/>
    </row>
    <row r="1358" spans="2:24" ht="16.5">
      <c r="B1358" s="49" t="s">
        <v>264</v>
      </c>
      <c r="C1358" s="58"/>
      <c r="D1358" s="58"/>
      <c r="E1358" s="58"/>
      <c r="F1358" s="58"/>
      <c r="G1358" s="58"/>
      <c r="H1358" s="58"/>
      <c r="I1358" s="58"/>
      <c r="J1358" s="58"/>
      <c r="K1358" s="80"/>
      <c r="L1358" s="80"/>
      <c r="M1358" s="80"/>
      <c r="N1358" s="80"/>
      <c r="O1358" s="80"/>
      <c r="P1358" s="58"/>
      <c r="Q1358" s="58"/>
      <c r="R1358" s="58"/>
      <c r="S1358" s="58"/>
      <c r="T1358" s="58"/>
      <c r="U1358" s="58"/>
      <c r="V1358" s="62"/>
      <c r="W1358" s="62"/>
      <c r="X1358" s="62"/>
    </row>
    <row r="1359" spans="2:24" ht="16.5">
      <c r="B1359" s="82" t="s">
        <v>27</v>
      </c>
      <c r="C1359" s="90"/>
      <c r="D1359" s="90">
        <f>D1357+D1358</f>
        <v>55</v>
      </c>
      <c r="E1359" s="90">
        <f>E1357+E1358</f>
        <v>82</v>
      </c>
      <c r="F1359" s="90">
        <f>F1357+F1358</f>
        <v>55</v>
      </c>
      <c r="G1359" s="213" t="s">
        <v>0</v>
      </c>
      <c r="H1359" s="214"/>
      <c r="I1359" s="214"/>
      <c r="J1359" s="214"/>
      <c r="K1359" s="214"/>
      <c r="L1359" s="214"/>
      <c r="M1359" s="214"/>
      <c r="N1359" s="214"/>
      <c r="O1359" s="214"/>
      <c r="P1359" s="214"/>
      <c r="Q1359" s="214"/>
      <c r="R1359" s="214"/>
      <c r="S1359" s="214"/>
      <c r="T1359" s="214"/>
      <c r="U1359" s="214"/>
      <c r="V1359" s="62"/>
      <c r="W1359" s="62"/>
      <c r="X1359" s="62"/>
    </row>
    <row r="1360" spans="2:24" ht="17.25">
      <c r="B1360" s="82" t="s">
        <v>102</v>
      </c>
      <c r="C1360" s="220"/>
      <c r="D1360" s="220"/>
      <c r="E1360" s="220"/>
      <c r="F1360" s="220"/>
      <c r="G1360" s="213" t="s">
        <v>268</v>
      </c>
      <c r="H1360" s="214"/>
      <c r="I1360" s="214"/>
      <c r="J1360" s="214"/>
      <c r="K1360" s="214"/>
      <c r="L1360" s="214"/>
      <c r="M1360" s="214"/>
      <c r="N1360" s="214"/>
      <c r="O1360" s="214"/>
      <c r="P1360" s="214"/>
      <c r="Q1360" s="214"/>
      <c r="R1360" s="214"/>
      <c r="S1360" s="214"/>
      <c r="T1360" s="214"/>
      <c r="U1360" s="214"/>
      <c r="W1360" s="62"/>
      <c r="X1360" s="62"/>
    </row>
    <row r="1361" spans="2:24" ht="18">
      <c r="B1361" s="45"/>
      <c r="C1361" s="219"/>
      <c r="D1361" s="219"/>
      <c r="E1361" s="48"/>
      <c r="F1361" s="48"/>
      <c r="G1361" s="213" t="s">
        <v>305</v>
      </c>
      <c r="H1361" s="214"/>
      <c r="I1361" s="214"/>
      <c r="J1361" s="214"/>
      <c r="K1361" s="214"/>
      <c r="L1361" s="214"/>
      <c r="M1361" s="214"/>
      <c r="N1361" s="214"/>
      <c r="O1361" s="214"/>
      <c r="P1361" s="214"/>
      <c r="Q1361" s="214"/>
      <c r="R1361" s="214"/>
      <c r="S1361" s="214"/>
      <c r="T1361" s="214"/>
      <c r="U1361" s="214"/>
      <c r="W1361" s="62"/>
      <c r="X1361" s="62"/>
    </row>
    <row r="1362" spans="2:24" ht="16.5">
      <c r="B1362" s="93" t="s">
        <v>279</v>
      </c>
      <c r="C1362" s="118"/>
      <c r="D1362" s="118"/>
      <c r="E1362" s="118"/>
      <c r="F1362" s="118"/>
      <c r="G1362" s="118"/>
      <c r="H1362" s="118"/>
      <c r="I1362" s="118"/>
      <c r="J1362" s="118"/>
      <c r="K1362" s="118"/>
      <c r="L1362" s="118"/>
      <c r="M1362" s="118"/>
      <c r="N1362" s="118"/>
      <c r="O1362" s="118"/>
      <c r="P1362" s="118"/>
      <c r="Q1362" s="118"/>
      <c r="R1362" s="118"/>
      <c r="S1362" s="118"/>
      <c r="T1362" s="118"/>
      <c r="U1362" s="118"/>
      <c r="W1362" s="62"/>
      <c r="X1362" s="62"/>
    </row>
    <row r="1363" spans="1:25" ht="16.5" customHeight="1">
      <c r="A1363" s="49" t="s">
        <v>299</v>
      </c>
      <c r="B1363" s="49"/>
      <c r="C1363" s="49"/>
      <c r="D1363" s="49"/>
      <c r="E1363" s="49"/>
      <c r="F1363" s="49"/>
      <c r="G1363" s="49"/>
      <c r="H1363" s="49"/>
      <c r="I1363" s="49"/>
      <c r="J1363" s="49"/>
      <c r="K1363" s="49"/>
      <c r="L1363" s="49"/>
      <c r="M1363" s="49"/>
      <c r="N1363" s="49"/>
      <c r="O1363" s="49"/>
      <c r="P1363" s="49"/>
      <c r="Q1363" s="49"/>
      <c r="R1363" s="49"/>
      <c r="S1363" s="49"/>
      <c r="T1363" s="49"/>
      <c r="U1363" s="49"/>
      <c r="V1363" s="49"/>
      <c r="W1363" s="49"/>
      <c r="X1363" s="49"/>
      <c r="Y1363" s="49"/>
    </row>
    <row r="1364" spans="2:21" ht="17.25">
      <c r="B1364" s="51"/>
      <c r="C1364" s="52"/>
      <c r="D1364" s="52"/>
      <c r="E1364" s="52"/>
      <c r="F1364" s="52"/>
      <c r="G1364" s="52"/>
      <c r="H1364" s="52"/>
      <c r="I1364" s="52"/>
      <c r="J1364" s="52"/>
      <c r="K1364" s="52"/>
      <c r="L1364" s="52"/>
      <c r="M1364" s="52"/>
      <c r="N1364" s="52"/>
      <c r="O1364" s="52"/>
      <c r="P1364" s="52"/>
      <c r="Q1364" s="52"/>
      <c r="R1364" s="52"/>
      <c r="S1364" s="52"/>
      <c r="T1364" s="52"/>
      <c r="U1364" s="52"/>
    </row>
    <row r="1365" spans="2:21" ht="17.25">
      <c r="B1365" s="51"/>
      <c r="C1365" s="52"/>
      <c r="D1365" s="52"/>
      <c r="E1365" s="52"/>
      <c r="F1365" s="52"/>
      <c r="G1365" s="52"/>
      <c r="H1365" s="52"/>
      <c r="I1365" s="52"/>
      <c r="J1365" s="52"/>
      <c r="K1365" s="52"/>
      <c r="L1365" s="52"/>
      <c r="M1365" s="52"/>
      <c r="N1365" s="52"/>
      <c r="O1365" s="52"/>
      <c r="P1365" s="52"/>
      <c r="Q1365" s="52"/>
      <c r="R1365" s="52"/>
      <c r="S1365" s="52"/>
      <c r="T1365" s="52"/>
      <c r="U1365" s="52"/>
    </row>
    <row r="1366" spans="2:21" ht="17.25">
      <c r="B1366" s="51"/>
      <c r="C1366" s="52"/>
      <c r="D1366" s="52"/>
      <c r="E1366" s="52"/>
      <c r="F1366" s="52"/>
      <c r="G1366" s="52"/>
      <c r="H1366" s="52"/>
      <c r="I1366" s="52"/>
      <c r="J1366" s="52"/>
      <c r="K1366" s="52"/>
      <c r="L1366" s="52"/>
      <c r="M1366" s="52"/>
      <c r="N1366" s="52"/>
      <c r="O1366" s="52"/>
      <c r="P1366" s="52"/>
      <c r="Q1366" s="52"/>
      <c r="R1366" s="52"/>
      <c r="S1366" s="52"/>
      <c r="T1366" s="52"/>
      <c r="U1366" s="52"/>
    </row>
    <row r="1367" spans="2:21" ht="17.25">
      <c r="B1367" s="51"/>
      <c r="C1367" s="52"/>
      <c r="D1367" s="52"/>
      <c r="E1367" s="52"/>
      <c r="F1367" s="52"/>
      <c r="G1367" s="52"/>
      <c r="H1367" s="52"/>
      <c r="I1367" s="52"/>
      <c r="J1367" s="52"/>
      <c r="K1367" s="52"/>
      <c r="L1367" s="52"/>
      <c r="M1367" s="52"/>
      <c r="N1367" s="52"/>
      <c r="O1367" s="52"/>
      <c r="P1367" s="52"/>
      <c r="Q1367" s="52"/>
      <c r="R1367" s="52"/>
      <c r="S1367" s="52"/>
      <c r="T1367" s="52"/>
      <c r="U1367" s="52"/>
    </row>
    <row r="1368" spans="2:21" ht="17.25">
      <c r="B1368" s="51"/>
      <c r="C1368" s="52"/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2"/>
      <c r="O1368" s="52"/>
      <c r="P1368" s="52"/>
      <c r="Q1368" s="52"/>
      <c r="R1368" s="52"/>
      <c r="S1368" s="52"/>
      <c r="T1368" s="52"/>
      <c r="U1368" s="52"/>
    </row>
    <row r="1369" spans="2:21" ht="17.25">
      <c r="B1369" s="51"/>
      <c r="C1369" s="52"/>
      <c r="D1369" s="52"/>
      <c r="E1369" s="52"/>
      <c r="F1369" s="52"/>
      <c r="G1369" s="52"/>
      <c r="H1369" s="52"/>
      <c r="I1369" s="52"/>
      <c r="J1369" s="52"/>
      <c r="K1369" s="52"/>
      <c r="L1369" s="52"/>
      <c r="M1369" s="52"/>
      <c r="N1369" s="52"/>
      <c r="O1369" s="52"/>
      <c r="P1369" s="52"/>
      <c r="Q1369" s="52"/>
      <c r="R1369" s="52"/>
      <c r="S1369" s="52"/>
      <c r="T1369" s="52"/>
      <c r="U1369" s="52"/>
    </row>
    <row r="1370" spans="2:21" ht="17.25">
      <c r="B1370" s="51"/>
      <c r="C1370" s="52"/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  <c r="N1370" s="52"/>
      <c r="O1370" s="52"/>
      <c r="P1370" s="52"/>
      <c r="Q1370" s="52"/>
      <c r="R1370" s="52"/>
      <c r="S1370" s="52"/>
      <c r="T1370" s="52"/>
      <c r="U1370" s="52"/>
    </row>
    <row r="1371" spans="2:21" ht="17.25">
      <c r="B1371" s="51"/>
      <c r="C1371" s="52"/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2"/>
      <c r="O1371" s="52"/>
      <c r="P1371" s="52"/>
      <c r="Q1371" s="52"/>
      <c r="R1371" s="52"/>
      <c r="S1371" s="52"/>
      <c r="T1371" s="52"/>
      <c r="U1371" s="52"/>
    </row>
    <row r="1372" spans="2:21" ht="18">
      <c r="B1372" s="56">
        <v>35</v>
      </c>
      <c r="C1372" s="56"/>
      <c r="D1372" s="56"/>
      <c r="E1372" s="56"/>
      <c r="F1372" s="56"/>
      <c r="G1372" s="56"/>
      <c r="H1372" s="56"/>
      <c r="I1372" s="56"/>
      <c r="J1372" s="56"/>
      <c r="K1372" s="56"/>
      <c r="L1372" s="56"/>
      <c r="M1372" s="56"/>
      <c r="N1372" s="56"/>
      <c r="O1372" s="56"/>
      <c r="P1372" s="56"/>
      <c r="Q1372" s="56"/>
      <c r="R1372" s="56"/>
      <c r="S1372" s="56"/>
      <c r="T1372" s="56"/>
      <c r="U1372" s="56"/>
    </row>
    <row r="1373" spans="2:21" ht="18">
      <c r="B1373" s="56"/>
      <c r="C1373" s="56"/>
      <c r="D1373" s="56"/>
      <c r="E1373" s="56"/>
      <c r="F1373" s="56"/>
      <c r="G1373" s="56"/>
      <c r="H1373" s="56"/>
      <c r="I1373" s="56"/>
      <c r="J1373" s="56"/>
      <c r="K1373" s="56"/>
      <c r="L1373" s="56"/>
      <c r="M1373" s="56"/>
      <c r="N1373" s="56"/>
      <c r="O1373" s="56"/>
      <c r="P1373" s="56"/>
      <c r="Q1373" s="56"/>
      <c r="R1373" s="56"/>
      <c r="S1373" s="56"/>
      <c r="T1373" s="56"/>
      <c r="U1373" s="56"/>
    </row>
    <row r="1374" spans="2:21" ht="23.25">
      <c r="B1374" s="114" t="s">
        <v>146</v>
      </c>
      <c r="C1374" s="117"/>
      <c r="D1374" s="117"/>
      <c r="E1374" s="117"/>
      <c r="F1374" s="117"/>
      <c r="G1374" s="117"/>
      <c r="H1374" s="117"/>
      <c r="I1374" s="117"/>
      <c r="J1374" s="117"/>
      <c r="K1374" s="117"/>
      <c r="L1374" s="117"/>
      <c r="M1374" s="117"/>
      <c r="N1374" s="117"/>
      <c r="O1374" s="117"/>
      <c r="P1374" s="117"/>
      <c r="Q1374" s="117"/>
      <c r="R1374" s="117"/>
      <c r="S1374" s="117"/>
      <c r="T1374" s="117"/>
      <c r="U1374" s="117"/>
    </row>
    <row r="1375" spans="2:21" ht="22.5">
      <c r="B1375" s="115" t="s">
        <v>247</v>
      </c>
      <c r="C1375" s="117"/>
      <c r="D1375" s="117"/>
      <c r="E1375" s="117"/>
      <c r="F1375" s="117"/>
      <c r="G1375" s="117"/>
      <c r="H1375" s="117"/>
      <c r="I1375" s="117"/>
      <c r="J1375" s="117"/>
      <c r="K1375" s="117"/>
      <c r="L1375" s="117"/>
      <c r="M1375" s="117"/>
      <c r="N1375" s="117"/>
      <c r="O1375" s="117"/>
      <c r="P1375" s="117"/>
      <c r="Q1375" s="117"/>
      <c r="R1375" s="117"/>
      <c r="S1375" s="117"/>
      <c r="T1375" s="117"/>
      <c r="U1375" s="117"/>
    </row>
    <row r="1376" spans="2:21" ht="23.25">
      <c r="B1376" s="116"/>
      <c r="C1376" s="53"/>
      <c r="D1376" s="53"/>
      <c r="E1376" s="53"/>
      <c r="F1376" s="229" t="s">
        <v>313</v>
      </c>
      <c r="G1376" s="229"/>
      <c r="H1376" s="229"/>
      <c r="I1376" s="229"/>
      <c r="J1376" s="229"/>
      <c r="K1376" s="229"/>
      <c r="L1376" s="229"/>
      <c r="M1376" s="229"/>
      <c r="N1376" s="229"/>
      <c r="O1376" s="229"/>
      <c r="P1376" s="229"/>
      <c r="Q1376" s="229"/>
      <c r="R1376" s="229"/>
      <c r="S1376" s="53"/>
      <c r="T1376" s="53"/>
      <c r="U1376" s="53"/>
    </row>
    <row r="1377" spans="2:21" ht="24" customHeight="1">
      <c r="B1377" s="86" t="s">
        <v>148</v>
      </c>
      <c r="C1377" s="80"/>
      <c r="D1377" s="80"/>
      <c r="E1377" s="80"/>
      <c r="F1377" s="9"/>
      <c r="G1377" s="9"/>
      <c r="H1377" s="9"/>
      <c r="I1377" s="57"/>
      <c r="J1377" s="9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</row>
    <row r="1378" spans="2:17" ht="24" customHeight="1">
      <c r="B1378" s="3" t="s">
        <v>22</v>
      </c>
      <c r="Q1378" s="3" t="s">
        <v>22</v>
      </c>
    </row>
    <row r="1379" spans="2:21" ht="24" customHeight="1">
      <c r="B1379" s="69" t="s">
        <v>1</v>
      </c>
      <c r="C1379" s="72" t="s">
        <v>343</v>
      </c>
      <c r="D1379" s="70" t="s">
        <v>29</v>
      </c>
      <c r="E1379" s="70" t="s">
        <v>4</v>
      </c>
      <c r="F1379" s="71" t="s">
        <v>21</v>
      </c>
      <c r="G1379" s="72" t="s">
        <v>12</v>
      </c>
      <c r="H1379" s="72" t="s">
        <v>13</v>
      </c>
      <c r="I1379" s="73" t="s">
        <v>0</v>
      </c>
      <c r="J1379" s="74" t="s">
        <v>11</v>
      </c>
      <c r="K1379" s="74" t="s">
        <v>12</v>
      </c>
      <c r="L1379" s="72" t="s">
        <v>13</v>
      </c>
      <c r="M1379" s="73" t="s">
        <v>0</v>
      </c>
      <c r="N1379" s="72" t="s">
        <v>14</v>
      </c>
      <c r="O1379" s="74" t="s">
        <v>15</v>
      </c>
      <c r="P1379" s="74" t="s">
        <v>13</v>
      </c>
      <c r="Q1379" s="73" t="s">
        <v>0</v>
      </c>
      <c r="R1379" s="74" t="s">
        <v>23</v>
      </c>
      <c r="S1379" s="74" t="s">
        <v>24</v>
      </c>
      <c r="T1379" s="72" t="s">
        <v>13</v>
      </c>
      <c r="U1379" s="73" t="s">
        <v>0</v>
      </c>
    </row>
    <row r="1380" spans="2:21" ht="24" customHeight="1">
      <c r="B1380" s="69" t="s">
        <v>3</v>
      </c>
      <c r="C1380" s="101" t="s">
        <v>319</v>
      </c>
      <c r="D1380" s="70" t="s">
        <v>30</v>
      </c>
      <c r="E1380" s="70" t="s">
        <v>5</v>
      </c>
      <c r="F1380" s="70" t="s">
        <v>7</v>
      </c>
      <c r="G1380" s="70" t="s">
        <v>8</v>
      </c>
      <c r="H1380" s="70" t="s">
        <v>9</v>
      </c>
      <c r="I1380" s="60" t="s">
        <v>10</v>
      </c>
      <c r="J1380" s="70" t="s">
        <v>7</v>
      </c>
      <c r="K1380" s="70" t="s">
        <v>8</v>
      </c>
      <c r="L1380" s="70" t="s">
        <v>9</v>
      </c>
      <c r="M1380" s="60" t="s">
        <v>10</v>
      </c>
      <c r="N1380" s="70" t="s">
        <v>7</v>
      </c>
      <c r="O1380" s="70" t="s">
        <v>8</v>
      </c>
      <c r="P1380" s="70" t="s">
        <v>9</v>
      </c>
      <c r="Q1380" s="60" t="s">
        <v>10</v>
      </c>
      <c r="R1380" s="73" t="s">
        <v>7</v>
      </c>
      <c r="S1380" s="73" t="s">
        <v>8</v>
      </c>
      <c r="T1380" s="70" t="s">
        <v>9</v>
      </c>
      <c r="U1380" s="60" t="s">
        <v>10</v>
      </c>
    </row>
    <row r="1381" spans="2:17" ht="24" customHeight="1">
      <c r="B1381" s="11"/>
      <c r="C1381" s="101" t="s">
        <v>320</v>
      </c>
      <c r="D1381" s="70" t="s">
        <v>308</v>
      </c>
      <c r="E1381" s="70" t="s">
        <v>6</v>
      </c>
      <c r="F1381" s="70" t="s">
        <v>31</v>
      </c>
      <c r="G1381" s="70" t="s">
        <v>31</v>
      </c>
      <c r="H1381" s="10">
        <v>0.03</v>
      </c>
      <c r="L1381" s="10">
        <v>0.01</v>
      </c>
      <c r="N1381" s="4"/>
      <c r="O1381" s="4"/>
      <c r="P1381" s="10">
        <v>0.01</v>
      </c>
      <c r="Q1381" s="4"/>
    </row>
    <row r="1382" spans="2:21" ht="24" customHeight="1">
      <c r="B1382" s="60">
        <v>1</v>
      </c>
      <c r="D1382" s="4" t="s">
        <v>32</v>
      </c>
      <c r="E1382" s="5"/>
      <c r="F1382" s="4" t="s">
        <v>32</v>
      </c>
      <c r="G1382" s="4" t="s">
        <v>32</v>
      </c>
      <c r="H1382" s="4" t="s">
        <v>32</v>
      </c>
      <c r="I1382" s="4" t="s">
        <v>32</v>
      </c>
      <c r="J1382" s="4" t="s">
        <v>32</v>
      </c>
      <c r="K1382" s="4" t="s">
        <v>32</v>
      </c>
      <c r="L1382" s="4" t="s">
        <v>32</v>
      </c>
      <c r="N1382" s="4" t="s">
        <v>32</v>
      </c>
      <c r="O1382" s="4" t="s">
        <v>32</v>
      </c>
      <c r="P1382" s="4" t="s">
        <v>32</v>
      </c>
      <c r="Q1382" s="4" t="s">
        <v>32</v>
      </c>
      <c r="R1382" s="4" t="s">
        <v>32</v>
      </c>
      <c r="S1382" s="4" t="s">
        <v>32</v>
      </c>
      <c r="T1382" s="4" t="s">
        <v>32</v>
      </c>
      <c r="U1382" s="4" t="s">
        <v>32</v>
      </c>
    </row>
    <row r="1383" spans="2:21" ht="24" customHeight="1">
      <c r="B1383" s="60"/>
      <c r="C1383" s="60"/>
      <c r="D1383" s="60">
        <v>3</v>
      </c>
      <c r="E1383" s="60">
        <v>4</v>
      </c>
      <c r="F1383" s="60">
        <v>5</v>
      </c>
      <c r="G1383" s="60">
        <v>6</v>
      </c>
      <c r="H1383" s="61">
        <v>7</v>
      </c>
      <c r="I1383" s="60">
        <v>8</v>
      </c>
      <c r="J1383" s="60">
        <v>9</v>
      </c>
      <c r="K1383" s="60">
        <v>10</v>
      </c>
      <c r="L1383" s="61">
        <v>11</v>
      </c>
      <c r="M1383" s="60">
        <v>12</v>
      </c>
      <c r="N1383" s="60">
        <v>13</v>
      </c>
      <c r="O1383" s="60">
        <v>14</v>
      </c>
      <c r="P1383" s="61">
        <v>15</v>
      </c>
      <c r="Q1383" s="60">
        <v>16</v>
      </c>
      <c r="R1383" s="60">
        <v>17</v>
      </c>
      <c r="S1383" s="60">
        <v>18</v>
      </c>
      <c r="T1383" s="60">
        <v>19</v>
      </c>
      <c r="U1383" s="60">
        <v>20</v>
      </c>
    </row>
    <row r="1384" spans="2:8" ht="24" customHeight="1">
      <c r="B1384" s="137"/>
      <c r="E1384" s="3" t="s">
        <v>22</v>
      </c>
      <c r="H1384" s="4"/>
    </row>
    <row r="1385" spans="1:22" ht="24" customHeight="1">
      <c r="A1385" s="193">
        <v>1</v>
      </c>
      <c r="B1385" s="197" t="s">
        <v>16</v>
      </c>
      <c r="C1385" s="127">
        <v>410</v>
      </c>
      <c r="D1385" s="127">
        <f>C1385*15</f>
        <v>6150</v>
      </c>
      <c r="E1385" s="127">
        <f>SUM(C1385*32)</f>
        <v>13120</v>
      </c>
      <c r="F1385" s="127">
        <f>SUM(C1385*22)</f>
        <v>9020</v>
      </c>
      <c r="G1385" s="127">
        <f>SUM(E1385*8)</f>
        <v>104960</v>
      </c>
      <c r="H1385" s="127" t="s">
        <v>20</v>
      </c>
      <c r="I1385" s="128">
        <f>SUM(D1385+F1385+G1385)</f>
        <v>120130</v>
      </c>
      <c r="J1385" s="127">
        <f>SUM(C1385*3)</f>
        <v>1230</v>
      </c>
      <c r="K1385" s="127">
        <f>SUM(E1385*0.5)</f>
        <v>6560</v>
      </c>
      <c r="L1385" s="127" t="str">
        <f>+L1387</f>
        <v>+</v>
      </c>
      <c r="M1385" s="128">
        <f>SUM(J1385:L1385)</f>
        <v>7790</v>
      </c>
      <c r="N1385" s="127">
        <f>SUM(C1385*3)</f>
        <v>1230</v>
      </c>
      <c r="O1385" s="127">
        <f>SUM(E1385*1)</f>
        <v>13120</v>
      </c>
      <c r="P1385" s="127" t="s">
        <v>20</v>
      </c>
      <c r="Q1385" s="128">
        <f>SUM(N1385:P1385)</f>
        <v>14350</v>
      </c>
      <c r="R1385" s="127">
        <f>SUM(C1385*2)</f>
        <v>820</v>
      </c>
      <c r="S1385" s="127">
        <f>SUM(E1385*0.5)</f>
        <v>6560</v>
      </c>
      <c r="T1385" s="127" t="s">
        <v>20</v>
      </c>
      <c r="U1385" s="128">
        <f>SUM(R1385:T1385)</f>
        <v>7380</v>
      </c>
      <c r="V1385" s="135"/>
    </row>
    <row r="1386" spans="1:22" ht="24" customHeight="1">
      <c r="A1386" s="193">
        <v>2</v>
      </c>
      <c r="B1386" s="197" t="s">
        <v>17</v>
      </c>
      <c r="C1386" s="127">
        <v>196</v>
      </c>
      <c r="D1386" s="127">
        <f>SUM(C1386*15)</f>
        <v>2940</v>
      </c>
      <c r="E1386" s="129">
        <f>SUM(C1386*24)</f>
        <v>4704</v>
      </c>
      <c r="F1386" s="127">
        <f>SUM(C1386*32.5)</f>
        <v>6370</v>
      </c>
      <c r="G1386" s="127">
        <f>SUM(E1386*8)</f>
        <v>37632</v>
      </c>
      <c r="H1386" s="127" t="s">
        <v>20</v>
      </c>
      <c r="I1386" s="128">
        <f>SUM(D1386+F1386+G1386)</f>
        <v>46942</v>
      </c>
      <c r="J1386" s="127">
        <f>SUM(C1386*2.5)</f>
        <v>490</v>
      </c>
      <c r="K1386" s="127">
        <f>SUM(E1386*0.5)</f>
        <v>2352</v>
      </c>
      <c r="L1386" s="127" t="s">
        <v>20</v>
      </c>
      <c r="M1386" s="128">
        <f>SUM(J1386:L1386)</f>
        <v>2842</v>
      </c>
      <c r="N1386" s="127">
        <f>SUM(C1386*3)</f>
        <v>588</v>
      </c>
      <c r="O1386" s="127">
        <f>SUM(E1386*1)</f>
        <v>4704</v>
      </c>
      <c r="P1386" s="127" t="s">
        <v>20</v>
      </c>
      <c r="Q1386" s="128">
        <f>SUM(N1386:P1386)</f>
        <v>5292</v>
      </c>
      <c r="R1386" s="127">
        <f>SUM(C1386*2)</f>
        <v>392</v>
      </c>
      <c r="S1386" s="127">
        <f>SUM(E1386*0.5)</f>
        <v>2352</v>
      </c>
      <c r="T1386" s="127" t="s">
        <v>20</v>
      </c>
      <c r="U1386" s="128">
        <f>SUM(R1386:T1386)</f>
        <v>2744</v>
      </c>
      <c r="V1386" s="135"/>
    </row>
    <row r="1387" spans="1:22" ht="24" customHeight="1">
      <c r="A1387" s="193">
        <v>3</v>
      </c>
      <c r="B1387" s="197" t="s">
        <v>18</v>
      </c>
      <c r="C1387" s="127">
        <v>275</v>
      </c>
      <c r="D1387" s="127">
        <f>SUM(C1387*15)</f>
        <v>4125</v>
      </c>
      <c r="E1387" s="127">
        <f>SUM(C1387*32)</f>
        <v>8800</v>
      </c>
      <c r="F1387" s="127">
        <f>SUM(C1387*22)</f>
        <v>6050</v>
      </c>
      <c r="G1387" s="127">
        <f>SUM(E1387*8)</f>
        <v>70400</v>
      </c>
      <c r="H1387" s="127" t="s">
        <v>20</v>
      </c>
      <c r="I1387" s="128">
        <f>SUM(D1387+F1387+G1387)</f>
        <v>80575</v>
      </c>
      <c r="J1387" s="127">
        <f>SUM(C1387*3)</f>
        <v>825</v>
      </c>
      <c r="K1387" s="127">
        <f>SUM(E1387*0.5)</f>
        <v>4400</v>
      </c>
      <c r="L1387" s="127" t="s">
        <v>20</v>
      </c>
      <c r="M1387" s="128">
        <f>SUM(J1387:L1387)</f>
        <v>5225</v>
      </c>
      <c r="N1387" s="127">
        <f>SUM(C1387*3)</f>
        <v>825</v>
      </c>
      <c r="O1387" s="127">
        <f>SUM(E1387*1)</f>
        <v>8800</v>
      </c>
      <c r="P1387" s="127" t="s">
        <v>20</v>
      </c>
      <c r="Q1387" s="128">
        <f>SUM(N1387:P1387)</f>
        <v>9625</v>
      </c>
      <c r="R1387" s="127">
        <f>SUM(C1387*2)</f>
        <v>550</v>
      </c>
      <c r="S1387" s="127">
        <f>SUM(E1387*0.5)</f>
        <v>4400</v>
      </c>
      <c r="T1387" s="127" t="s">
        <v>20</v>
      </c>
      <c r="U1387" s="128">
        <f>SUM(R1387:T1387)</f>
        <v>4950</v>
      </c>
      <c r="V1387" s="135"/>
    </row>
    <row r="1388" spans="1:22" ht="23.25">
      <c r="A1388" s="193">
        <v>4</v>
      </c>
      <c r="B1388" s="197" t="s">
        <v>84</v>
      </c>
      <c r="C1388" s="127">
        <v>133</v>
      </c>
      <c r="D1388" s="127">
        <f>SUM(C1388*15)</f>
        <v>1995</v>
      </c>
      <c r="E1388" s="129">
        <f>SUM(C1388*24)</f>
        <v>3192</v>
      </c>
      <c r="F1388" s="127">
        <f>SUM(C1388*32.5)</f>
        <v>4322.5</v>
      </c>
      <c r="G1388" s="127">
        <f>SUM(E1388*8)</f>
        <v>25536</v>
      </c>
      <c r="H1388" s="127" t="s">
        <v>20</v>
      </c>
      <c r="I1388" s="128">
        <f>SUM(D1388+F1388+G1388)</f>
        <v>31853.5</v>
      </c>
      <c r="J1388" s="127">
        <f>SUM(C1388*2.5)</f>
        <v>332.5</v>
      </c>
      <c r="K1388" s="127">
        <f>SUM(E1388*0.5)</f>
        <v>1596</v>
      </c>
      <c r="L1388" s="127" t="s">
        <v>20</v>
      </c>
      <c r="M1388" s="128">
        <f>SUM(J1388:L1388)</f>
        <v>1928.5</v>
      </c>
      <c r="N1388" s="127">
        <f>SUM(C1388*3)</f>
        <v>399</v>
      </c>
      <c r="O1388" s="127">
        <f>SUM(E1388*1)</f>
        <v>3192</v>
      </c>
      <c r="P1388" s="127" t="s">
        <v>20</v>
      </c>
      <c r="Q1388" s="128">
        <f>SUM(N1388:P1388)</f>
        <v>3591</v>
      </c>
      <c r="R1388" s="127">
        <f>SUM(C1388*2)</f>
        <v>266</v>
      </c>
      <c r="S1388" s="127">
        <f>SUM(E1388*0.5)</f>
        <v>1596</v>
      </c>
      <c r="T1388" s="127" t="s">
        <v>20</v>
      </c>
      <c r="U1388" s="128">
        <f>SUM(R1388:T1388)</f>
        <v>1862</v>
      </c>
      <c r="V1388" s="135"/>
    </row>
    <row r="1389" spans="2:22" ht="19.5">
      <c r="B1389" s="133" t="s">
        <v>27</v>
      </c>
      <c r="C1389" s="130">
        <f>C1388+C1387+C1386+C1385</f>
        <v>1014</v>
      </c>
      <c r="D1389" s="130">
        <f>D1388+D1387+D1386+D1385</f>
        <v>15210</v>
      </c>
      <c r="E1389" s="130">
        <f aca="true" t="shared" si="34" ref="E1389:U1389">SUM(E1385:E1388)</f>
        <v>29816</v>
      </c>
      <c r="F1389" s="130">
        <f t="shared" si="34"/>
        <v>25762.5</v>
      </c>
      <c r="G1389" s="130">
        <f t="shared" si="34"/>
        <v>238528</v>
      </c>
      <c r="H1389" s="130">
        <f t="shared" si="34"/>
        <v>0</v>
      </c>
      <c r="I1389" s="130">
        <f t="shared" si="34"/>
        <v>279500.5</v>
      </c>
      <c r="J1389" s="130">
        <f t="shared" si="34"/>
        <v>2877.5</v>
      </c>
      <c r="K1389" s="130">
        <f t="shared" si="34"/>
        <v>14908</v>
      </c>
      <c r="L1389" s="130">
        <f t="shared" si="34"/>
        <v>0</v>
      </c>
      <c r="M1389" s="130">
        <f t="shared" si="34"/>
        <v>17785.5</v>
      </c>
      <c r="N1389" s="130">
        <f t="shared" si="34"/>
        <v>3042</v>
      </c>
      <c r="O1389" s="130">
        <f t="shared" si="34"/>
        <v>29816</v>
      </c>
      <c r="P1389" s="130">
        <f t="shared" si="34"/>
        <v>0</v>
      </c>
      <c r="Q1389" s="130">
        <f t="shared" si="34"/>
        <v>32858</v>
      </c>
      <c r="R1389" s="130">
        <f t="shared" si="34"/>
        <v>2028</v>
      </c>
      <c r="S1389" s="130">
        <f t="shared" si="34"/>
        <v>14908</v>
      </c>
      <c r="T1389" s="130">
        <f t="shared" si="34"/>
        <v>0</v>
      </c>
      <c r="U1389" s="130">
        <f t="shared" si="34"/>
        <v>16936</v>
      </c>
      <c r="V1389" s="135"/>
    </row>
    <row r="1390" spans="2:21" ht="19.5">
      <c r="B1390" s="41" t="s">
        <v>298</v>
      </c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87" t="s">
        <v>21</v>
      </c>
      <c r="T1390" s="88" t="s">
        <v>205</v>
      </c>
      <c r="U1390" s="40"/>
    </row>
    <row r="1391" spans="2:21" ht="16.5">
      <c r="B1391" s="113" t="s">
        <v>69</v>
      </c>
      <c r="C1391" s="67"/>
      <c r="D1391" s="67"/>
      <c r="E1391" s="67"/>
      <c r="F1391" s="212"/>
      <c r="G1391" s="212"/>
      <c r="H1391" s="212"/>
      <c r="I1391" s="212"/>
      <c r="J1391" s="212"/>
      <c r="K1391" s="212"/>
      <c r="L1391" s="212"/>
      <c r="M1391" s="212"/>
      <c r="N1391" s="212"/>
      <c r="O1391" s="212"/>
      <c r="P1391" s="9"/>
      <c r="Q1391" s="9"/>
      <c r="R1391" s="224"/>
      <c r="S1391" s="224"/>
      <c r="T1391" s="224"/>
      <c r="U1391" s="224"/>
    </row>
    <row r="1392" spans="2:21" ht="15.75">
      <c r="B1392" s="80"/>
      <c r="C1392" s="211"/>
      <c r="D1392" s="211"/>
      <c r="E1392" s="211" t="s">
        <v>265</v>
      </c>
      <c r="F1392" s="211"/>
      <c r="G1392" s="211" t="s">
        <v>269</v>
      </c>
      <c r="H1392" s="214"/>
      <c r="I1392" s="214"/>
      <c r="J1392" s="214"/>
      <c r="K1392" s="214"/>
      <c r="L1392" s="211" t="s">
        <v>207</v>
      </c>
      <c r="M1392" s="211"/>
      <c r="N1392" s="211"/>
      <c r="O1392" s="211"/>
      <c r="P1392" s="157"/>
      <c r="Q1392" s="13"/>
      <c r="R1392" s="243"/>
      <c r="S1392" s="243"/>
      <c r="T1392" s="243"/>
      <c r="U1392" s="243"/>
    </row>
    <row r="1393" spans="2:21" ht="15.75">
      <c r="B1393" s="80"/>
      <c r="C1393" s="66"/>
      <c r="D1393" s="65" t="s">
        <v>267</v>
      </c>
      <c r="E1393" s="66" t="s">
        <v>266</v>
      </c>
      <c r="F1393" s="65" t="s">
        <v>267</v>
      </c>
      <c r="G1393" s="96"/>
      <c r="H1393" s="96"/>
      <c r="I1393" s="96"/>
      <c r="J1393" s="96"/>
      <c r="K1393" s="96"/>
      <c r="L1393" s="211" t="s">
        <v>208</v>
      </c>
      <c r="M1393" s="214"/>
      <c r="N1393" s="214"/>
      <c r="O1393" s="214"/>
      <c r="P1393" s="157"/>
      <c r="Q1393" s="157"/>
      <c r="R1393" s="157"/>
      <c r="S1393" s="157"/>
      <c r="T1393" s="157"/>
      <c r="U1393" s="157"/>
    </row>
    <row r="1394" spans="2:21" ht="15.75">
      <c r="B1394" s="49" t="s">
        <v>263</v>
      </c>
      <c r="C1394" s="85"/>
      <c r="D1394" s="85">
        <v>0</v>
      </c>
      <c r="E1394" s="85">
        <v>104</v>
      </c>
      <c r="F1394" s="85">
        <v>50</v>
      </c>
      <c r="G1394" s="96"/>
      <c r="H1394" s="96"/>
      <c r="I1394" s="96"/>
      <c r="J1394" s="96"/>
      <c r="K1394" s="96"/>
      <c r="L1394" s="211" t="s">
        <v>209</v>
      </c>
      <c r="M1394" s="214"/>
      <c r="N1394" s="214"/>
      <c r="O1394" s="214"/>
      <c r="P1394" s="157"/>
      <c r="Q1394" s="157"/>
      <c r="R1394" s="157"/>
      <c r="S1394" s="157"/>
      <c r="T1394" s="157"/>
      <c r="U1394" s="157"/>
    </row>
    <row r="1395" spans="2:21" ht="16.5">
      <c r="B1395" s="49" t="s">
        <v>264</v>
      </c>
      <c r="C1395" s="58">
        <v>0</v>
      </c>
      <c r="D1395" s="58">
        <v>0</v>
      </c>
      <c r="E1395" s="58">
        <v>0</v>
      </c>
      <c r="F1395" s="58">
        <v>0</v>
      </c>
      <c r="G1395" s="96"/>
      <c r="H1395" s="96"/>
      <c r="I1395" s="96"/>
      <c r="J1395" s="96"/>
      <c r="K1395" s="96"/>
      <c r="L1395" s="96"/>
      <c r="M1395" s="96"/>
      <c r="N1395" s="96"/>
      <c r="O1395" s="96"/>
      <c r="P1395" s="157"/>
      <c r="Q1395" s="157"/>
      <c r="R1395" s="157"/>
      <c r="S1395" s="157"/>
      <c r="T1395" s="157"/>
      <c r="U1395" s="157"/>
    </row>
    <row r="1396" spans="2:21" ht="16.5">
      <c r="B1396" s="82" t="s">
        <v>27</v>
      </c>
      <c r="C1396" s="48"/>
      <c r="D1396" s="48">
        <f>D1394+D1395</f>
        <v>0</v>
      </c>
      <c r="E1396" s="48">
        <v>141</v>
      </c>
      <c r="F1396" s="48">
        <f>F1394+F1395</f>
        <v>50</v>
      </c>
      <c r="G1396" s="213" t="s">
        <v>0</v>
      </c>
      <c r="H1396" s="214"/>
      <c r="I1396" s="214"/>
      <c r="J1396" s="214"/>
      <c r="K1396" s="214"/>
      <c r="L1396" s="214"/>
      <c r="M1396" s="214"/>
      <c r="N1396" s="214"/>
      <c r="O1396" s="214"/>
      <c r="P1396" s="214"/>
      <c r="Q1396" s="214"/>
      <c r="R1396" s="214"/>
      <c r="S1396" s="214"/>
      <c r="T1396" s="214"/>
      <c r="U1396" s="214"/>
    </row>
    <row r="1397" spans="2:21" ht="17.25">
      <c r="B1397" s="82" t="s">
        <v>102</v>
      </c>
      <c r="C1397" s="220"/>
      <c r="D1397" s="220"/>
      <c r="E1397" s="220"/>
      <c r="F1397" s="220"/>
      <c r="G1397" s="213" t="s">
        <v>268</v>
      </c>
      <c r="H1397" s="214"/>
      <c r="I1397" s="214"/>
      <c r="J1397" s="214"/>
      <c r="K1397" s="214"/>
      <c r="L1397" s="214"/>
      <c r="M1397" s="214"/>
      <c r="N1397" s="214"/>
      <c r="O1397" s="214"/>
      <c r="P1397" s="214"/>
      <c r="Q1397" s="214"/>
      <c r="R1397" s="214"/>
      <c r="S1397" s="214"/>
      <c r="T1397" s="214"/>
      <c r="U1397" s="214"/>
    </row>
    <row r="1398" spans="2:21" ht="17.25">
      <c r="B1398" s="93" t="s">
        <v>270</v>
      </c>
      <c r="C1398" s="219"/>
      <c r="D1398" s="219"/>
      <c r="E1398" s="48"/>
      <c r="F1398" s="48"/>
      <c r="G1398" s="213" t="s">
        <v>305</v>
      </c>
      <c r="H1398" s="214"/>
      <c r="I1398" s="214"/>
      <c r="J1398" s="214"/>
      <c r="K1398" s="214"/>
      <c r="L1398" s="214"/>
      <c r="M1398" s="214"/>
      <c r="N1398" s="214"/>
      <c r="O1398" s="214"/>
      <c r="P1398" s="214"/>
      <c r="Q1398" s="214"/>
      <c r="R1398" s="214"/>
      <c r="S1398" s="214"/>
      <c r="T1398" s="214"/>
      <c r="U1398" s="214"/>
    </row>
    <row r="1399" spans="1:24" ht="16.5" customHeight="1">
      <c r="A1399" s="49" t="s">
        <v>299</v>
      </c>
      <c r="B1399" s="49"/>
      <c r="C1399" s="49"/>
      <c r="D1399" s="49"/>
      <c r="E1399" s="49"/>
      <c r="F1399" s="49"/>
      <c r="G1399" s="49"/>
      <c r="H1399" s="49"/>
      <c r="I1399" s="49"/>
      <c r="J1399" s="49"/>
      <c r="K1399" s="49"/>
      <c r="L1399" s="49"/>
      <c r="M1399" s="49"/>
      <c r="N1399" s="49"/>
      <c r="O1399" s="49"/>
      <c r="P1399" s="49"/>
      <c r="Q1399" s="49"/>
      <c r="R1399" s="49"/>
      <c r="S1399" s="49"/>
      <c r="T1399" s="49"/>
      <c r="U1399" s="49"/>
      <c r="V1399" s="49"/>
      <c r="W1399" s="49"/>
      <c r="X1399" s="49"/>
    </row>
    <row r="1410" spans="2:21" ht="18">
      <c r="B1410" s="56">
        <v>36</v>
      </c>
      <c r="C1410" s="56"/>
      <c r="D1410" s="56"/>
      <c r="E1410" s="56"/>
      <c r="F1410" s="56"/>
      <c r="G1410" s="56"/>
      <c r="H1410" s="56"/>
      <c r="I1410" s="56"/>
      <c r="J1410" s="56"/>
      <c r="K1410" s="56"/>
      <c r="L1410" s="56"/>
      <c r="M1410" s="56"/>
      <c r="N1410" s="56"/>
      <c r="O1410" s="56"/>
      <c r="P1410" s="56"/>
      <c r="Q1410" s="56"/>
      <c r="R1410" s="56"/>
      <c r="S1410" s="56"/>
      <c r="T1410" s="56"/>
      <c r="U1410" s="56"/>
    </row>
    <row r="1411" spans="2:21" ht="18">
      <c r="B1411" s="56"/>
      <c r="C1411" s="56"/>
      <c r="D1411" s="56"/>
      <c r="E1411" s="56"/>
      <c r="F1411" s="56"/>
      <c r="G1411" s="56"/>
      <c r="H1411" s="56"/>
      <c r="I1411" s="56"/>
      <c r="J1411" s="56"/>
      <c r="K1411" s="56"/>
      <c r="L1411" s="56"/>
      <c r="M1411" s="56"/>
      <c r="N1411" s="56"/>
      <c r="O1411" s="56"/>
      <c r="P1411" s="56"/>
      <c r="Q1411" s="56"/>
      <c r="R1411" s="56"/>
      <c r="S1411" s="56"/>
      <c r="T1411" s="56"/>
      <c r="U1411" s="56"/>
    </row>
    <row r="1412" spans="2:21" ht="18">
      <c r="B1412" s="56"/>
      <c r="C1412" s="56"/>
      <c r="D1412" s="56"/>
      <c r="E1412" s="56"/>
      <c r="F1412" s="56"/>
      <c r="G1412" s="56"/>
      <c r="H1412" s="56"/>
      <c r="I1412" s="56"/>
      <c r="J1412" s="56"/>
      <c r="K1412" s="56"/>
      <c r="L1412" s="56"/>
      <c r="M1412" s="56"/>
      <c r="N1412" s="56"/>
      <c r="O1412" s="56"/>
      <c r="P1412" s="56"/>
      <c r="Q1412" s="56"/>
      <c r="R1412" s="56"/>
      <c r="S1412" s="56"/>
      <c r="T1412" s="56"/>
      <c r="U1412" s="56"/>
    </row>
    <row r="1413" spans="2:21" ht="18">
      <c r="B1413" s="56"/>
      <c r="C1413" s="56"/>
      <c r="D1413" s="56"/>
      <c r="E1413" s="56"/>
      <c r="F1413" s="56"/>
      <c r="G1413" s="56"/>
      <c r="H1413" s="56"/>
      <c r="I1413" s="56"/>
      <c r="J1413" s="56"/>
      <c r="K1413" s="56"/>
      <c r="L1413" s="56"/>
      <c r="M1413" s="56"/>
      <c r="N1413" s="56"/>
      <c r="O1413" s="56"/>
      <c r="P1413" s="56"/>
      <c r="Q1413" s="56"/>
      <c r="R1413" s="56"/>
      <c r="S1413" s="56"/>
      <c r="T1413" s="56"/>
      <c r="U1413" s="56"/>
    </row>
    <row r="1414" spans="2:21" ht="23.25">
      <c r="B1414" s="114" t="s">
        <v>146</v>
      </c>
      <c r="C1414" s="117"/>
      <c r="D1414" s="117"/>
      <c r="E1414" s="117"/>
      <c r="F1414" s="117"/>
      <c r="G1414" s="117"/>
      <c r="H1414" s="117"/>
      <c r="I1414" s="117"/>
      <c r="J1414" s="117"/>
      <c r="K1414" s="117"/>
      <c r="L1414" s="117"/>
      <c r="M1414" s="117"/>
      <c r="N1414" s="117"/>
      <c r="O1414" s="117"/>
      <c r="P1414" s="117"/>
      <c r="Q1414" s="117"/>
      <c r="R1414" s="117"/>
      <c r="S1414" s="117"/>
      <c r="T1414" s="117"/>
      <c r="U1414" s="117"/>
    </row>
    <row r="1415" spans="2:21" ht="22.5">
      <c r="B1415" s="115" t="s">
        <v>247</v>
      </c>
      <c r="C1415" s="117"/>
      <c r="D1415" s="117"/>
      <c r="E1415" s="117"/>
      <c r="F1415" s="117"/>
      <c r="G1415" s="117"/>
      <c r="H1415" s="117"/>
      <c r="I1415" s="117"/>
      <c r="J1415" s="117"/>
      <c r="K1415" s="117"/>
      <c r="L1415" s="117"/>
      <c r="M1415" s="117"/>
      <c r="N1415" s="117"/>
      <c r="O1415" s="117"/>
      <c r="P1415" s="117"/>
      <c r="Q1415" s="117"/>
      <c r="R1415" s="117"/>
      <c r="S1415" s="117"/>
      <c r="T1415" s="117"/>
      <c r="U1415" s="117"/>
    </row>
    <row r="1416" spans="2:21" ht="20.25">
      <c r="B1416" s="116"/>
      <c r="C1416" s="53"/>
      <c r="D1416" s="53"/>
      <c r="E1416" s="53"/>
      <c r="F1416" s="221" t="s">
        <v>316</v>
      </c>
      <c r="G1416" s="221"/>
      <c r="H1416" s="221"/>
      <c r="I1416" s="221"/>
      <c r="J1416" s="221"/>
      <c r="K1416" s="221"/>
      <c r="L1416" s="221"/>
      <c r="M1416" s="221"/>
      <c r="N1416" s="221"/>
      <c r="O1416" s="221"/>
      <c r="P1416" s="221"/>
      <c r="Q1416" s="221"/>
      <c r="R1416" s="221"/>
      <c r="S1416" s="221"/>
      <c r="T1416" s="53"/>
      <c r="U1416" s="53"/>
    </row>
    <row r="1417" spans="2:21" ht="22.5" customHeight="1">
      <c r="B1417" s="79" t="s">
        <v>181</v>
      </c>
      <c r="C1417" s="80"/>
      <c r="D1417" s="80"/>
      <c r="E1417" s="80"/>
      <c r="F1417" s="80"/>
      <c r="G1417" s="221"/>
      <c r="H1417" s="222"/>
      <c r="I1417" s="222"/>
      <c r="J1417" s="222"/>
      <c r="K1417" s="222"/>
      <c r="L1417" s="222"/>
      <c r="M1417" s="222"/>
      <c r="N1417" s="222"/>
      <c r="O1417" s="222"/>
      <c r="P1417" s="9"/>
      <c r="Q1417" s="40"/>
      <c r="R1417" s="9"/>
      <c r="S1417" s="9"/>
      <c r="T1417" s="9"/>
      <c r="U1417" s="9"/>
    </row>
    <row r="1418" spans="2:17" ht="22.5" customHeight="1">
      <c r="B1418" s="3"/>
      <c r="Q1418" s="3"/>
    </row>
    <row r="1419" spans="2:22" ht="22.5" customHeight="1">
      <c r="B1419" s="69" t="s">
        <v>1</v>
      </c>
      <c r="C1419" s="72" t="s">
        <v>343</v>
      </c>
      <c r="D1419" s="70" t="s">
        <v>29</v>
      </c>
      <c r="E1419" s="70" t="s">
        <v>4</v>
      </c>
      <c r="F1419" s="71" t="s">
        <v>21</v>
      </c>
      <c r="G1419" s="72" t="s">
        <v>12</v>
      </c>
      <c r="H1419" s="72" t="s">
        <v>13</v>
      </c>
      <c r="I1419" s="73" t="s">
        <v>0</v>
      </c>
      <c r="J1419" s="74" t="s">
        <v>11</v>
      </c>
      <c r="K1419" s="74" t="s">
        <v>12</v>
      </c>
      <c r="L1419" s="72" t="s">
        <v>13</v>
      </c>
      <c r="M1419" s="73" t="s">
        <v>0</v>
      </c>
      <c r="N1419" s="72" t="s">
        <v>14</v>
      </c>
      <c r="O1419" s="74" t="s">
        <v>15</v>
      </c>
      <c r="P1419" s="74" t="s">
        <v>13</v>
      </c>
      <c r="Q1419" s="73" t="s">
        <v>0</v>
      </c>
      <c r="R1419" s="74" t="s">
        <v>23</v>
      </c>
      <c r="S1419" s="74" t="s">
        <v>24</v>
      </c>
      <c r="T1419" s="72" t="s">
        <v>13</v>
      </c>
      <c r="U1419" s="73" t="s">
        <v>0</v>
      </c>
      <c r="V1419" s="62"/>
    </row>
    <row r="1420" spans="2:22" ht="22.5" customHeight="1">
      <c r="B1420" s="69" t="s">
        <v>3</v>
      </c>
      <c r="C1420" s="101" t="s">
        <v>319</v>
      </c>
      <c r="D1420" s="70" t="s">
        <v>30</v>
      </c>
      <c r="E1420" s="70" t="s">
        <v>5</v>
      </c>
      <c r="F1420" s="70" t="s">
        <v>7</v>
      </c>
      <c r="G1420" s="70" t="s">
        <v>8</v>
      </c>
      <c r="H1420" s="70" t="s">
        <v>9</v>
      </c>
      <c r="I1420" s="60" t="s">
        <v>10</v>
      </c>
      <c r="J1420" s="70" t="s">
        <v>7</v>
      </c>
      <c r="K1420" s="70" t="s">
        <v>8</v>
      </c>
      <c r="L1420" s="70" t="s">
        <v>9</v>
      </c>
      <c r="M1420" s="60" t="s">
        <v>10</v>
      </c>
      <c r="N1420" s="70" t="s">
        <v>7</v>
      </c>
      <c r="O1420" s="70" t="s">
        <v>8</v>
      </c>
      <c r="P1420" s="70" t="s">
        <v>9</v>
      </c>
      <c r="Q1420" s="60" t="s">
        <v>10</v>
      </c>
      <c r="R1420" s="73" t="s">
        <v>7</v>
      </c>
      <c r="S1420" s="73" t="s">
        <v>8</v>
      </c>
      <c r="T1420" s="70" t="s">
        <v>9</v>
      </c>
      <c r="U1420" s="60" t="s">
        <v>10</v>
      </c>
      <c r="V1420" s="62"/>
    </row>
    <row r="1421" spans="2:17" ht="22.5" customHeight="1">
      <c r="B1421" s="11"/>
      <c r="C1421" s="101" t="s">
        <v>320</v>
      </c>
      <c r="D1421" s="70" t="s">
        <v>308</v>
      </c>
      <c r="E1421" s="70" t="s">
        <v>6</v>
      </c>
      <c r="F1421" s="70" t="s">
        <v>31</v>
      </c>
      <c r="G1421" s="70" t="s">
        <v>31</v>
      </c>
      <c r="H1421" s="10">
        <v>0.03</v>
      </c>
      <c r="L1421" s="10">
        <v>0.01</v>
      </c>
      <c r="N1421" s="4"/>
      <c r="O1421" s="4"/>
      <c r="P1421" s="10">
        <v>0.01</v>
      </c>
      <c r="Q1421" s="4"/>
    </row>
    <row r="1422" spans="2:21" ht="22.5" customHeight="1">
      <c r="B1422" s="60">
        <v>1</v>
      </c>
      <c r="D1422" s="4" t="s">
        <v>32</v>
      </c>
      <c r="E1422" s="5"/>
      <c r="F1422" s="4" t="s">
        <v>32</v>
      </c>
      <c r="G1422" s="4" t="s">
        <v>32</v>
      </c>
      <c r="H1422" s="4" t="s">
        <v>32</v>
      </c>
      <c r="I1422" s="4" t="s">
        <v>32</v>
      </c>
      <c r="J1422" s="4" t="s">
        <v>32</v>
      </c>
      <c r="K1422" s="4" t="s">
        <v>32</v>
      </c>
      <c r="L1422" s="4" t="s">
        <v>32</v>
      </c>
      <c r="N1422" s="4" t="s">
        <v>32</v>
      </c>
      <c r="O1422" s="4" t="s">
        <v>32</v>
      </c>
      <c r="P1422" s="4" t="s">
        <v>32</v>
      </c>
      <c r="Q1422" s="4" t="s">
        <v>32</v>
      </c>
      <c r="R1422" s="4" t="s">
        <v>32</v>
      </c>
      <c r="S1422" s="4" t="s">
        <v>32</v>
      </c>
      <c r="T1422" s="4" t="s">
        <v>32</v>
      </c>
      <c r="U1422" s="4" t="s">
        <v>32</v>
      </c>
    </row>
    <row r="1423" spans="2:21" ht="22.5" customHeight="1">
      <c r="B1423" s="60"/>
      <c r="C1423" s="60"/>
      <c r="D1423" s="60">
        <v>3</v>
      </c>
      <c r="E1423" s="60">
        <v>4</v>
      </c>
      <c r="F1423" s="60">
        <v>5</v>
      </c>
      <c r="G1423" s="60">
        <v>6</v>
      </c>
      <c r="H1423" s="61">
        <v>7</v>
      </c>
      <c r="I1423" s="60">
        <v>8</v>
      </c>
      <c r="J1423" s="60">
        <v>9</v>
      </c>
      <c r="K1423" s="60">
        <v>10</v>
      </c>
      <c r="L1423" s="61">
        <v>11</v>
      </c>
      <c r="M1423" s="60">
        <v>12</v>
      </c>
      <c r="N1423" s="60">
        <v>13</v>
      </c>
      <c r="O1423" s="60">
        <v>14</v>
      </c>
      <c r="P1423" s="61">
        <v>15</v>
      </c>
      <c r="Q1423" s="60">
        <v>16</v>
      </c>
      <c r="R1423" s="60">
        <v>17</v>
      </c>
      <c r="S1423" s="60">
        <v>18</v>
      </c>
      <c r="T1423" s="60">
        <v>19</v>
      </c>
      <c r="U1423" s="60">
        <v>20</v>
      </c>
    </row>
    <row r="1424" spans="2:8" ht="22.5" customHeight="1">
      <c r="B1424" s="137"/>
      <c r="E1424" s="3" t="s">
        <v>22</v>
      </c>
      <c r="H1424" s="4"/>
    </row>
    <row r="1425" spans="1:21" ht="22.5" customHeight="1">
      <c r="A1425" s="193">
        <v>1</v>
      </c>
      <c r="B1425" s="197" t="s">
        <v>16</v>
      </c>
      <c r="C1425" s="127">
        <v>112</v>
      </c>
      <c r="D1425" s="127">
        <f>C1425*15</f>
        <v>1680</v>
      </c>
      <c r="E1425" s="127">
        <f>SUM(C1425*32)</f>
        <v>3584</v>
      </c>
      <c r="F1425" s="127">
        <f>SUM(C1425*22)</f>
        <v>2464</v>
      </c>
      <c r="G1425" s="127">
        <f>SUM(E1425*8)</f>
        <v>28672</v>
      </c>
      <c r="H1425" s="127" t="s">
        <v>20</v>
      </c>
      <c r="I1425" s="128">
        <f>SUM(D1425+F1425+G1425)</f>
        <v>32816</v>
      </c>
      <c r="J1425" s="127">
        <f>SUM(C1425*3)</f>
        <v>336</v>
      </c>
      <c r="K1425" s="127">
        <f>SUM(E1425*0.5)</f>
        <v>1792</v>
      </c>
      <c r="L1425" s="127" t="str">
        <f>+L1427</f>
        <v>+</v>
      </c>
      <c r="M1425" s="128">
        <f>SUM(J1425:L1425)</f>
        <v>2128</v>
      </c>
      <c r="N1425" s="127">
        <f>SUM(C1425*3)</f>
        <v>336</v>
      </c>
      <c r="O1425" s="127">
        <f>SUM(E1425*1)</f>
        <v>3584</v>
      </c>
      <c r="P1425" s="127" t="s">
        <v>20</v>
      </c>
      <c r="Q1425" s="128">
        <f>SUM(N1425:P1425)</f>
        <v>3920</v>
      </c>
      <c r="R1425" s="127">
        <f>SUM(C1425*2)</f>
        <v>224</v>
      </c>
      <c r="S1425" s="127">
        <f>SUM(E1425*0.5)</f>
        <v>1792</v>
      </c>
      <c r="T1425" s="127" t="s">
        <v>20</v>
      </c>
      <c r="U1425" s="128">
        <f>SUM(R1425:T1425)</f>
        <v>2016</v>
      </c>
    </row>
    <row r="1426" spans="1:21" ht="22.5" customHeight="1">
      <c r="A1426" s="193">
        <v>2</v>
      </c>
      <c r="B1426" s="197" t="s">
        <v>17</v>
      </c>
      <c r="C1426" s="127">
        <v>123</v>
      </c>
      <c r="D1426" s="127">
        <f>SUM(C1426*15)</f>
        <v>1845</v>
      </c>
      <c r="E1426" s="129">
        <f>SUM(C1426*24)</f>
        <v>2952</v>
      </c>
      <c r="F1426" s="127">
        <f>SUM(C1426*32.5)</f>
        <v>3997.5</v>
      </c>
      <c r="G1426" s="127">
        <f>SUM(E1426*8)</f>
        <v>23616</v>
      </c>
      <c r="H1426" s="127" t="s">
        <v>20</v>
      </c>
      <c r="I1426" s="128">
        <f>SUM(D1426+F1426+G1426)</f>
        <v>29458.5</v>
      </c>
      <c r="J1426" s="127">
        <f>SUM(C1426*2.5)</f>
        <v>307.5</v>
      </c>
      <c r="K1426" s="127">
        <f>SUM(E1426*0.5)</f>
        <v>1476</v>
      </c>
      <c r="L1426" s="127" t="s">
        <v>20</v>
      </c>
      <c r="M1426" s="128">
        <f>SUM(J1426:L1426)</f>
        <v>1783.5</v>
      </c>
      <c r="N1426" s="127">
        <f>SUM(C1426*3)</f>
        <v>369</v>
      </c>
      <c r="O1426" s="127">
        <f>SUM(E1426*1)</f>
        <v>2952</v>
      </c>
      <c r="P1426" s="127" t="s">
        <v>20</v>
      </c>
      <c r="Q1426" s="128">
        <f>SUM(N1426:P1426)</f>
        <v>3321</v>
      </c>
      <c r="R1426" s="127">
        <f>SUM(C1426*2)</f>
        <v>246</v>
      </c>
      <c r="S1426" s="127">
        <f>SUM(E1426*0.5)</f>
        <v>1476</v>
      </c>
      <c r="T1426" s="127" t="s">
        <v>20</v>
      </c>
      <c r="U1426" s="128">
        <f>SUM(R1426:T1426)</f>
        <v>1722</v>
      </c>
    </row>
    <row r="1427" spans="1:21" ht="22.5" customHeight="1">
      <c r="A1427" s="193">
        <v>3</v>
      </c>
      <c r="B1427" s="197" t="s">
        <v>18</v>
      </c>
      <c r="C1427" s="127">
        <v>75</v>
      </c>
      <c r="D1427" s="127">
        <f>SUM(C1427*15)</f>
        <v>1125</v>
      </c>
      <c r="E1427" s="127">
        <f>SUM(C1427*32)</f>
        <v>2400</v>
      </c>
      <c r="F1427" s="127">
        <f>SUM(C1427*22)</f>
        <v>1650</v>
      </c>
      <c r="G1427" s="127">
        <f>SUM(E1427*8)</f>
        <v>19200</v>
      </c>
      <c r="H1427" s="127" t="s">
        <v>20</v>
      </c>
      <c r="I1427" s="128">
        <f>SUM(D1427+F1427+G1427)</f>
        <v>21975</v>
      </c>
      <c r="J1427" s="127">
        <f>SUM(C1427*3)</f>
        <v>225</v>
      </c>
      <c r="K1427" s="127">
        <f>SUM(E1427*0.5)</f>
        <v>1200</v>
      </c>
      <c r="L1427" s="127" t="s">
        <v>20</v>
      </c>
      <c r="M1427" s="128">
        <f>SUM(J1427:L1427)</f>
        <v>1425</v>
      </c>
      <c r="N1427" s="127">
        <f>SUM(C1427*3)</f>
        <v>225</v>
      </c>
      <c r="O1427" s="127">
        <f>SUM(E1427*1)</f>
        <v>2400</v>
      </c>
      <c r="P1427" s="127" t="s">
        <v>20</v>
      </c>
      <c r="Q1427" s="128">
        <f>SUM(N1427:P1427)</f>
        <v>2625</v>
      </c>
      <c r="R1427" s="127">
        <f>SUM(C1427*2)</f>
        <v>150</v>
      </c>
      <c r="S1427" s="127">
        <f>SUM(E1427*0.5)</f>
        <v>1200</v>
      </c>
      <c r="T1427" s="127" t="s">
        <v>20</v>
      </c>
      <c r="U1427" s="128">
        <f>SUM(R1427:T1427)</f>
        <v>1350</v>
      </c>
    </row>
    <row r="1428" spans="1:21" ht="22.5" customHeight="1">
      <c r="A1428" s="193">
        <v>4</v>
      </c>
      <c r="B1428" s="197" t="s">
        <v>84</v>
      </c>
      <c r="C1428" s="127">
        <v>149</v>
      </c>
      <c r="D1428" s="127">
        <f>SUM(C1428*15)</f>
        <v>2235</v>
      </c>
      <c r="E1428" s="129">
        <f>SUM(C1428*24)</f>
        <v>3576</v>
      </c>
      <c r="F1428" s="127">
        <f>SUM(C1428*32.5)</f>
        <v>4842.5</v>
      </c>
      <c r="G1428" s="127">
        <f>SUM(E1428*8)</f>
        <v>28608</v>
      </c>
      <c r="H1428" s="127" t="s">
        <v>20</v>
      </c>
      <c r="I1428" s="128">
        <f>SUM(D1428+F1428+G1428)</f>
        <v>35685.5</v>
      </c>
      <c r="J1428" s="127">
        <f>SUM(C1428*2.5)</f>
        <v>372.5</v>
      </c>
      <c r="K1428" s="127">
        <f>SUM(E1428*0.5)</f>
        <v>1788</v>
      </c>
      <c r="L1428" s="127" t="s">
        <v>20</v>
      </c>
      <c r="M1428" s="128">
        <f>SUM(J1428:L1428)</f>
        <v>2160.5</v>
      </c>
      <c r="N1428" s="127">
        <f>SUM(C1428*3)</f>
        <v>447</v>
      </c>
      <c r="O1428" s="127">
        <f>SUM(E1428*1)</f>
        <v>3576</v>
      </c>
      <c r="P1428" s="127" t="s">
        <v>20</v>
      </c>
      <c r="Q1428" s="128">
        <f>SUM(N1428:P1428)</f>
        <v>4023</v>
      </c>
      <c r="R1428" s="127">
        <f>SUM(C1428*2)</f>
        <v>298</v>
      </c>
      <c r="S1428" s="127">
        <f>SUM(E1428*0.5)</f>
        <v>1788</v>
      </c>
      <c r="T1428" s="127" t="s">
        <v>20</v>
      </c>
      <c r="U1428" s="128">
        <f>SUM(R1428:T1428)</f>
        <v>2086</v>
      </c>
    </row>
    <row r="1429" spans="2:21" ht="19.5">
      <c r="B1429" s="133" t="s">
        <v>27</v>
      </c>
      <c r="C1429" s="130">
        <v>392</v>
      </c>
      <c r="D1429" s="130">
        <f>D1428+D1427+D1426+D1425</f>
        <v>6885</v>
      </c>
      <c r="E1429" s="130">
        <f aca="true" t="shared" si="35" ref="E1429:U1429">SUM(E1425:E1428)</f>
        <v>12512</v>
      </c>
      <c r="F1429" s="130">
        <f t="shared" si="35"/>
        <v>12954</v>
      </c>
      <c r="G1429" s="130">
        <f t="shared" si="35"/>
        <v>100096</v>
      </c>
      <c r="H1429" s="130">
        <f t="shared" si="35"/>
        <v>0</v>
      </c>
      <c r="I1429" s="130">
        <f t="shared" si="35"/>
        <v>119935</v>
      </c>
      <c r="J1429" s="130">
        <f t="shared" si="35"/>
        <v>1241</v>
      </c>
      <c r="K1429" s="130">
        <f t="shared" si="35"/>
        <v>6256</v>
      </c>
      <c r="L1429" s="130">
        <f t="shared" si="35"/>
        <v>0</v>
      </c>
      <c r="M1429" s="130">
        <f t="shared" si="35"/>
        <v>7497</v>
      </c>
      <c r="N1429" s="130">
        <f t="shared" si="35"/>
        <v>1377</v>
      </c>
      <c r="O1429" s="130">
        <f t="shared" si="35"/>
        <v>12512</v>
      </c>
      <c r="P1429" s="130">
        <f t="shared" si="35"/>
        <v>0</v>
      </c>
      <c r="Q1429" s="130">
        <f t="shared" si="35"/>
        <v>13889</v>
      </c>
      <c r="R1429" s="130">
        <f t="shared" si="35"/>
        <v>918</v>
      </c>
      <c r="S1429" s="130">
        <f t="shared" si="35"/>
        <v>6256</v>
      </c>
      <c r="T1429" s="130">
        <f t="shared" si="35"/>
        <v>0</v>
      </c>
      <c r="U1429" s="130">
        <f t="shared" si="35"/>
        <v>7174</v>
      </c>
    </row>
    <row r="1430" spans="2:21" ht="19.5">
      <c r="B1430" s="41" t="s">
        <v>298</v>
      </c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87" t="s">
        <v>21</v>
      </c>
      <c r="T1430" s="88" t="s">
        <v>205</v>
      </c>
      <c r="U1430" s="40"/>
    </row>
    <row r="1431" spans="2:21" ht="15.75">
      <c r="B1431" s="40" t="s">
        <v>22</v>
      </c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</row>
    <row r="1432" spans="2:22" ht="16.5">
      <c r="B1432" s="113" t="s">
        <v>69</v>
      </c>
      <c r="C1432" s="67"/>
      <c r="D1432" s="67"/>
      <c r="E1432" s="67"/>
      <c r="F1432" s="212"/>
      <c r="G1432" s="212"/>
      <c r="H1432" s="212"/>
      <c r="I1432" s="212"/>
      <c r="J1432" s="212"/>
      <c r="K1432" s="212"/>
      <c r="L1432" s="212"/>
      <c r="M1432" s="212"/>
      <c r="N1432" s="212"/>
      <c r="O1432" s="212"/>
      <c r="P1432" s="80"/>
      <c r="Q1432" s="80"/>
      <c r="R1432" s="212"/>
      <c r="S1432" s="212"/>
      <c r="T1432" s="212"/>
      <c r="U1432" s="212"/>
      <c r="V1432" s="62"/>
    </row>
    <row r="1433" spans="2:22" ht="15.75">
      <c r="B1433" s="80"/>
      <c r="C1433" s="211"/>
      <c r="D1433" s="211"/>
      <c r="E1433" s="211" t="s">
        <v>265</v>
      </c>
      <c r="F1433" s="211"/>
      <c r="G1433" s="211" t="s">
        <v>269</v>
      </c>
      <c r="H1433" s="214"/>
      <c r="I1433" s="214"/>
      <c r="J1433" s="214"/>
      <c r="K1433" s="214"/>
      <c r="L1433" s="211" t="s">
        <v>207</v>
      </c>
      <c r="M1433" s="211"/>
      <c r="N1433" s="211"/>
      <c r="O1433" s="211"/>
      <c r="P1433" s="96"/>
      <c r="Q1433" s="183"/>
      <c r="R1433" s="211" t="s">
        <v>206</v>
      </c>
      <c r="S1433" s="214"/>
      <c r="T1433" s="214"/>
      <c r="U1433" s="214"/>
      <c r="V1433" s="62"/>
    </row>
    <row r="1434" spans="2:22" ht="15.75">
      <c r="B1434" s="80"/>
      <c r="C1434" s="66"/>
      <c r="D1434" s="65" t="s">
        <v>267</v>
      </c>
      <c r="E1434" s="66" t="s">
        <v>266</v>
      </c>
      <c r="F1434" s="65" t="s">
        <v>267</v>
      </c>
      <c r="G1434" s="96"/>
      <c r="H1434" s="96"/>
      <c r="I1434" s="96"/>
      <c r="J1434" s="96"/>
      <c r="K1434" s="96"/>
      <c r="L1434" s="211" t="s">
        <v>208</v>
      </c>
      <c r="M1434" s="214"/>
      <c r="N1434" s="214"/>
      <c r="O1434" s="214"/>
      <c r="P1434" s="96"/>
      <c r="Q1434" s="96"/>
      <c r="R1434" s="96"/>
      <c r="S1434" s="96"/>
      <c r="T1434" s="96"/>
      <c r="U1434" s="96"/>
      <c r="V1434" s="62"/>
    </row>
    <row r="1435" spans="2:22" ht="15.75">
      <c r="B1435" s="49" t="s">
        <v>263</v>
      </c>
      <c r="C1435" s="85"/>
      <c r="D1435" s="85">
        <v>73</v>
      </c>
      <c r="E1435" s="85">
        <v>115</v>
      </c>
      <c r="F1435" s="85">
        <v>90</v>
      </c>
      <c r="G1435" s="96"/>
      <c r="H1435" s="96"/>
      <c r="I1435" s="96"/>
      <c r="J1435" s="96"/>
      <c r="K1435" s="96"/>
      <c r="L1435" s="211" t="s">
        <v>209</v>
      </c>
      <c r="M1435" s="214"/>
      <c r="N1435" s="214"/>
      <c r="O1435" s="214"/>
      <c r="P1435" s="96"/>
      <c r="Q1435" s="96"/>
      <c r="R1435" s="96"/>
      <c r="S1435" s="96"/>
      <c r="T1435" s="96"/>
      <c r="U1435" s="96"/>
      <c r="V1435" s="62"/>
    </row>
    <row r="1436" spans="2:22" ht="16.5">
      <c r="B1436" s="49" t="s">
        <v>264</v>
      </c>
      <c r="C1436" s="58"/>
      <c r="D1436" s="58"/>
      <c r="E1436" s="58"/>
      <c r="F1436" s="58"/>
      <c r="G1436" s="58"/>
      <c r="H1436" s="58"/>
      <c r="I1436" s="58"/>
      <c r="J1436" s="58"/>
      <c r="K1436" s="80"/>
      <c r="L1436" s="80"/>
      <c r="M1436" s="80"/>
      <c r="N1436" s="80"/>
      <c r="O1436" s="80"/>
      <c r="P1436" s="58"/>
      <c r="Q1436" s="58"/>
      <c r="R1436" s="58"/>
      <c r="S1436" s="58"/>
      <c r="T1436" s="58"/>
      <c r="U1436" s="58"/>
      <c r="V1436" s="62"/>
    </row>
    <row r="1437" spans="2:21" ht="16.5">
      <c r="B1437" s="82" t="s">
        <v>27</v>
      </c>
      <c r="C1437" s="48"/>
      <c r="D1437" s="48">
        <f>D1435+D1436</f>
        <v>73</v>
      </c>
      <c r="E1437" s="48">
        <f>E1435+E1436</f>
        <v>115</v>
      </c>
      <c r="F1437" s="48">
        <f>F1435+F1436</f>
        <v>90</v>
      </c>
      <c r="G1437" s="213" t="s">
        <v>0</v>
      </c>
      <c r="H1437" s="214"/>
      <c r="I1437" s="214"/>
      <c r="J1437" s="214"/>
      <c r="K1437" s="214"/>
      <c r="L1437" s="214"/>
      <c r="M1437" s="214"/>
      <c r="N1437" s="214"/>
      <c r="O1437" s="214"/>
      <c r="P1437" s="214"/>
      <c r="Q1437" s="214"/>
      <c r="R1437" s="214"/>
      <c r="S1437" s="214"/>
      <c r="T1437" s="214"/>
      <c r="U1437" s="214"/>
    </row>
    <row r="1438" spans="2:21" ht="17.25">
      <c r="B1438" s="82" t="s">
        <v>102</v>
      </c>
      <c r="C1438" s="220"/>
      <c r="D1438" s="220"/>
      <c r="E1438" s="220"/>
      <c r="F1438" s="220"/>
      <c r="G1438" s="213" t="s">
        <v>268</v>
      </c>
      <c r="H1438" s="214"/>
      <c r="I1438" s="214"/>
      <c r="J1438" s="214"/>
      <c r="K1438" s="214"/>
      <c r="L1438" s="214"/>
      <c r="M1438" s="214"/>
      <c r="N1438" s="214"/>
      <c r="O1438" s="214"/>
      <c r="P1438" s="214"/>
      <c r="Q1438" s="214"/>
      <c r="R1438" s="214"/>
      <c r="S1438" s="214"/>
      <c r="T1438" s="214"/>
      <c r="U1438" s="214"/>
    </row>
    <row r="1439" spans="2:21" ht="17.25">
      <c r="B1439" s="93" t="s">
        <v>303</v>
      </c>
      <c r="C1439" s="219"/>
      <c r="D1439" s="219"/>
      <c r="E1439" s="48"/>
      <c r="F1439" s="48"/>
      <c r="G1439" s="213" t="s">
        <v>305</v>
      </c>
      <c r="H1439" s="214"/>
      <c r="I1439" s="214"/>
      <c r="J1439" s="214"/>
      <c r="K1439" s="214"/>
      <c r="L1439" s="214"/>
      <c r="M1439" s="214"/>
      <c r="N1439" s="214"/>
      <c r="O1439" s="214"/>
      <c r="P1439" s="214"/>
      <c r="Q1439" s="214"/>
      <c r="R1439" s="214"/>
      <c r="S1439" s="214"/>
      <c r="T1439" s="214"/>
      <c r="U1439" s="214"/>
    </row>
    <row r="1440" spans="1:25" ht="16.5" customHeight="1">
      <c r="A1440" s="49" t="s">
        <v>299</v>
      </c>
      <c r="B1440" s="49"/>
      <c r="C1440" s="49"/>
      <c r="D1440" s="49"/>
      <c r="E1440" s="49"/>
      <c r="F1440" s="49"/>
      <c r="G1440" s="49"/>
      <c r="H1440" s="49"/>
      <c r="I1440" s="49"/>
      <c r="J1440" s="49"/>
      <c r="K1440" s="49"/>
      <c r="L1440" s="49"/>
      <c r="M1440" s="49"/>
      <c r="N1440" s="49"/>
      <c r="O1440" s="49"/>
      <c r="P1440" s="49"/>
      <c r="Q1440" s="49"/>
      <c r="R1440" s="49"/>
      <c r="S1440" s="49"/>
      <c r="T1440" s="49"/>
      <c r="U1440" s="49"/>
      <c r="V1440" s="49"/>
      <c r="W1440" s="49"/>
      <c r="X1440" s="49"/>
      <c r="Y1440" s="49"/>
    </row>
    <row r="1441" spans="2:21" ht="17.25">
      <c r="B1441" s="51"/>
      <c r="C1441" s="52"/>
      <c r="D1441" s="52"/>
      <c r="E1441" s="52"/>
      <c r="F1441" s="52"/>
      <c r="G1441" s="52"/>
      <c r="H1441" s="52"/>
      <c r="I1441" s="52"/>
      <c r="J1441" s="52"/>
      <c r="K1441" s="52"/>
      <c r="L1441" s="52"/>
      <c r="M1441" s="52"/>
      <c r="N1441" s="52"/>
      <c r="O1441" s="52"/>
      <c r="P1441" s="52"/>
      <c r="Q1441" s="52"/>
      <c r="R1441" s="52"/>
      <c r="S1441" s="52"/>
      <c r="T1441" s="52"/>
      <c r="U1441" s="52"/>
    </row>
    <row r="1442" spans="2:21" ht="17.25">
      <c r="B1442" s="51"/>
      <c r="C1442" s="52"/>
      <c r="D1442" s="52"/>
      <c r="E1442" s="52"/>
      <c r="F1442" s="52"/>
      <c r="G1442" s="52"/>
      <c r="H1442" s="52"/>
      <c r="I1442" s="52"/>
      <c r="J1442" s="52"/>
      <c r="K1442" s="52"/>
      <c r="L1442" s="52"/>
      <c r="M1442" s="52"/>
      <c r="N1442" s="52"/>
      <c r="O1442" s="52"/>
      <c r="P1442" s="52"/>
      <c r="Q1442" s="52"/>
      <c r="R1442" s="52"/>
      <c r="S1442" s="52"/>
      <c r="T1442" s="52"/>
      <c r="U1442" s="52"/>
    </row>
    <row r="1443" spans="2:21" ht="17.25">
      <c r="B1443" s="51"/>
      <c r="C1443" s="52"/>
      <c r="D1443" s="52"/>
      <c r="E1443" s="52"/>
      <c r="F1443" s="52"/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  <c r="R1443" s="52"/>
      <c r="S1443" s="52"/>
      <c r="T1443" s="52"/>
      <c r="U1443" s="52"/>
    </row>
    <row r="1444" spans="2:21" ht="17.25">
      <c r="B1444" s="51"/>
      <c r="C1444" s="52"/>
      <c r="D1444" s="52"/>
      <c r="E1444" s="52"/>
      <c r="F1444" s="52"/>
      <c r="G1444" s="52"/>
      <c r="H1444" s="52"/>
      <c r="I1444" s="52"/>
      <c r="J1444" s="52"/>
      <c r="K1444" s="52"/>
      <c r="L1444" s="52"/>
      <c r="M1444" s="52"/>
      <c r="N1444" s="52"/>
      <c r="O1444" s="52"/>
      <c r="P1444" s="52"/>
      <c r="Q1444" s="52"/>
      <c r="R1444" s="52"/>
      <c r="S1444" s="52"/>
      <c r="T1444" s="52"/>
      <c r="U1444" s="52"/>
    </row>
    <row r="1445" spans="2:21" ht="17.25">
      <c r="B1445" s="51"/>
      <c r="C1445" s="52"/>
      <c r="D1445" s="52"/>
      <c r="E1445" s="52"/>
      <c r="F1445" s="52"/>
      <c r="G1445" s="52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  <c r="R1445" s="52"/>
      <c r="S1445" s="52"/>
      <c r="T1445" s="52"/>
      <c r="U1445" s="52"/>
    </row>
    <row r="1446" spans="2:21" ht="17.25">
      <c r="B1446" s="51"/>
      <c r="C1446" s="52"/>
      <c r="D1446" s="52"/>
      <c r="E1446" s="52"/>
      <c r="F1446" s="52"/>
      <c r="G1446" s="52"/>
      <c r="H1446" s="52"/>
      <c r="I1446" s="52"/>
      <c r="J1446" s="52"/>
      <c r="K1446" s="52"/>
      <c r="L1446" s="52"/>
      <c r="M1446" s="52"/>
      <c r="N1446" s="52"/>
      <c r="O1446" s="52"/>
      <c r="P1446" s="52"/>
      <c r="Q1446" s="52"/>
      <c r="R1446" s="52"/>
      <c r="S1446" s="52"/>
      <c r="T1446" s="52"/>
      <c r="U1446" s="52"/>
    </row>
    <row r="1447" spans="2:21" ht="18">
      <c r="B1447" s="56">
        <v>37</v>
      </c>
      <c r="C1447" s="56"/>
      <c r="D1447" s="56"/>
      <c r="E1447" s="56"/>
      <c r="F1447" s="56"/>
      <c r="G1447" s="56"/>
      <c r="H1447" s="56"/>
      <c r="I1447" s="56"/>
      <c r="J1447" s="56"/>
      <c r="K1447" s="56"/>
      <c r="L1447" s="56"/>
      <c r="M1447" s="56"/>
      <c r="N1447" s="56"/>
      <c r="O1447" s="56"/>
      <c r="P1447" s="56"/>
      <c r="Q1447" s="56"/>
      <c r="R1447" s="56"/>
      <c r="S1447" s="56"/>
      <c r="T1447" s="56"/>
      <c r="U1447" s="56"/>
    </row>
    <row r="1448" spans="2:21" ht="12.75">
      <c r="B1448" s="117"/>
      <c r="C1448" s="117"/>
      <c r="D1448" s="117"/>
      <c r="E1448" s="117"/>
      <c r="F1448" s="117"/>
      <c r="G1448" s="117"/>
      <c r="H1448" s="117"/>
      <c r="I1448" s="117"/>
      <c r="J1448" s="117"/>
      <c r="K1448" s="117"/>
      <c r="L1448" s="117"/>
      <c r="M1448" s="117"/>
      <c r="N1448" s="117"/>
      <c r="O1448" s="117"/>
      <c r="P1448" s="117"/>
      <c r="Q1448" s="117"/>
      <c r="R1448" s="117"/>
      <c r="S1448" s="117"/>
      <c r="T1448" s="117"/>
      <c r="U1448" s="117"/>
    </row>
    <row r="1449" spans="2:21" ht="12.75">
      <c r="B1449" s="117"/>
      <c r="C1449" s="117"/>
      <c r="D1449" s="117"/>
      <c r="E1449" s="117"/>
      <c r="F1449" s="117"/>
      <c r="G1449" s="117"/>
      <c r="H1449" s="117"/>
      <c r="I1449" s="117"/>
      <c r="J1449" s="117"/>
      <c r="K1449" s="117"/>
      <c r="L1449" s="117"/>
      <c r="M1449" s="117"/>
      <c r="N1449" s="117"/>
      <c r="O1449" s="117"/>
      <c r="P1449" s="117"/>
      <c r="Q1449" s="117"/>
      <c r="R1449" s="117"/>
      <c r="S1449" s="117"/>
      <c r="T1449" s="117"/>
      <c r="U1449" s="117"/>
    </row>
    <row r="1450" spans="2:21" ht="12.75">
      <c r="B1450" s="117"/>
      <c r="C1450" s="117"/>
      <c r="D1450" s="117"/>
      <c r="E1450" s="117"/>
      <c r="F1450" s="117"/>
      <c r="G1450" s="117"/>
      <c r="H1450" s="117"/>
      <c r="I1450" s="117"/>
      <c r="J1450" s="117"/>
      <c r="K1450" s="117"/>
      <c r="L1450" s="117"/>
      <c r="M1450" s="117"/>
      <c r="N1450" s="117"/>
      <c r="O1450" s="117"/>
      <c r="P1450" s="117"/>
      <c r="Q1450" s="117"/>
      <c r="R1450" s="117"/>
      <c r="S1450" s="117"/>
      <c r="T1450" s="117"/>
      <c r="U1450" s="117"/>
    </row>
    <row r="1451" spans="2:21" ht="12.75">
      <c r="B1451" s="117"/>
      <c r="C1451" s="117"/>
      <c r="D1451" s="117"/>
      <c r="E1451" s="117"/>
      <c r="F1451" s="117"/>
      <c r="G1451" s="117"/>
      <c r="H1451" s="117"/>
      <c r="I1451" s="117"/>
      <c r="J1451" s="117"/>
      <c r="K1451" s="117"/>
      <c r="L1451" s="117"/>
      <c r="M1451" s="117"/>
      <c r="N1451" s="117"/>
      <c r="O1451" s="117"/>
      <c r="P1451" s="117"/>
      <c r="Q1451" s="117"/>
      <c r="R1451" s="117"/>
      <c r="S1451" s="117"/>
      <c r="T1451" s="117"/>
      <c r="U1451" s="117"/>
    </row>
    <row r="1452" spans="2:21" ht="12.75">
      <c r="B1452" s="117"/>
      <c r="C1452" s="117"/>
      <c r="D1452" s="117"/>
      <c r="E1452" s="117"/>
      <c r="F1452" s="117"/>
      <c r="G1452" s="117"/>
      <c r="H1452" s="117"/>
      <c r="I1452" s="117"/>
      <c r="J1452" s="117"/>
      <c r="K1452" s="117"/>
      <c r="L1452" s="117"/>
      <c r="M1452" s="117"/>
      <c r="N1452" s="117"/>
      <c r="O1452" s="117"/>
      <c r="P1452" s="117"/>
      <c r="Q1452" s="117"/>
      <c r="R1452" s="117"/>
      <c r="S1452" s="117"/>
      <c r="T1452" s="117"/>
      <c r="U1452" s="117"/>
    </row>
    <row r="1453" spans="2:21" ht="23.25">
      <c r="B1453" s="114" t="s">
        <v>146</v>
      </c>
      <c r="C1453" s="117"/>
      <c r="D1453" s="117"/>
      <c r="E1453" s="117"/>
      <c r="F1453" s="117"/>
      <c r="G1453" s="117"/>
      <c r="H1453" s="117"/>
      <c r="I1453" s="117"/>
      <c r="J1453" s="117"/>
      <c r="K1453" s="117"/>
      <c r="L1453" s="117"/>
      <c r="M1453" s="117"/>
      <c r="N1453" s="117"/>
      <c r="O1453" s="117"/>
      <c r="P1453" s="117"/>
      <c r="Q1453" s="117"/>
      <c r="R1453" s="117"/>
      <c r="S1453" s="152"/>
      <c r="T1453" s="53"/>
      <c r="U1453" s="53"/>
    </row>
    <row r="1454" spans="2:21" ht="22.5">
      <c r="B1454" s="115" t="s">
        <v>247</v>
      </c>
      <c r="C1454" s="117"/>
      <c r="D1454" s="117"/>
      <c r="E1454" s="117"/>
      <c r="F1454" s="117"/>
      <c r="G1454" s="117"/>
      <c r="H1454" s="117"/>
      <c r="I1454" s="117"/>
      <c r="J1454" s="117"/>
      <c r="K1454" s="117"/>
      <c r="L1454" s="117"/>
      <c r="M1454" s="117"/>
      <c r="N1454" s="117"/>
      <c r="O1454" s="117"/>
      <c r="P1454" s="117"/>
      <c r="Q1454" s="117"/>
      <c r="R1454" s="117"/>
      <c r="S1454" s="152"/>
      <c r="T1454" s="53"/>
      <c r="U1454" s="53"/>
    </row>
    <row r="1455" spans="2:21" ht="20.25">
      <c r="B1455" s="245" t="s">
        <v>349</v>
      </c>
      <c r="C1455" s="245"/>
      <c r="D1455" s="245"/>
      <c r="E1455" s="245"/>
      <c r="F1455" s="245"/>
      <c r="G1455" s="245"/>
      <c r="H1455" s="245"/>
      <c r="I1455" s="245"/>
      <c r="J1455" s="245"/>
      <c r="K1455" s="245"/>
      <c r="L1455" s="245"/>
      <c r="M1455" s="245"/>
      <c r="N1455" s="245"/>
      <c r="O1455" s="245"/>
      <c r="P1455" s="245"/>
      <c r="Q1455" s="245"/>
      <c r="R1455" s="245"/>
      <c r="S1455" s="245"/>
      <c r="T1455" s="245"/>
      <c r="U1455" s="53"/>
    </row>
    <row r="1456" spans="2:22" ht="24" customHeight="1">
      <c r="B1456" s="244" t="s">
        <v>301</v>
      </c>
      <c r="C1456" s="244"/>
      <c r="D1456" s="244"/>
      <c r="E1456" s="244"/>
      <c r="F1456" s="244"/>
      <c r="G1456" s="244"/>
      <c r="H1456" s="80"/>
      <c r="I1456" s="57"/>
      <c r="J1456" s="80"/>
      <c r="K1456" s="91"/>
      <c r="L1456" s="91"/>
      <c r="M1456" s="91"/>
      <c r="N1456" s="91"/>
      <c r="O1456" s="91"/>
      <c r="P1456" s="91"/>
      <c r="Q1456" s="91"/>
      <c r="R1456" s="91"/>
      <c r="S1456" s="91"/>
      <c r="T1456" s="91"/>
      <c r="U1456" s="91"/>
      <c r="V1456" s="62"/>
    </row>
    <row r="1457" spans="2:22" ht="24" customHeight="1">
      <c r="B1457" s="81" t="s">
        <v>22</v>
      </c>
      <c r="C1457" s="62"/>
      <c r="D1457" s="62"/>
      <c r="E1457" s="62"/>
      <c r="F1457" s="62"/>
      <c r="G1457" s="62"/>
      <c r="H1457" s="62"/>
      <c r="I1457" s="62"/>
      <c r="J1457" s="62"/>
      <c r="K1457" s="62"/>
      <c r="L1457" s="62"/>
      <c r="M1457" s="62"/>
      <c r="N1457" s="62"/>
      <c r="O1457" s="62"/>
      <c r="P1457" s="62"/>
      <c r="Q1457" s="81" t="s">
        <v>22</v>
      </c>
      <c r="R1457" s="62"/>
      <c r="S1457" s="62"/>
      <c r="T1457" s="62"/>
      <c r="U1457" s="62"/>
      <c r="V1457" s="62"/>
    </row>
    <row r="1458" spans="2:22" ht="24" customHeight="1">
      <c r="B1458" s="69" t="s">
        <v>1</v>
      </c>
      <c r="C1458" s="72" t="s">
        <v>343</v>
      </c>
      <c r="D1458" s="70" t="s">
        <v>29</v>
      </c>
      <c r="E1458" s="70" t="s">
        <v>4</v>
      </c>
      <c r="F1458" s="71" t="s">
        <v>21</v>
      </c>
      <c r="G1458" s="72" t="s">
        <v>12</v>
      </c>
      <c r="H1458" s="72" t="s">
        <v>13</v>
      </c>
      <c r="I1458" s="73" t="s">
        <v>0</v>
      </c>
      <c r="J1458" s="74" t="s">
        <v>11</v>
      </c>
      <c r="K1458" s="74" t="s">
        <v>12</v>
      </c>
      <c r="L1458" s="72" t="s">
        <v>13</v>
      </c>
      <c r="M1458" s="73" t="s">
        <v>0</v>
      </c>
      <c r="N1458" s="72" t="s">
        <v>14</v>
      </c>
      <c r="O1458" s="74" t="s">
        <v>15</v>
      </c>
      <c r="P1458" s="74" t="s">
        <v>13</v>
      </c>
      <c r="Q1458" s="73" t="s">
        <v>0</v>
      </c>
      <c r="R1458" s="74" t="s">
        <v>23</v>
      </c>
      <c r="S1458" s="74" t="s">
        <v>24</v>
      </c>
      <c r="T1458" s="72" t="s">
        <v>13</v>
      </c>
      <c r="U1458" s="73" t="s">
        <v>0</v>
      </c>
      <c r="V1458" s="62"/>
    </row>
    <row r="1459" spans="2:22" ht="24" customHeight="1">
      <c r="B1459" s="69" t="s">
        <v>3</v>
      </c>
      <c r="C1459" s="101" t="s">
        <v>319</v>
      </c>
      <c r="D1459" s="70" t="s">
        <v>30</v>
      </c>
      <c r="E1459" s="70" t="s">
        <v>5</v>
      </c>
      <c r="F1459" s="70" t="s">
        <v>7</v>
      </c>
      <c r="G1459" s="70" t="s">
        <v>8</v>
      </c>
      <c r="H1459" s="70" t="s">
        <v>9</v>
      </c>
      <c r="I1459" s="60" t="s">
        <v>10</v>
      </c>
      <c r="J1459" s="70" t="s">
        <v>7</v>
      </c>
      <c r="K1459" s="70" t="s">
        <v>8</v>
      </c>
      <c r="L1459" s="70" t="s">
        <v>9</v>
      </c>
      <c r="M1459" s="60" t="s">
        <v>10</v>
      </c>
      <c r="N1459" s="70" t="s">
        <v>7</v>
      </c>
      <c r="O1459" s="70" t="s">
        <v>8</v>
      </c>
      <c r="P1459" s="70" t="s">
        <v>9</v>
      </c>
      <c r="Q1459" s="60" t="s">
        <v>10</v>
      </c>
      <c r="R1459" s="73" t="s">
        <v>7</v>
      </c>
      <c r="S1459" s="73" t="s">
        <v>8</v>
      </c>
      <c r="T1459" s="70" t="s">
        <v>9</v>
      </c>
      <c r="U1459" s="60" t="s">
        <v>10</v>
      </c>
      <c r="V1459" s="62"/>
    </row>
    <row r="1460" spans="2:31" ht="24" customHeight="1">
      <c r="B1460" s="11"/>
      <c r="C1460" s="101" t="s">
        <v>320</v>
      </c>
      <c r="D1460" s="70" t="s">
        <v>308</v>
      </c>
      <c r="E1460" s="70" t="s">
        <v>6</v>
      </c>
      <c r="F1460" s="70" t="s">
        <v>31</v>
      </c>
      <c r="G1460" s="70" t="s">
        <v>31</v>
      </c>
      <c r="H1460" s="10">
        <v>0.03</v>
      </c>
      <c r="L1460" s="10">
        <v>0.01</v>
      </c>
      <c r="N1460" s="4"/>
      <c r="O1460" s="4"/>
      <c r="P1460" s="10">
        <v>0.01</v>
      </c>
      <c r="Q1460" s="4"/>
      <c r="W1460" s="62"/>
      <c r="X1460" s="62"/>
      <c r="Y1460" s="62"/>
      <c r="Z1460" s="62"/>
      <c r="AA1460" s="62"/>
      <c r="AB1460" s="62"/>
      <c r="AC1460" s="62"/>
      <c r="AD1460" s="62"/>
      <c r="AE1460" s="62"/>
    </row>
    <row r="1461" spans="2:31" ht="14.25" customHeight="1">
      <c r="B1461" s="11"/>
      <c r="D1461" s="4" t="s">
        <v>32</v>
      </c>
      <c r="E1461" s="5"/>
      <c r="F1461" s="4" t="s">
        <v>32</v>
      </c>
      <c r="G1461" s="4" t="s">
        <v>32</v>
      </c>
      <c r="H1461" s="4" t="s">
        <v>32</v>
      </c>
      <c r="I1461" s="4" t="s">
        <v>32</v>
      </c>
      <c r="J1461" s="4" t="s">
        <v>32</v>
      </c>
      <c r="K1461" s="4" t="s">
        <v>32</v>
      </c>
      <c r="L1461" s="4" t="s">
        <v>32</v>
      </c>
      <c r="N1461" s="4" t="s">
        <v>32</v>
      </c>
      <c r="O1461" s="4" t="s">
        <v>32</v>
      </c>
      <c r="P1461" s="4" t="s">
        <v>32</v>
      </c>
      <c r="Q1461" s="4" t="s">
        <v>32</v>
      </c>
      <c r="R1461" s="4" t="s">
        <v>32</v>
      </c>
      <c r="S1461" s="4" t="s">
        <v>32</v>
      </c>
      <c r="T1461" s="4" t="s">
        <v>32</v>
      </c>
      <c r="U1461" s="4" t="s">
        <v>32</v>
      </c>
      <c r="W1461" s="62"/>
      <c r="X1461" s="62"/>
      <c r="Y1461" s="62"/>
      <c r="Z1461" s="62"/>
      <c r="AA1461" s="62"/>
      <c r="AB1461" s="62"/>
      <c r="AC1461" s="62"/>
      <c r="AD1461" s="62"/>
      <c r="AE1461" s="62"/>
    </row>
    <row r="1462" spans="2:31" ht="18.75">
      <c r="B1462" s="60">
        <v>1</v>
      </c>
      <c r="C1462" s="60"/>
      <c r="D1462" s="60">
        <v>3</v>
      </c>
      <c r="E1462" s="60">
        <v>4</v>
      </c>
      <c r="F1462" s="60">
        <v>5</v>
      </c>
      <c r="G1462" s="60">
        <v>6</v>
      </c>
      <c r="H1462" s="61">
        <v>7</v>
      </c>
      <c r="I1462" s="60">
        <v>8</v>
      </c>
      <c r="J1462" s="60">
        <v>9</v>
      </c>
      <c r="K1462" s="60">
        <v>10</v>
      </c>
      <c r="L1462" s="61">
        <v>11</v>
      </c>
      <c r="M1462" s="60">
        <v>12</v>
      </c>
      <c r="N1462" s="60">
        <v>13</v>
      </c>
      <c r="O1462" s="60">
        <v>14</v>
      </c>
      <c r="P1462" s="61">
        <v>15</v>
      </c>
      <c r="Q1462" s="60">
        <v>16</v>
      </c>
      <c r="R1462" s="60">
        <v>17</v>
      </c>
      <c r="S1462" s="60">
        <v>18</v>
      </c>
      <c r="T1462" s="60">
        <v>19</v>
      </c>
      <c r="U1462" s="60">
        <v>20</v>
      </c>
      <c r="W1462" s="62"/>
      <c r="X1462" s="62"/>
      <c r="Y1462" s="62"/>
      <c r="Z1462" s="62"/>
      <c r="AA1462" s="62"/>
      <c r="AB1462" s="62"/>
      <c r="AC1462" s="62"/>
      <c r="AD1462" s="62"/>
      <c r="AE1462" s="62"/>
    </row>
    <row r="1463" spans="2:31" ht="15">
      <c r="B1463" s="137"/>
      <c r="E1463" s="3" t="s">
        <v>22</v>
      </c>
      <c r="H1463" s="4"/>
      <c r="W1463" s="62"/>
      <c r="X1463" s="62"/>
      <c r="Y1463" s="62"/>
      <c r="Z1463" s="62"/>
      <c r="AA1463" s="62"/>
      <c r="AB1463" s="62"/>
      <c r="AC1463" s="62"/>
      <c r="AD1463" s="62"/>
      <c r="AE1463" s="62"/>
    </row>
    <row r="1464" spans="1:22" ht="23.25">
      <c r="A1464" s="193">
        <v>1</v>
      </c>
      <c r="B1464" s="197" t="s">
        <v>16</v>
      </c>
      <c r="C1464" s="127">
        <v>119</v>
      </c>
      <c r="D1464" s="127">
        <f>C1464*15</f>
        <v>1785</v>
      </c>
      <c r="E1464" s="127">
        <f>SUM(C1464*32)</f>
        <v>3808</v>
      </c>
      <c r="F1464" s="127">
        <f>SUM(C1464*22)</f>
        <v>2618</v>
      </c>
      <c r="G1464" s="127">
        <f>SUM(E1464*8)</f>
        <v>30464</v>
      </c>
      <c r="H1464" s="127" t="s">
        <v>20</v>
      </c>
      <c r="I1464" s="128">
        <f>SUM(D1464+F1464+G1464)</f>
        <v>34867</v>
      </c>
      <c r="J1464" s="127">
        <f>SUM(C1464*3)</f>
        <v>357</v>
      </c>
      <c r="K1464" s="127">
        <f>SUM(E1464*0.5)</f>
        <v>1904</v>
      </c>
      <c r="L1464" s="127" t="str">
        <f>+L1466</f>
        <v>+</v>
      </c>
      <c r="M1464" s="128">
        <f>SUM(J1464:L1464)</f>
        <v>2261</v>
      </c>
      <c r="N1464" s="127">
        <f>SUM(C1464*3)</f>
        <v>357</v>
      </c>
      <c r="O1464" s="127">
        <f>SUM(E1464*1)</f>
        <v>3808</v>
      </c>
      <c r="P1464" s="127" t="s">
        <v>20</v>
      </c>
      <c r="Q1464" s="128">
        <f>SUM(N1464:P1464)</f>
        <v>4165</v>
      </c>
      <c r="R1464" s="127">
        <f>SUM(C1464*2)</f>
        <v>238</v>
      </c>
      <c r="S1464" s="127">
        <f>SUM(E1464*0.5)</f>
        <v>1904</v>
      </c>
      <c r="T1464" s="127" t="s">
        <v>20</v>
      </c>
      <c r="U1464" s="128">
        <f>SUM(R1464:T1464)</f>
        <v>2142</v>
      </c>
      <c r="V1464" s="135"/>
    </row>
    <row r="1465" spans="1:22" ht="23.25">
      <c r="A1465" s="193">
        <v>2</v>
      </c>
      <c r="B1465" s="197" t="s">
        <v>17</v>
      </c>
      <c r="C1465" s="127">
        <v>89</v>
      </c>
      <c r="D1465" s="127">
        <f>SUM(C1465*15)</f>
        <v>1335</v>
      </c>
      <c r="E1465" s="129">
        <f>SUM(C1465*24)</f>
        <v>2136</v>
      </c>
      <c r="F1465" s="127">
        <f>SUM(C1465*32.5)</f>
        <v>2892.5</v>
      </c>
      <c r="G1465" s="127">
        <f>SUM(E1465*8)</f>
        <v>17088</v>
      </c>
      <c r="H1465" s="127" t="s">
        <v>20</v>
      </c>
      <c r="I1465" s="128">
        <f>SUM(D1465+F1465+G1465)</f>
        <v>21315.5</v>
      </c>
      <c r="J1465" s="127">
        <f>SUM(C1465*2.5)</f>
        <v>222.5</v>
      </c>
      <c r="K1465" s="127">
        <f>SUM(E1465*0.5)</f>
        <v>1068</v>
      </c>
      <c r="L1465" s="127" t="s">
        <v>20</v>
      </c>
      <c r="M1465" s="128">
        <f>SUM(J1465:L1465)</f>
        <v>1290.5</v>
      </c>
      <c r="N1465" s="127">
        <f>SUM(C1465*3)</f>
        <v>267</v>
      </c>
      <c r="O1465" s="127">
        <f>SUM(E1465*1)</f>
        <v>2136</v>
      </c>
      <c r="P1465" s="127" t="s">
        <v>20</v>
      </c>
      <c r="Q1465" s="128">
        <f>SUM(N1465:P1465)</f>
        <v>2403</v>
      </c>
      <c r="R1465" s="127">
        <f>SUM(C1465*2)</f>
        <v>178</v>
      </c>
      <c r="S1465" s="127">
        <f>SUM(E1465*0.5)</f>
        <v>1068</v>
      </c>
      <c r="T1465" s="127" t="s">
        <v>20</v>
      </c>
      <c r="U1465" s="128">
        <f>SUM(R1465:T1465)</f>
        <v>1246</v>
      </c>
      <c r="V1465" s="135"/>
    </row>
    <row r="1466" spans="1:22" ht="23.25">
      <c r="A1466" s="193">
        <v>3</v>
      </c>
      <c r="B1466" s="197" t="s">
        <v>18</v>
      </c>
      <c r="C1466" s="127">
        <v>79</v>
      </c>
      <c r="D1466" s="127">
        <f>SUM(C1466*15)</f>
        <v>1185</v>
      </c>
      <c r="E1466" s="127">
        <f>SUM(C1466*32)</f>
        <v>2528</v>
      </c>
      <c r="F1466" s="127">
        <f>SUM(C1466*22)</f>
        <v>1738</v>
      </c>
      <c r="G1466" s="127">
        <f>SUM(E1466*8)</f>
        <v>20224</v>
      </c>
      <c r="H1466" s="127" t="s">
        <v>20</v>
      </c>
      <c r="I1466" s="128">
        <f>SUM(D1466+F1466+G1466)</f>
        <v>23147</v>
      </c>
      <c r="J1466" s="127">
        <f>SUM(C1466*3)</f>
        <v>237</v>
      </c>
      <c r="K1466" s="127">
        <f>SUM(E1466*0.5)</f>
        <v>1264</v>
      </c>
      <c r="L1466" s="127" t="s">
        <v>20</v>
      </c>
      <c r="M1466" s="128">
        <f>SUM(J1466:L1466)</f>
        <v>1501</v>
      </c>
      <c r="N1466" s="127">
        <f>SUM(C1466*3)</f>
        <v>237</v>
      </c>
      <c r="O1466" s="127">
        <f>SUM(E1466*1)</f>
        <v>2528</v>
      </c>
      <c r="P1466" s="127" t="s">
        <v>20</v>
      </c>
      <c r="Q1466" s="128">
        <f>SUM(N1466:P1466)</f>
        <v>2765</v>
      </c>
      <c r="R1466" s="127">
        <f>SUM(C1466*2)</f>
        <v>158</v>
      </c>
      <c r="S1466" s="127">
        <f>SUM(E1466*0.5)</f>
        <v>1264</v>
      </c>
      <c r="T1466" s="127" t="s">
        <v>20</v>
      </c>
      <c r="U1466" s="128">
        <f>SUM(R1466:T1466)</f>
        <v>1422</v>
      </c>
      <c r="V1466" s="135"/>
    </row>
    <row r="1467" spans="1:22" ht="23.25">
      <c r="A1467" s="193">
        <v>4</v>
      </c>
      <c r="B1467" s="197" t="s">
        <v>84</v>
      </c>
      <c r="C1467" s="127">
        <v>61</v>
      </c>
      <c r="D1467" s="127">
        <f>SUM(C1467*15)</f>
        <v>915</v>
      </c>
      <c r="E1467" s="129">
        <f>SUM(C1467*24)</f>
        <v>1464</v>
      </c>
      <c r="F1467" s="127">
        <f>SUM(C1467*32.5)</f>
        <v>1982.5</v>
      </c>
      <c r="G1467" s="127">
        <f>SUM(E1467*8)</f>
        <v>11712</v>
      </c>
      <c r="H1467" s="127" t="s">
        <v>20</v>
      </c>
      <c r="I1467" s="128">
        <f>SUM(D1467+F1467+G1467)</f>
        <v>14609.5</v>
      </c>
      <c r="J1467" s="127">
        <f>SUM(C1467*2.5)</f>
        <v>152.5</v>
      </c>
      <c r="K1467" s="127">
        <f>SUM(E1467*0.5)</f>
        <v>732</v>
      </c>
      <c r="L1467" s="127" t="s">
        <v>20</v>
      </c>
      <c r="M1467" s="128">
        <f>SUM(J1467:L1467)</f>
        <v>884.5</v>
      </c>
      <c r="N1467" s="127">
        <f>SUM(C1467*3)</f>
        <v>183</v>
      </c>
      <c r="O1467" s="127">
        <f>SUM(E1467*1)</f>
        <v>1464</v>
      </c>
      <c r="P1467" s="127" t="s">
        <v>20</v>
      </c>
      <c r="Q1467" s="128">
        <f>SUM(N1467:P1467)</f>
        <v>1647</v>
      </c>
      <c r="R1467" s="127">
        <f>SUM(C1467*2)</f>
        <v>122</v>
      </c>
      <c r="S1467" s="127">
        <f>SUM(E1467*0.5)</f>
        <v>732</v>
      </c>
      <c r="T1467" s="127" t="s">
        <v>20</v>
      </c>
      <c r="U1467" s="128">
        <f>SUM(R1467:T1467)</f>
        <v>854</v>
      </c>
      <c r="V1467" s="135"/>
    </row>
    <row r="1468" spans="2:22" ht="19.5">
      <c r="B1468" s="133" t="s">
        <v>27</v>
      </c>
      <c r="C1468" s="130">
        <f>C1467+C1465+C1464</f>
        <v>269</v>
      </c>
      <c r="D1468" s="130">
        <f>D1467+D1466+D1465+D1464</f>
        <v>5220</v>
      </c>
      <c r="E1468" s="130">
        <f aca="true" t="shared" si="36" ref="E1468:U1468">SUM(E1464:E1467)</f>
        <v>9936</v>
      </c>
      <c r="F1468" s="130">
        <f t="shared" si="36"/>
        <v>9231</v>
      </c>
      <c r="G1468" s="130">
        <f t="shared" si="36"/>
        <v>79488</v>
      </c>
      <c r="H1468" s="130">
        <f t="shared" si="36"/>
        <v>0</v>
      </c>
      <c r="I1468" s="130">
        <f t="shared" si="36"/>
        <v>93939</v>
      </c>
      <c r="J1468" s="130">
        <f t="shared" si="36"/>
        <v>969</v>
      </c>
      <c r="K1468" s="130">
        <f t="shared" si="36"/>
        <v>4968</v>
      </c>
      <c r="L1468" s="130">
        <f t="shared" si="36"/>
        <v>0</v>
      </c>
      <c r="M1468" s="130">
        <f t="shared" si="36"/>
        <v>5937</v>
      </c>
      <c r="N1468" s="130">
        <f t="shared" si="36"/>
        <v>1044</v>
      </c>
      <c r="O1468" s="130">
        <f t="shared" si="36"/>
        <v>9936</v>
      </c>
      <c r="P1468" s="130">
        <f t="shared" si="36"/>
        <v>0</v>
      </c>
      <c r="Q1468" s="130">
        <f t="shared" si="36"/>
        <v>10980</v>
      </c>
      <c r="R1468" s="130">
        <f t="shared" si="36"/>
        <v>696</v>
      </c>
      <c r="S1468" s="130">
        <f t="shared" si="36"/>
        <v>4968</v>
      </c>
      <c r="T1468" s="130">
        <f t="shared" si="36"/>
        <v>0</v>
      </c>
      <c r="U1468" s="130">
        <f t="shared" si="36"/>
        <v>5664</v>
      </c>
      <c r="V1468" s="135"/>
    </row>
    <row r="1469" spans="2:21" ht="19.5">
      <c r="B1469" s="41" t="s">
        <v>298</v>
      </c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87" t="s">
        <v>21</v>
      </c>
      <c r="T1469" s="88" t="s">
        <v>205</v>
      </c>
      <c r="U1469" s="40"/>
    </row>
    <row r="1470" spans="2:21" ht="15.75">
      <c r="B1470" s="40" t="s">
        <v>109</v>
      </c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</row>
    <row r="1471" spans="2:21" ht="16.5">
      <c r="B1471" s="113" t="s">
        <v>69</v>
      </c>
      <c r="C1471" s="67"/>
      <c r="D1471" s="67"/>
      <c r="E1471" s="67"/>
      <c r="F1471" s="212"/>
      <c r="G1471" s="212"/>
      <c r="H1471" s="212"/>
      <c r="I1471" s="212"/>
      <c r="J1471" s="212"/>
      <c r="K1471" s="212"/>
      <c r="L1471" s="212"/>
      <c r="M1471" s="212"/>
      <c r="N1471" s="212"/>
      <c r="O1471" s="212"/>
      <c r="P1471" s="80"/>
      <c r="Q1471" s="80"/>
      <c r="R1471" s="212"/>
      <c r="S1471" s="212"/>
      <c r="T1471" s="212"/>
      <c r="U1471" s="212"/>
    </row>
    <row r="1472" spans="2:21" ht="15.75">
      <c r="B1472" s="80"/>
      <c r="C1472" s="211"/>
      <c r="D1472" s="211"/>
      <c r="E1472" s="211" t="s">
        <v>265</v>
      </c>
      <c r="F1472" s="211"/>
      <c r="G1472" s="211" t="s">
        <v>269</v>
      </c>
      <c r="H1472" s="214"/>
      <c r="I1472" s="214"/>
      <c r="J1472" s="214"/>
      <c r="K1472" s="214"/>
      <c r="L1472" s="211" t="s">
        <v>207</v>
      </c>
      <c r="M1472" s="211"/>
      <c r="N1472" s="211"/>
      <c r="O1472" s="211"/>
      <c r="P1472" s="96"/>
      <c r="Q1472" s="183"/>
      <c r="R1472" s="211" t="s">
        <v>206</v>
      </c>
      <c r="S1472" s="214"/>
      <c r="T1472" s="214"/>
      <c r="U1472" s="214"/>
    </row>
    <row r="1473" spans="2:21" ht="15.75">
      <c r="B1473" s="80"/>
      <c r="C1473" s="66"/>
      <c r="D1473" s="65" t="s">
        <v>267</v>
      </c>
      <c r="E1473" s="66" t="s">
        <v>266</v>
      </c>
      <c r="F1473" s="65" t="s">
        <v>267</v>
      </c>
      <c r="G1473" s="96"/>
      <c r="H1473" s="96"/>
      <c r="I1473" s="96"/>
      <c r="J1473" s="96"/>
      <c r="K1473" s="96"/>
      <c r="L1473" s="211" t="s">
        <v>208</v>
      </c>
      <c r="M1473" s="214"/>
      <c r="N1473" s="214"/>
      <c r="O1473" s="214"/>
      <c r="P1473" s="96"/>
      <c r="Q1473" s="96"/>
      <c r="R1473" s="96"/>
      <c r="S1473" s="96"/>
      <c r="T1473" s="96"/>
      <c r="U1473" s="96"/>
    </row>
    <row r="1474" spans="2:21" ht="15.75">
      <c r="B1474" s="49" t="s">
        <v>263</v>
      </c>
      <c r="C1474" s="85"/>
      <c r="D1474" s="85">
        <v>0</v>
      </c>
      <c r="E1474" s="85">
        <v>26</v>
      </c>
      <c r="F1474" s="85">
        <v>0</v>
      </c>
      <c r="G1474" s="96"/>
      <c r="H1474" s="96"/>
      <c r="I1474" s="96"/>
      <c r="J1474" s="96"/>
      <c r="K1474" s="96"/>
      <c r="L1474" s="211" t="s">
        <v>209</v>
      </c>
      <c r="M1474" s="214"/>
      <c r="N1474" s="214"/>
      <c r="O1474" s="214"/>
      <c r="P1474" s="96"/>
      <c r="Q1474" s="96"/>
      <c r="R1474" s="96"/>
      <c r="S1474" s="96"/>
      <c r="T1474" s="96"/>
      <c r="U1474" s="96"/>
    </row>
    <row r="1475" spans="2:21" ht="15.75">
      <c r="B1475" s="49" t="s">
        <v>264</v>
      </c>
      <c r="C1475" s="85"/>
      <c r="D1475" s="85"/>
      <c r="E1475" s="85"/>
      <c r="F1475" s="85"/>
      <c r="G1475" s="96"/>
      <c r="H1475" s="96"/>
      <c r="I1475" s="96"/>
      <c r="J1475" s="96"/>
      <c r="K1475" s="96"/>
      <c r="L1475" s="96"/>
      <c r="M1475" s="96"/>
      <c r="N1475" s="96"/>
      <c r="O1475" s="96"/>
      <c r="P1475" s="96"/>
      <c r="Q1475" s="96"/>
      <c r="R1475" s="96"/>
      <c r="S1475" s="96"/>
      <c r="T1475" s="96"/>
      <c r="U1475" s="96"/>
    </row>
    <row r="1476" spans="2:21" ht="16.5">
      <c r="B1476" s="82" t="s">
        <v>27</v>
      </c>
      <c r="C1476" s="48"/>
      <c r="D1476" s="48">
        <f>D1474+D1475</f>
        <v>0</v>
      </c>
      <c r="E1476" s="48">
        <f>E1474+E1475</f>
        <v>26</v>
      </c>
      <c r="F1476" s="48">
        <f>F1474+F1475</f>
        <v>0</v>
      </c>
      <c r="G1476" s="213" t="s">
        <v>0</v>
      </c>
      <c r="H1476" s="214"/>
      <c r="I1476" s="214"/>
      <c r="J1476" s="214"/>
      <c r="K1476" s="214"/>
      <c r="L1476" s="214"/>
      <c r="M1476" s="214"/>
      <c r="N1476" s="214"/>
      <c r="O1476" s="214"/>
      <c r="P1476" s="214"/>
      <c r="Q1476" s="214"/>
      <c r="R1476" s="214"/>
      <c r="S1476" s="214"/>
      <c r="T1476" s="214"/>
      <c r="U1476" s="214"/>
    </row>
    <row r="1477" spans="2:21" ht="17.25">
      <c r="B1477" s="82" t="s">
        <v>102</v>
      </c>
      <c r="C1477" s="220"/>
      <c r="D1477" s="220"/>
      <c r="E1477" s="220"/>
      <c r="F1477" s="220"/>
      <c r="G1477" s="213" t="s">
        <v>268</v>
      </c>
      <c r="H1477" s="214"/>
      <c r="I1477" s="214"/>
      <c r="J1477" s="214"/>
      <c r="K1477" s="214"/>
      <c r="L1477" s="214"/>
      <c r="M1477" s="214"/>
      <c r="N1477" s="214"/>
      <c r="O1477" s="214"/>
      <c r="P1477" s="214"/>
      <c r="Q1477" s="214"/>
      <c r="R1477" s="214"/>
      <c r="S1477" s="214"/>
      <c r="T1477" s="214"/>
      <c r="U1477" s="214"/>
    </row>
    <row r="1478" spans="2:21" ht="18">
      <c r="B1478" s="45" t="s">
        <v>0</v>
      </c>
      <c r="C1478" s="218"/>
      <c r="D1478" s="218"/>
      <c r="E1478" s="48"/>
      <c r="F1478" s="48"/>
      <c r="G1478" s="213" t="s">
        <v>305</v>
      </c>
      <c r="H1478" s="214"/>
      <c r="I1478" s="214"/>
      <c r="J1478" s="214"/>
      <c r="K1478" s="214"/>
      <c r="L1478" s="214"/>
      <c r="M1478" s="214"/>
      <c r="N1478" s="214"/>
      <c r="O1478" s="214"/>
      <c r="P1478" s="214"/>
      <c r="Q1478" s="214"/>
      <c r="R1478" s="214"/>
      <c r="S1478" s="214"/>
      <c r="T1478" s="214"/>
      <c r="U1478" s="214"/>
    </row>
    <row r="1479" spans="2:21" ht="16.5">
      <c r="B1479" s="93" t="s">
        <v>302</v>
      </c>
      <c r="C1479" s="118"/>
      <c r="D1479" s="118"/>
      <c r="E1479" s="118"/>
      <c r="F1479" s="118"/>
      <c r="G1479" s="118"/>
      <c r="H1479" s="118"/>
      <c r="I1479" s="118"/>
      <c r="J1479" s="118"/>
      <c r="K1479" s="118"/>
      <c r="L1479" s="118"/>
      <c r="M1479" s="118"/>
      <c r="N1479" s="118"/>
      <c r="O1479" s="118"/>
      <c r="P1479" s="118"/>
      <c r="Q1479" s="118"/>
      <c r="R1479" s="118"/>
      <c r="S1479" s="118"/>
      <c r="T1479" s="118"/>
      <c r="U1479" s="118"/>
    </row>
    <row r="1480" spans="1:25" ht="16.5" customHeight="1">
      <c r="A1480" s="49" t="s">
        <v>299</v>
      </c>
      <c r="B1480" s="49"/>
      <c r="C1480" s="49"/>
      <c r="D1480" s="49"/>
      <c r="E1480" s="49"/>
      <c r="F1480" s="49"/>
      <c r="G1480" s="49"/>
      <c r="H1480" s="49"/>
      <c r="I1480" s="49"/>
      <c r="J1480" s="49"/>
      <c r="K1480" s="49"/>
      <c r="L1480" s="49"/>
      <c r="M1480" s="49"/>
      <c r="N1480" s="49"/>
      <c r="O1480" s="49"/>
      <c r="P1480" s="49"/>
      <c r="Q1480" s="49"/>
      <c r="R1480" s="49"/>
      <c r="S1480" s="49"/>
      <c r="T1480" s="49"/>
      <c r="U1480" s="49"/>
      <c r="V1480" s="49"/>
      <c r="W1480" s="49"/>
      <c r="X1480" s="49"/>
      <c r="Y1480" s="49"/>
    </row>
    <row r="1482" spans="2:21" ht="17.25">
      <c r="B1482" s="51"/>
      <c r="C1482" s="52"/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  <c r="N1482" s="52"/>
      <c r="O1482" s="52"/>
      <c r="P1482" s="52"/>
      <c r="Q1482" s="52"/>
      <c r="R1482" s="52"/>
      <c r="S1482" s="52"/>
      <c r="T1482" s="52"/>
      <c r="U1482" s="52"/>
    </row>
    <row r="1483" spans="2:21" ht="17.25">
      <c r="B1483" s="51"/>
      <c r="C1483" s="52"/>
      <c r="D1483" s="52"/>
      <c r="E1483" s="52"/>
      <c r="F1483" s="52"/>
      <c r="G1483" s="52"/>
      <c r="H1483" s="52"/>
      <c r="I1483" s="52"/>
      <c r="J1483" s="52"/>
      <c r="K1483" s="52"/>
      <c r="L1483" s="52"/>
      <c r="M1483" s="52"/>
      <c r="N1483" s="52"/>
      <c r="O1483" s="52"/>
      <c r="P1483" s="52"/>
      <c r="Q1483" s="52"/>
      <c r="R1483" s="52"/>
      <c r="S1483" s="52"/>
      <c r="T1483" s="52"/>
      <c r="U1483" s="52"/>
    </row>
    <row r="1484" spans="2:21" ht="17.25">
      <c r="B1484" s="51"/>
      <c r="C1484" s="52"/>
      <c r="D1484" s="52"/>
      <c r="E1484" s="52"/>
      <c r="F1484" s="52"/>
      <c r="G1484" s="52"/>
      <c r="H1484" s="52"/>
      <c r="I1484" s="52"/>
      <c r="J1484" s="52"/>
      <c r="K1484" s="52"/>
      <c r="L1484" s="52"/>
      <c r="M1484" s="52"/>
      <c r="N1484" s="52"/>
      <c r="O1484" s="52"/>
      <c r="P1484" s="52"/>
      <c r="Q1484" s="52"/>
      <c r="R1484" s="52"/>
      <c r="S1484" s="52"/>
      <c r="T1484" s="52"/>
      <c r="U1484" s="52"/>
    </row>
    <row r="1485" spans="2:21" ht="24" customHeight="1">
      <c r="B1485" s="51"/>
      <c r="C1485" s="52"/>
      <c r="D1485" s="52"/>
      <c r="E1485" s="52"/>
      <c r="F1485" s="52"/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  <c r="R1485" s="52"/>
      <c r="S1485" s="52"/>
      <c r="T1485" s="52"/>
      <c r="U1485" s="52"/>
    </row>
    <row r="1486" spans="2:21" ht="24" customHeight="1">
      <c r="B1486" s="56">
        <v>38</v>
      </c>
      <c r="C1486" s="56"/>
      <c r="D1486" s="56"/>
      <c r="E1486" s="56"/>
      <c r="F1486" s="56"/>
      <c r="G1486" s="56"/>
      <c r="H1486" s="56"/>
      <c r="I1486" s="56"/>
      <c r="J1486" s="56"/>
      <c r="K1486" s="56"/>
      <c r="L1486" s="56"/>
      <c r="M1486" s="56"/>
      <c r="N1486" s="56"/>
      <c r="O1486" s="56"/>
      <c r="P1486" s="56"/>
      <c r="Q1486" s="56"/>
      <c r="R1486" s="56"/>
      <c r="S1486" s="56"/>
      <c r="T1486" s="56"/>
      <c r="U1486" s="56"/>
    </row>
    <row r="1487" spans="2:21" ht="24" customHeight="1">
      <c r="B1487" s="56"/>
      <c r="C1487" s="56"/>
      <c r="D1487" s="56"/>
      <c r="E1487" s="56"/>
      <c r="F1487" s="56"/>
      <c r="G1487" s="56"/>
      <c r="H1487" s="56"/>
      <c r="I1487" s="56"/>
      <c r="J1487" s="56"/>
      <c r="K1487" s="56"/>
      <c r="L1487" s="56"/>
      <c r="M1487" s="56"/>
      <c r="N1487" s="56"/>
      <c r="O1487" s="56"/>
      <c r="P1487" s="56"/>
      <c r="Q1487" s="56"/>
      <c r="R1487" s="56"/>
      <c r="S1487" s="56"/>
      <c r="T1487" s="56"/>
      <c r="U1487" s="56"/>
    </row>
    <row r="1488" spans="2:21" ht="24" customHeight="1">
      <c r="B1488" s="56"/>
      <c r="C1488" s="56"/>
      <c r="D1488" s="56"/>
      <c r="E1488" s="56"/>
      <c r="F1488" s="56"/>
      <c r="G1488" s="56"/>
      <c r="H1488" s="56"/>
      <c r="I1488" s="56"/>
      <c r="J1488" s="56"/>
      <c r="K1488" s="56"/>
      <c r="L1488" s="56"/>
      <c r="M1488" s="56"/>
      <c r="N1488" s="56"/>
      <c r="O1488" s="56"/>
      <c r="P1488" s="56"/>
      <c r="Q1488" s="56"/>
      <c r="R1488" s="56"/>
      <c r="S1488" s="56"/>
      <c r="T1488" s="56"/>
      <c r="U1488" s="56"/>
    </row>
    <row r="1489" spans="2:21" ht="24" customHeight="1">
      <c r="B1489" s="56"/>
      <c r="C1489" s="56"/>
      <c r="D1489" s="56"/>
      <c r="E1489" s="56"/>
      <c r="F1489" s="56"/>
      <c r="G1489" s="56"/>
      <c r="H1489" s="56"/>
      <c r="I1489" s="56"/>
      <c r="J1489" s="56"/>
      <c r="K1489" s="56"/>
      <c r="L1489" s="56"/>
      <c r="M1489" s="56"/>
      <c r="N1489" s="56"/>
      <c r="O1489" s="56"/>
      <c r="P1489" s="56"/>
      <c r="Q1489" s="56"/>
      <c r="R1489" s="56"/>
      <c r="S1489" s="56"/>
      <c r="T1489" s="56"/>
      <c r="U1489" s="56"/>
    </row>
    <row r="1490" spans="2:21" ht="24" customHeight="1">
      <c r="B1490" s="114" t="s">
        <v>146</v>
      </c>
      <c r="C1490" s="117"/>
      <c r="D1490" s="117"/>
      <c r="E1490" s="117"/>
      <c r="F1490" s="117"/>
      <c r="G1490" s="117"/>
      <c r="H1490" s="117"/>
      <c r="I1490" s="117"/>
      <c r="J1490" s="117"/>
      <c r="K1490" s="117"/>
      <c r="L1490" s="117"/>
      <c r="M1490" s="117"/>
      <c r="N1490" s="117"/>
      <c r="O1490" s="117"/>
      <c r="P1490" s="117"/>
      <c r="Q1490" s="117"/>
      <c r="R1490" s="117"/>
      <c r="S1490" s="117"/>
      <c r="T1490" s="117"/>
      <c r="U1490" s="117"/>
    </row>
    <row r="1491" spans="2:21" ht="24" customHeight="1">
      <c r="B1491" s="115" t="s">
        <v>247</v>
      </c>
      <c r="C1491" s="117"/>
      <c r="D1491" s="117"/>
      <c r="E1491" s="117"/>
      <c r="F1491" s="117"/>
      <c r="G1491" s="117"/>
      <c r="H1491" s="117"/>
      <c r="I1491" s="117"/>
      <c r="J1491" s="117"/>
      <c r="K1491" s="117"/>
      <c r="L1491" s="117"/>
      <c r="M1491" s="117"/>
      <c r="N1491" s="117"/>
      <c r="O1491" s="117"/>
      <c r="P1491" s="117"/>
      <c r="Q1491" s="117"/>
      <c r="R1491" s="117"/>
      <c r="S1491" s="117"/>
      <c r="T1491" s="117"/>
      <c r="U1491" s="117"/>
    </row>
    <row r="1492" spans="2:21" ht="24" customHeight="1">
      <c r="B1492" s="245" t="s">
        <v>349</v>
      </c>
      <c r="C1492" s="245"/>
      <c r="D1492" s="245"/>
      <c r="E1492" s="245"/>
      <c r="F1492" s="245"/>
      <c r="G1492" s="245"/>
      <c r="H1492" s="245"/>
      <c r="I1492" s="245"/>
      <c r="J1492" s="245"/>
      <c r="K1492" s="245"/>
      <c r="L1492" s="245"/>
      <c r="M1492" s="245"/>
      <c r="N1492" s="245"/>
      <c r="O1492" s="245"/>
      <c r="P1492" s="245"/>
      <c r="Q1492" s="245"/>
      <c r="R1492" s="245"/>
      <c r="S1492" s="245"/>
      <c r="T1492" s="245"/>
      <c r="U1492" s="53"/>
    </row>
    <row r="1493" spans="2:21" ht="24" customHeight="1">
      <c r="B1493" s="119" t="s">
        <v>175</v>
      </c>
      <c r="C1493" s="119"/>
      <c r="D1493" s="119"/>
      <c r="E1493" s="119"/>
      <c r="F1493" s="119"/>
      <c r="G1493" s="119"/>
      <c r="H1493" s="119"/>
      <c r="I1493" s="57"/>
      <c r="J1493" s="9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</row>
    <row r="1494" spans="2:17" ht="24" customHeight="1">
      <c r="B1494" s="3" t="s">
        <v>22</v>
      </c>
      <c r="G1494" s="135"/>
      <c r="K1494" s="28" t="s">
        <v>317</v>
      </c>
      <c r="Q1494" s="3" t="s">
        <v>22</v>
      </c>
    </row>
    <row r="1495" spans="2:22" ht="24" customHeight="1">
      <c r="B1495" s="69" t="s">
        <v>1</v>
      </c>
      <c r="C1495" s="72" t="s">
        <v>343</v>
      </c>
      <c r="D1495" s="70" t="s">
        <v>29</v>
      </c>
      <c r="E1495" s="70" t="s">
        <v>4</v>
      </c>
      <c r="F1495" s="71" t="s">
        <v>21</v>
      </c>
      <c r="G1495" s="72" t="s">
        <v>12</v>
      </c>
      <c r="H1495" s="72" t="s">
        <v>13</v>
      </c>
      <c r="I1495" s="73" t="s">
        <v>0</v>
      </c>
      <c r="J1495" s="74" t="s">
        <v>11</v>
      </c>
      <c r="K1495" s="74" t="s">
        <v>12</v>
      </c>
      <c r="L1495" s="72" t="s">
        <v>13</v>
      </c>
      <c r="M1495" s="73" t="s">
        <v>0</v>
      </c>
      <c r="N1495" s="72" t="s">
        <v>14</v>
      </c>
      <c r="O1495" s="74" t="s">
        <v>15</v>
      </c>
      <c r="P1495" s="74" t="s">
        <v>13</v>
      </c>
      <c r="Q1495" s="73" t="s">
        <v>0</v>
      </c>
      <c r="R1495" s="74" t="s">
        <v>23</v>
      </c>
      <c r="S1495" s="74" t="s">
        <v>24</v>
      </c>
      <c r="T1495" s="72" t="s">
        <v>13</v>
      </c>
      <c r="U1495" s="73" t="s">
        <v>0</v>
      </c>
      <c r="V1495" s="62"/>
    </row>
    <row r="1496" spans="2:22" ht="21.75" customHeight="1">
      <c r="B1496" s="69" t="s">
        <v>3</v>
      </c>
      <c r="C1496" s="101" t="s">
        <v>319</v>
      </c>
      <c r="D1496" s="70" t="s">
        <v>30</v>
      </c>
      <c r="E1496" s="70" t="s">
        <v>5</v>
      </c>
      <c r="F1496" s="70" t="s">
        <v>7</v>
      </c>
      <c r="G1496" s="70" t="s">
        <v>8</v>
      </c>
      <c r="H1496" s="70" t="s">
        <v>9</v>
      </c>
      <c r="I1496" s="60" t="s">
        <v>10</v>
      </c>
      <c r="J1496" s="70" t="s">
        <v>7</v>
      </c>
      <c r="K1496" s="70" t="s">
        <v>8</v>
      </c>
      <c r="L1496" s="70" t="s">
        <v>9</v>
      </c>
      <c r="M1496" s="60" t="s">
        <v>10</v>
      </c>
      <c r="N1496" s="70" t="s">
        <v>7</v>
      </c>
      <c r="O1496" s="70" t="s">
        <v>8</v>
      </c>
      <c r="P1496" s="70" t="s">
        <v>9</v>
      </c>
      <c r="Q1496" s="60" t="s">
        <v>10</v>
      </c>
      <c r="R1496" s="73" t="s">
        <v>7</v>
      </c>
      <c r="S1496" s="73" t="s">
        <v>8</v>
      </c>
      <c r="T1496" s="70" t="s">
        <v>9</v>
      </c>
      <c r="U1496" s="60" t="s">
        <v>10</v>
      </c>
      <c r="V1496" s="62"/>
    </row>
    <row r="1497" spans="2:22" ht="21.75" customHeight="1">
      <c r="B1497" s="75"/>
      <c r="C1497" s="101" t="s">
        <v>320</v>
      </c>
      <c r="D1497" s="70" t="s">
        <v>308</v>
      </c>
      <c r="E1497" s="70" t="s">
        <v>6</v>
      </c>
      <c r="F1497" s="70" t="s">
        <v>31</v>
      </c>
      <c r="G1497" s="70" t="s">
        <v>31</v>
      </c>
      <c r="H1497" s="89">
        <v>0.03</v>
      </c>
      <c r="I1497" s="62"/>
      <c r="J1497" s="62"/>
      <c r="K1497" s="62"/>
      <c r="L1497" s="76">
        <v>0.01</v>
      </c>
      <c r="M1497" s="62"/>
      <c r="N1497" s="77"/>
      <c r="O1497" s="77"/>
      <c r="P1497" s="76">
        <v>0.01</v>
      </c>
      <c r="Q1497" s="77"/>
      <c r="R1497" s="62"/>
      <c r="S1497" s="62"/>
      <c r="T1497" s="62"/>
      <c r="U1497" s="62"/>
      <c r="V1497" s="62"/>
    </row>
    <row r="1498" spans="2:22" ht="21.75" customHeight="1">
      <c r="B1498" s="75"/>
      <c r="C1498" s="62"/>
      <c r="D1498" s="92" t="s">
        <v>32</v>
      </c>
      <c r="E1498" s="35"/>
      <c r="F1498" s="92" t="s">
        <v>32</v>
      </c>
      <c r="G1498" s="92" t="s">
        <v>32</v>
      </c>
      <c r="H1498" s="92" t="s">
        <v>32</v>
      </c>
      <c r="I1498" s="92" t="s">
        <v>32</v>
      </c>
      <c r="J1498" s="92" t="s">
        <v>32</v>
      </c>
      <c r="K1498" s="92" t="s">
        <v>32</v>
      </c>
      <c r="L1498" s="92" t="s">
        <v>32</v>
      </c>
      <c r="M1498" s="28"/>
      <c r="N1498" s="92" t="s">
        <v>32</v>
      </c>
      <c r="O1498" s="92" t="s">
        <v>32</v>
      </c>
      <c r="P1498" s="92" t="s">
        <v>32</v>
      </c>
      <c r="Q1498" s="92" t="s">
        <v>32</v>
      </c>
      <c r="R1498" s="92" t="s">
        <v>32</v>
      </c>
      <c r="S1498" s="92" t="s">
        <v>32</v>
      </c>
      <c r="T1498" s="92" t="s">
        <v>32</v>
      </c>
      <c r="U1498" s="92" t="s">
        <v>32</v>
      </c>
      <c r="V1498" s="62"/>
    </row>
    <row r="1499" spans="2:28" ht="21.75" customHeight="1">
      <c r="B1499" s="60">
        <v>1</v>
      </c>
      <c r="C1499" s="60"/>
      <c r="D1499" s="60">
        <v>3</v>
      </c>
      <c r="E1499" s="60">
        <v>4</v>
      </c>
      <c r="F1499" s="60">
        <v>5</v>
      </c>
      <c r="G1499" s="60">
        <v>6</v>
      </c>
      <c r="H1499" s="61">
        <v>7</v>
      </c>
      <c r="I1499" s="60">
        <v>8</v>
      </c>
      <c r="J1499" s="60">
        <v>9</v>
      </c>
      <c r="K1499" s="60">
        <v>10</v>
      </c>
      <c r="L1499" s="61">
        <v>11</v>
      </c>
      <c r="M1499" s="60">
        <v>12</v>
      </c>
      <c r="N1499" s="60">
        <v>13</v>
      </c>
      <c r="O1499" s="60">
        <v>14</v>
      </c>
      <c r="P1499" s="61">
        <v>15</v>
      </c>
      <c r="Q1499" s="60">
        <v>16</v>
      </c>
      <c r="R1499" s="60">
        <v>17</v>
      </c>
      <c r="S1499" s="60">
        <v>18</v>
      </c>
      <c r="T1499" s="60">
        <v>19</v>
      </c>
      <c r="U1499" s="60">
        <v>20</v>
      </c>
      <c r="W1499" s="62"/>
      <c r="X1499" s="62"/>
      <c r="Y1499" s="62"/>
      <c r="Z1499" s="62"/>
      <c r="AA1499" s="62"/>
      <c r="AB1499" s="62"/>
    </row>
    <row r="1500" spans="1:28" ht="21.75" customHeight="1">
      <c r="A1500" s="193">
        <v>1</v>
      </c>
      <c r="B1500" s="197" t="s">
        <v>16</v>
      </c>
      <c r="C1500" s="127">
        <v>95</v>
      </c>
      <c r="D1500" s="127">
        <f>C1500*15</f>
        <v>1425</v>
      </c>
      <c r="E1500" s="127">
        <f>SUM(C1500*32)</f>
        <v>3040</v>
      </c>
      <c r="F1500" s="127">
        <f>SUM(C1500*22)</f>
        <v>2090</v>
      </c>
      <c r="G1500" s="127">
        <f>SUM(E1500*8)</f>
        <v>24320</v>
      </c>
      <c r="H1500" s="127" t="s">
        <v>20</v>
      </c>
      <c r="I1500" s="128">
        <f>SUM(D1500+F1500+G1500)</f>
        <v>27835</v>
      </c>
      <c r="J1500" s="127">
        <f>SUM(C1500*3)</f>
        <v>285</v>
      </c>
      <c r="K1500" s="127">
        <f>SUM(E1500*0.5)</f>
        <v>1520</v>
      </c>
      <c r="L1500" s="127" t="str">
        <f>+L1502</f>
        <v>+</v>
      </c>
      <c r="M1500" s="128">
        <f>SUM(J1500:L1500)</f>
        <v>1805</v>
      </c>
      <c r="N1500" s="127">
        <f>SUM(C1500*3)</f>
        <v>285</v>
      </c>
      <c r="O1500" s="127">
        <f>SUM(E1500*1)</f>
        <v>3040</v>
      </c>
      <c r="P1500" s="127" t="s">
        <v>20</v>
      </c>
      <c r="Q1500" s="128">
        <f>SUM(N1500:P1500)</f>
        <v>3325</v>
      </c>
      <c r="R1500" s="127">
        <f>SUM(C1500*2)</f>
        <v>190</v>
      </c>
      <c r="S1500" s="127">
        <f>SUM(E1500*0.5)</f>
        <v>1520</v>
      </c>
      <c r="T1500" s="127" t="s">
        <v>20</v>
      </c>
      <c r="U1500" s="128">
        <f>SUM(R1500:T1500)</f>
        <v>1710</v>
      </c>
      <c r="W1500" s="62"/>
      <c r="X1500" s="62"/>
      <c r="Y1500" s="62"/>
      <c r="Z1500" s="62"/>
      <c r="AA1500" s="62"/>
      <c r="AB1500" s="62"/>
    </row>
    <row r="1501" spans="1:28" ht="21.75" customHeight="1">
      <c r="A1501" s="193">
        <v>2</v>
      </c>
      <c r="B1501" s="197" t="s">
        <v>17</v>
      </c>
      <c r="C1501" s="127">
        <v>53</v>
      </c>
      <c r="D1501" s="127">
        <f>SUM(C1501*15)</f>
        <v>795</v>
      </c>
      <c r="E1501" s="129">
        <f>SUM(C1501*24)</f>
        <v>1272</v>
      </c>
      <c r="F1501" s="127">
        <f>SUM(C1501*32.5)</f>
        <v>1722.5</v>
      </c>
      <c r="G1501" s="127">
        <f>SUM(E1501*8)</f>
        <v>10176</v>
      </c>
      <c r="H1501" s="127" t="s">
        <v>20</v>
      </c>
      <c r="I1501" s="128">
        <f>SUM(D1501+F1501+G1501)</f>
        <v>12693.5</v>
      </c>
      <c r="J1501" s="127">
        <f>SUM(C1501*2.5)</f>
        <v>132.5</v>
      </c>
      <c r="K1501" s="127">
        <f>SUM(E1501*0.5)</f>
        <v>636</v>
      </c>
      <c r="L1501" s="127" t="s">
        <v>20</v>
      </c>
      <c r="M1501" s="128">
        <f>SUM(J1501:L1501)</f>
        <v>768.5</v>
      </c>
      <c r="N1501" s="127">
        <f>SUM(C1501*3)</f>
        <v>159</v>
      </c>
      <c r="O1501" s="127">
        <f>SUM(E1501*1)</f>
        <v>1272</v>
      </c>
      <c r="P1501" s="127" t="s">
        <v>20</v>
      </c>
      <c r="Q1501" s="128">
        <f>SUM(N1501:P1501)</f>
        <v>1431</v>
      </c>
      <c r="R1501" s="127">
        <f>SUM(C1501*2)</f>
        <v>106</v>
      </c>
      <c r="S1501" s="127">
        <f>SUM(E1501*0.5)</f>
        <v>636</v>
      </c>
      <c r="T1501" s="127" t="s">
        <v>20</v>
      </c>
      <c r="U1501" s="128">
        <f>SUM(R1501:T1501)</f>
        <v>742</v>
      </c>
      <c r="W1501" s="62"/>
      <c r="X1501" s="62"/>
      <c r="Y1501" s="62"/>
      <c r="Z1501" s="62"/>
      <c r="AA1501" s="62"/>
      <c r="AB1501" s="62"/>
    </row>
    <row r="1502" spans="1:21" ht="21.75" customHeight="1">
      <c r="A1502" s="193">
        <v>3</v>
      </c>
      <c r="B1502" s="197" t="s">
        <v>18</v>
      </c>
      <c r="C1502" s="127">
        <v>65</v>
      </c>
      <c r="D1502" s="127">
        <f>SUM(C1502*15)</f>
        <v>975</v>
      </c>
      <c r="E1502" s="127">
        <f>SUM(C1502*32)</f>
        <v>2080</v>
      </c>
      <c r="F1502" s="127">
        <f>SUM(C1502*22)</f>
        <v>1430</v>
      </c>
      <c r="G1502" s="127">
        <f>SUM(E1502*8)</f>
        <v>16640</v>
      </c>
      <c r="H1502" s="127" t="s">
        <v>20</v>
      </c>
      <c r="I1502" s="128">
        <f>SUM(D1502+F1502+G1502)</f>
        <v>19045</v>
      </c>
      <c r="J1502" s="127">
        <f>SUM(C1502*3)</f>
        <v>195</v>
      </c>
      <c r="K1502" s="127">
        <f>SUM(E1502*0.5)</f>
        <v>1040</v>
      </c>
      <c r="L1502" s="127" t="s">
        <v>20</v>
      </c>
      <c r="M1502" s="128">
        <f>SUM(J1502:L1502)</f>
        <v>1235</v>
      </c>
      <c r="N1502" s="127">
        <f>SUM(C1502*3)</f>
        <v>195</v>
      </c>
      <c r="O1502" s="127">
        <f>SUM(E1502*1)</f>
        <v>2080</v>
      </c>
      <c r="P1502" s="127" t="s">
        <v>20</v>
      </c>
      <c r="Q1502" s="128">
        <f>SUM(N1502:P1502)</f>
        <v>2275</v>
      </c>
      <c r="R1502" s="127">
        <f>SUM(C1502*2)</f>
        <v>130</v>
      </c>
      <c r="S1502" s="127">
        <f>SUM(E1502*0.5)</f>
        <v>1040</v>
      </c>
      <c r="T1502" s="127" t="s">
        <v>20</v>
      </c>
      <c r="U1502" s="128">
        <f>SUM(R1502:T1502)</f>
        <v>1170</v>
      </c>
    </row>
    <row r="1503" spans="1:21" ht="21.75" customHeight="1">
      <c r="A1503" s="193">
        <v>4</v>
      </c>
      <c r="B1503" s="197" t="s">
        <v>84</v>
      </c>
      <c r="C1503" s="127">
        <v>36</v>
      </c>
      <c r="D1503" s="127">
        <f>SUM(C1503*15)</f>
        <v>540</v>
      </c>
      <c r="E1503" s="129">
        <f>SUM(C1503*24)</f>
        <v>864</v>
      </c>
      <c r="F1503" s="127">
        <f>SUM(C1503*32.5)</f>
        <v>1170</v>
      </c>
      <c r="G1503" s="127">
        <f>SUM(E1503*8)</f>
        <v>6912</v>
      </c>
      <c r="H1503" s="127" t="s">
        <v>20</v>
      </c>
      <c r="I1503" s="128">
        <f>SUM(D1503+F1503+G1503)</f>
        <v>8622</v>
      </c>
      <c r="J1503" s="127">
        <f>SUM(C1503*2.5)</f>
        <v>90</v>
      </c>
      <c r="K1503" s="127">
        <f>SUM(E1503*0.5)</f>
        <v>432</v>
      </c>
      <c r="L1503" s="127" t="s">
        <v>20</v>
      </c>
      <c r="M1503" s="128">
        <f>SUM(J1503:L1503)</f>
        <v>522</v>
      </c>
      <c r="N1503" s="127">
        <f>SUM(C1503*3)</f>
        <v>108</v>
      </c>
      <c r="O1503" s="127">
        <f>SUM(E1503*1)</f>
        <v>864</v>
      </c>
      <c r="P1503" s="127" t="s">
        <v>20</v>
      </c>
      <c r="Q1503" s="128">
        <f>SUM(N1503:P1503)</f>
        <v>972</v>
      </c>
      <c r="R1503" s="127">
        <f>SUM(C1503*2)</f>
        <v>72</v>
      </c>
      <c r="S1503" s="127">
        <f>SUM(E1503*0.5)</f>
        <v>432</v>
      </c>
      <c r="T1503" s="127" t="s">
        <v>20</v>
      </c>
      <c r="U1503" s="128">
        <f>SUM(R1503:T1503)</f>
        <v>504</v>
      </c>
    </row>
    <row r="1504" spans="2:21" ht="21.75" customHeight="1">
      <c r="B1504" s="133" t="s">
        <v>27</v>
      </c>
      <c r="C1504" s="130">
        <f>C1503+C1502+C1501+C1500</f>
        <v>249</v>
      </c>
      <c r="D1504" s="130">
        <f aca="true" t="shared" si="37" ref="D1504:U1504">D1503+D1502+D1501+D1500</f>
        <v>3735</v>
      </c>
      <c r="E1504" s="130">
        <f t="shared" si="37"/>
        <v>7256</v>
      </c>
      <c r="F1504" s="130">
        <f t="shared" si="37"/>
        <v>6412.5</v>
      </c>
      <c r="G1504" s="130">
        <f t="shared" si="37"/>
        <v>58048</v>
      </c>
      <c r="H1504" s="127" t="s">
        <v>20</v>
      </c>
      <c r="I1504" s="130">
        <f t="shared" si="37"/>
        <v>68195.5</v>
      </c>
      <c r="J1504" s="130">
        <f t="shared" si="37"/>
        <v>702.5</v>
      </c>
      <c r="K1504" s="130">
        <f t="shared" si="37"/>
        <v>3628</v>
      </c>
      <c r="L1504" s="127" t="s">
        <v>20</v>
      </c>
      <c r="M1504" s="130">
        <f t="shared" si="37"/>
        <v>4330.5</v>
      </c>
      <c r="N1504" s="130">
        <f t="shared" si="37"/>
        <v>747</v>
      </c>
      <c r="O1504" s="130">
        <f t="shared" si="37"/>
        <v>7256</v>
      </c>
      <c r="P1504" s="127" t="s">
        <v>20</v>
      </c>
      <c r="Q1504" s="130">
        <f t="shared" si="37"/>
        <v>8003</v>
      </c>
      <c r="R1504" s="130">
        <f t="shared" si="37"/>
        <v>498</v>
      </c>
      <c r="S1504" s="130">
        <f t="shared" si="37"/>
        <v>3628</v>
      </c>
      <c r="T1504" s="127" t="s">
        <v>20</v>
      </c>
      <c r="U1504" s="130">
        <f t="shared" si="37"/>
        <v>4126</v>
      </c>
    </row>
    <row r="1505" spans="2:21" ht="19.5">
      <c r="B1505" s="41" t="s">
        <v>298</v>
      </c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87" t="s">
        <v>21</v>
      </c>
      <c r="T1505" s="88" t="s">
        <v>205</v>
      </c>
      <c r="U1505" s="84"/>
    </row>
    <row r="1506" spans="2:21" ht="12.75">
      <c r="B1506" s="40" t="s">
        <v>22</v>
      </c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224"/>
      <c r="T1506" s="224"/>
      <c r="U1506" s="40" t="s">
        <v>26</v>
      </c>
    </row>
    <row r="1507" spans="2:22" ht="16.5">
      <c r="B1507" s="113" t="s">
        <v>69</v>
      </c>
      <c r="C1507" s="67"/>
      <c r="D1507" s="67"/>
      <c r="E1507" s="67"/>
      <c r="F1507" s="212"/>
      <c r="G1507" s="212"/>
      <c r="H1507" s="212"/>
      <c r="I1507" s="212"/>
      <c r="J1507" s="212"/>
      <c r="K1507" s="212"/>
      <c r="L1507" s="212"/>
      <c r="M1507" s="212"/>
      <c r="N1507" s="212"/>
      <c r="O1507" s="212"/>
      <c r="P1507" s="80"/>
      <c r="Q1507" s="80"/>
      <c r="R1507" s="212"/>
      <c r="S1507" s="212"/>
      <c r="T1507" s="212"/>
      <c r="U1507" s="212"/>
      <c r="V1507" s="62"/>
    </row>
    <row r="1508" spans="2:22" ht="15.75">
      <c r="B1508" s="80"/>
      <c r="C1508" s="211"/>
      <c r="D1508" s="211"/>
      <c r="E1508" s="211" t="s">
        <v>265</v>
      </c>
      <c r="F1508" s="211"/>
      <c r="G1508" s="211" t="s">
        <v>269</v>
      </c>
      <c r="H1508" s="214"/>
      <c r="I1508" s="214"/>
      <c r="J1508" s="214"/>
      <c r="K1508" s="214"/>
      <c r="L1508" s="211" t="s">
        <v>207</v>
      </c>
      <c r="M1508" s="211"/>
      <c r="N1508" s="211"/>
      <c r="O1508" s="211"/>
      <c r="P1508" s="96"/>
      <c r="Q1508" s="183"/>
      <c r="R1508" s="211" t="s">
        <v>206</v>
      </c>
      <c r="S1508" s="214"/>
      <c r="T1508" s="214"/>
      <c r="U1508" s="214"/>
      <c r="V1508" s="62"/>
    </row>
    <row r="1509" spans="2:22" ht="15.75">
      <c r="B1509" s="80"/>
      <c r="C1509" s="66"/>
      <c r="D1509" s="65" t="s">
        <v>267</v>
      </c>
      <c r="E1509" s="66" t="s">
        <v>266</v>
      </c>
      <c r="F1509" s="65" t="s">
        <v>267</v>
      </c>
      <c r="G1509" s="96"/>
      <c r="H1509" s="96"/>
      <c r="I1509" s="96"/>
      <c r="J1509" s="96"/>
      <c r="K1509" s="96"/>
      <c r="L1509" s="211" t="s">
        <v>208</v>
      </c>
      <c r="M1509" s="214"/>
      <c r="N1509" s="214"/>
      <c r="O1509" s="214"/>
      <c r="P1509" s="96"/>
      <c r="Q1509" s="96"/>
      <c r="R1509" s="96"/>
      <c r="S1509" s="96"/>
      <c r="T1509" s="96"/>
      <c r="U1509" s="96"/>
      <c r="V1509" s="62"/>
    </row>
    <row r="1510" spans="2:21" ht="15.75">
      <c r="B1510" s="49" t="s">
        <v>263</v>
      </c>
      <c r="C1510" s="46"/>
      <c r="D1510" s="46">
        <v>30</v>
      </c>
      <c r="E1510" s="46">
        <v>12</v>
      </c>
      <c r="F1510" s="46">
        <v>37</v>
      </c>
      <c r="G1510" s="157"/>
      <c r="H1510" s="157"/>
      <c r="I1510" s="157"/>
      <c r="J1510" s="157"/>
      <c r="K1510" s="157"/>
      <c r="L1510" s="211" t="s">
        <v>209</v>
      </c>
      <c r="M1510" s="214"/>
      <c r="N1510" s="214"/>
      <c r="O1510" s="214"/>
      <c r="P1510" s="157"/>
      <c r="Q1510" s="157"/>
      <c r="R1510" s="157"/>
      <c r="S1510" s="157"/>
      <c r="T1510" s="157"/>
      <c r="U1510" s="157"/>
    </row>
    <row r="1511" spans="2:26" ht="16.5">
      <c r="B1511" s="49" t="s">
        <v>264</v>
      </c>
      <c r="C1511" s="43"/>
      <c r="D1511" s="43"/>
      <c r="E1511" s="43"/>
      <c r="F1511" s="43"/>
      <c r="G1511" s="43"/>
      <c r="H1511" s="43"/>
      <c r="I1511" s="43"/>
      <c r="J1511" s="43"/>
      <c r="K1511" s="9"/>
      <c r="L1511" s="9"/>
      <c r="M1511" s="9"/>
      <c r="N1511" s="9"/>
      <c r="O1511" s="9"/>
      <c r="P1511" s="43"/>
      <c r="Q1511" s="43"/>
      <c r="R1511" s="43"/>
      <c r="S1511" s="43"/>
      <c r="T1511" s="43"/>
      <c r="U1511" s="43"/>
      <c r="W1511" s="62"/>
      <c r="X1511" s="62"/>
      <c r="Y1511" s="62"/>
      <c r="Z1511" s="62"/>
    </row>
    <row r="1512" spans="2:26" ht="16.5">
      <c r="B1512" s="82" t="s">
        <v>27</v>
      </c>
      <c r="C1512" s="48"/>
      <c r="D1512" s="48">
        <f>D1510+D1511</f>
        <v>30</v>
      </c>
      <c r="E1512" s="48">
        <f>E1510+E1511</f>
        <v>12</v>
      </c>
      <c r="F1512" s="48">
        <f>F1510+F1511</f>
        <v>37</v>
      </c>
      <c r="G1512" s="213" t="s">
        <v>0</v>
      </c>
      <c r="H1512" s="214"/>
      <c r="I1512" s="214"/>
      <c r="J1512" s="214"/>
      <c r="K1512" s="214"/>
      <c r="L1512" s="214"/>
      <c r="M1512" s="214"/>
      <c r="N1512" s="214"/>
      <c r="O1512" s="214"/>
      <c r="P1512" s="214"/>
      <c r="Q1512" s="214"/>
      <c r="R1512" s="214"/>
      <c r="S1512" s="214"/>
      <c r="T1512" s="214"/>
      <c r="U1512" s="214"/>
      <c r="W1512" s="62"/>
      <c r="X1512" s="62"/>
      <c r="Y1512" s="62"/>
      <c r="Z1512" s="62"/>
    </row>
    <row r="1513" spans="2:26" ht="17.25">
      <c r="B1513" s="82" t="s">
        <v>102</v>
      </c>
      <c r="C1513" s="220"/>
      <c r="D1513" s="220"/>
      <c r="E1513" s="220"/>
      <c r="F1513" s="220"/>
      <c r="G1513" s="213" t="s">
        <v>268</v>
      </c>
      <c r="H1513" s="214"/>
      <c r="I1513" s="214"/>
      <c r="J1513" s="214"/>
      <c r="K1513" s="214"/>
      <c r="L1513" s="214"/>
      <c r="M1513" s="214"/>
      <c r="N1513" s="214"/>
      <c r="O1513" s="214"/>
      <c r="P1513" s="214"/>
      <c r="Q1513" s="214"/>
      <c r="R1513" s="214"/>
      <c r="S1513" s="214"/>
      <c r="T1513" s="214"/>
      <c r="U1513" s="214"/>
      <c r="W1513" s="62"/>
      <c r="X1513" s="62"/>
      <c r="Y1513" s="62"/>
      <c r="Z1513" s="62"/>
    </row>
    <row r="1514" spans="2:21" ht="18">
      <c r="B1514" s="45"/>
      <c r="C1514" s="219"/>
      <c r="D1514" s="219"/>
      <c r="E1514" s="48"/>
      <c r="F1514" s="48"/>
      <c r="G1514" s="213" t="s">
        <v>305</v>
      </c>
      <c r="H1514" s="214"/>
      <c r="I1514" s="214"/>
      <c r="J1514" s="214"/>
      <c r="K1514" s="214"/>
      <c r="L1514" s="214"/>
      <c r="M1514" s="214"/>
      <c r="N1514" s="214"/>
      <c r="O1514" s="214"/>
      <c r="P1514" s="214"/>
      <c r="Q1514" s="214"/>
      <c r="R1514" s="214"/>
      <c r="S1514" s="214"/>
      <c r="T1514" s="214"/>
      <c r="U1514" s="214"/>
    </row>
    <row r="1515" spans="2:21" ht="16.5">
      <c r="B1515" s="93" t="s">
        <v>271</v>
      </c>
      <c r="C1515" s="118"/>
      <c r="D1515" s="118"/>
      <c r="E1515" s="118"/>
      <c r="F1515" s="118"/>
      <c r="G1515" s="118"/>
      <c r="H1515" s="118"/>
      <c r="I1515" s="118"/>
      <c r="J1515" s="118"/>
      <c r="K1515" s="118"/>
      <c r="L1515" s="118"/>
      <c r="M1515" s="118"/>
      <c r="N1515" s="118"/>
      <c r="O1515" s="118"/>
      <c r="P1515" s="118"/>
      <c r="Q1515" s="118"/>
      <c r="R1515" s="118"/>
      <c r="S1515" s="118"/>
      <c r="T1515" s="118"/>
      <c r="U1515" s="118"/>
    </row>
    <row r="1516" spans="1:24" ht="16.5" customHeight="1">
      <c r="A1516" s="49" t="s">
        <v>299</v>
      </c>
      <c r="B1516" s="49"/>
      <c r="C1516" s="49"/>
      <c r="D1516" s="49"/>
      <c r="E1516" s="49"/>
      <c r="F1516" s="49"/>
      <c r="G1516" s="49"/>
      <c r="H1516" s="49"/>
      <c r="I1516" s="49"/>
      <c r="J1516" s="49"/>
      <c r="K1516" s="49"/>
      <c r="L1516" s="49"/>
      <c r="M1516" s="49"/>
      <c r="N1516" s="49"/>
      <c r="O1516" s="49"/>
      <c r="P1516" s="49"/>
      <c r="Q1516" s="49"/>
      <c r="R1516" s="49"/>
      <c r="S1516" s="49"/>
      <c r="T1516" s="49"/>
      <c r="U1516" s="49"/>
      <c r="V1516" s="49"/>
      <c r="W1516" s="49"/>
      <c r="X1516" s="49"/>
    </row>
    <row r="1517" spans="2:21" ht="17.25">
      <c r="B1517" s="51"/>
      <c r="C1517" s="52"/>
      <c r="D1517" s="52"/>
      <c r="E1517" s="52"/>
      <c r="F1517" s="52"/>
      <c r="G1517" s="52"/>
      <c r="H1517" s="52"/>
      <c r="I1517" s="52"/>
      <c r="J1517" s="52"/>
      <c r="K1517" s="52"/>
      <c r="L1517" s="52"/>
      <c r="M1517" s="52"/>
      <c r="N1517" s="52"/>
      <c r="O1517" s="52"/>
      <c r="P1517" s="52"/>
      <c r="Q1517" s="52"/>
      <c r="R1517" s="52"/>
      <c r="S1517" s="52"/>
      <c r="T1517" s="52"/>
      <c r="U1517" s="52"/>
    </row>
    <row r="1518" spans="2:21" ht="17.25">
      <c r="B1518" s="51"/>
      <c r="C1518" s="52"/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2"/>
      <c r="O1518" s="52"/>
      <c r="P1518" s="52"/>
      <c r="Q1518" s="52"/>
      <c r="R1518" s="52"/>
      <c r="S1518" s="52"/>
      <c r="T1518" s="52"/>
      <c r="U1518" s="52"/>
    </row>
    <row r="1519" spans="2:21" ht="17.25">
      <c r="B1519" s="51"/>
      <c r="C1519" s="52"/>
      <c r="D1519" s="52"/>
      <c r="E1519" s="52"/>
      <c r="F1519" s="52"/>
      <c r="G1519" s="52"/>
      <c r="H1519" s="52"/>
      <c r="I1519" s="52"/>
      <c r="J1519" s="52"/>
      <c r="K1519" s="52"/>
      <c r="L1519" s="52"/>
      <c r="M1519" s="52"/>
      <c r="N1519" s="52"/>
      <c r="O1519" s="52"/>
      <c r="P1519" s="52"/>
      <c r="Q1519" s="52"/>
      <c r="R1519" s="52"/>
      <c r="S1519" s="52"/>
      <c r="T1519" s="52"/>
      <c r="U1519" s="52"/>
    </row>
    <row r="1520" spans="2:21" ht="17.25">
      <c r="B1520" s="51"/>
      <c r="C1520" s="52"/>
      <c r="D1520" s="52"/>
      <c r="E1520" s="52"/>
      <c r="F1520" s="52"/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  <c r="R1520" s="52"/>
      <c r="S1520" s="52"/>
      <c r="T1520" s="52"/>
      <c r="U1520" s="52"/>
    </row>
    <row r="1521" spans="2:21" ht="17.25">
      <c r="B1521" s="51"/>
      <c r="C1521" s="52"/>
      <c r="D1521" s="52"/>
      <c r="E1521" s="52"/>
      <c r="F1521" s="52"/>
      <c r="G1521" s="52"/>
      <c r="H1521" s="52"/>
      <c r="I1521" s="52"/>
      <c r="J1521" s="52"/>
      <c r="K1521" s="52"/>
      <c r="L1521" s="52"/>
      <c r="M1521" s="52"/>
      <c r="N1521" s="52"/>
      <c r="O1521" s="52"/>
      <c r="P1521" s="52"/>
      <c r="Q1521" s="52"/>
      <c r="R1521" s="52"/>
      <c r="S1521" s="52"/>
      <c r="T1521" s="52"/>
      <c r="U1521" s="52"/>
    </row>
    <row r="1522" spans="2:21" ht="17.25">
      <c r="B1522" s="51"/>
      <c r="C1522" s="52"/>
      <c r="D1522" s="52"/>
      <c r="E1522" s="52"/>
      <c r="F1522" s="52"/>
      <c r="G1522" s="52"/>
      <c r="H1522" s="52"/>
      <c r="I1522" s="52"/>
      <c r="J1522" s="52"/>
      <c r="K1522" s="52"/>
      <c r="L1522" s="52"/>
      <c r="M1522" s="52"/>
      <c r="N1522" s="52"/>
      <c r="O1522" s="52"/>
      <c r="P1522" s="52"/>
      <c r="Q1522" s="52"/>
      <c r="R1522" s="52"/>
      <c r="S1522" s="52"/>
      <c r="T1522" s="52"/>
      <c r="U1522" s="52"/>
    </row>
    <row r="1523" spans="2:21" ht="17.25">
      <c r="B1523" s="51"/>
      <c r="C1523" s="52"/>
      <c r="D1523" s="52"/>
      <c r="E1523" s="52"/>
      <c r="F1523" s="52"/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  <c r="R1523" s="52"/>
      <c r="S1523" s="52"/>
      <c r="T1523" s="52"/>
      <c r="U1523" s="52"/>
    </row>
    <row r="1524" spans="2:21" ht="18">
      <c r="B1524" s="56">
        <v>39</v>
      </c>
      <c r="C1524" s="56"/>
      <c r="D1524" s="56"/>
      <c r="E1524" s="56"/>
      <c r="F1524" s="56"/>
      <c r="G1524" s="56"/>
      <c r="H1524" s="56"/>
      <c r="I1524" s="56"/>
      <c r="J1524" s="56"/>
      <c r="K1524" s="56"/>
      <c r="L1524" s="56"/>
      <c r="M1524" s="56"/>
      <c r="N1524" s="56"/>
      <c r="O1524" s="56"/>
      <c r="P1524" s="56"/>
      <c r="Q1524" s="56"/>
      <c r="R1524" s="56"/>
      <c r="S1524" s="56"/>
      <c r="T1524" s="56"/>
      <c r="U1524" s="56"/>
    </row>
    <row r="1525" spans="2:21" ht="18">
      <c r="B1525" s="56"/>
      <c r="C1525" s="56"/>
      <c r="D1525" s="56"/>
      <c r="E1525" s="56"/>
      <c r="F1525" s="56"/>
      <c r="G1525" s="56"/>
      <c r="H1525" s="56"/>
      <c r="I1525" s="56"/>
      <c r="J1525" s="56"/>
      <c r="K1525" s="56"/>
      <c r="L1525" s="56"/>
      <c r="M1525" s="56"/>
      <c r="N1525" s="56"/>
      <c r="O1525" s="56"/>
      <c r="P1525" s="56"/>
      <c r="Q1525" s="56"/>
      <c r="R1525" s="56"/>
      <c r="S1525" s="56"/>
      <c r="T1525" s="56"/>
      <c r="U1525" s="56"/>
    </row>
    <row r="1526" spans="2:21" ht="18">
      <c r="B1526" s="56"/>
      <c r="C1526" s="56"/>
      <c r="D1526" s="56"/>
      <c r="E1526" s="56"/>
      <c r="F1526" s="56"/>
      <c r="G1526" s="56"/>
      <c r="H1526" s="56"/>
      <c r="I1526" s="56"/>
      <c r="J1526" s="56"/>
      <c r="K1526" s="56"/>
      <c r="L1526" s="56"/>
      <c r="M1526" s="56"/>
      <c r="N1526" s="56"/>
      <c r="O1526" s="56"/>
      <c r="P1526" s="56"/>
      <c r="Q1526" s="56"/>
      <c r="R1526" s="56"/>
      <c r="S1526" s="56"/>
      <c r="T1526" s="56"/>
      <c r="U1526" s="56"/>
    </row>
    <row r="1527" spans="2:21" ht="18">
      <c r="B1527" s="56"/>
      <c r="C1527" s="56"/>
      <c r="D1527" s="56"/>
      <c r="E1527" s="56"/>
      <c r="F1527" s="56"/>
      <c r="G1527" s="56"/>
      <c r="H1527" s="56"/>
      <c r="I1527" s="56"/>
      <c r="J1527" s="56"/>
      <c r="K1527" s="56"/>
      <c r="L1527" s="56"/>
      <c r="M1527" s="56"/>
      <c r="N1527" s="56"/>
      <c r="O1527" s="56"/>
      <c r="P1527" s="56"/>
      <c r="Q1527" s="56"/>
      <c r="R1527" s="56"/>
      <c r="S1527" s="56"/>
      <c r="T1527" s="56"/>
      <c r="U1527" s="56"/>
    </row>
    <row r="1528" spans="2:21" ht="23.25">
      <c r="B1528" s="114" t="s">
        <v>146</v>
      </c>
      <c r="C1528" s="117"/>
      <c r="D1528" s="117"/>
      <c r="E1528" s="117"/>
      <c r="F1528" s="117"/>
      <c r="G1528" s="117"/>
      <c r="H1528" s="117"/>
      <c r="I1528" s="117"/>
      <c r="J1528" s="117"/>
      <c r="K1528" s="117"/>
      <c r="L1528" s="117"/>
      <c r="M1528" s="117"/>
      <c r="N1528" s="117"/>
      <c r="O1528" s="117"/>
      <c r="P1528" s="117"/>
      <c r="Q1528" s="117"/>
      <c r="R1528" s="117"/>
      <c r="S1528" s="117"/>
      <c r="T1528" s="117"/>
      <c r="U1528" s="117"/>
    </row>
    <row r="1529" spans="2:21" ht="22.5">
      <c r="B1529" s="115" t="s">
        <v>247</v>
      </c>
      <c r="C1529" s="117"/>
      <c r="D1529" s="117"/>
      <c r="E1529" s="117"/>
      <c r="F1529" s="117"/>
      <c r="G1529" s="117"/>
      <c r="H1529" s="117"/>
      <c r="I1529" s="117"/>
      <c r="J1529" s="117"/>
      <c r="K1529" s="117"/>
      <c r="L1529" s="117"/>
      <c r="M1529" s="117"/>
      <c r="N1529" s="117"/>
      <c r="O1529" s="117"/>
      <c r="P1529" s="117"/>
      <c r="Q1529" s="117"/>
      <c r="R1529" s="117"/>
      <c r="S1529" s="117"/>
      <c r="T1529" s="117"/>
      <c r="U1529" s="117"/>
    </row>
    <row r="1530" spans="2:21" ht="23.25">
      <c r="B1530" s="116"/>
      <c r="C1530" s="53"/>
      <c r="D1530" s="53"/>
      <c r="E1530" s="53"/>
      <c r="F1530" s="229" t="s">
        <v>313</v>
      </c>
      <c r="G1530" s="229"/>
      <c r="H1530" s="229"/>
      <c r="I1530" s="229"/>
      <c r="J1530" s="229"/>
      <c r="K1530" s="229"/>
      <c r="L1530" s="229"/>
      <c r="M1530" s="229"/>
      <c r="N1530" s="229"/>
      <c r="O1530" s="229"/>
      <c r="P1530" s="229"/>
      <c r="Q1530" s="229"/>
      <c r="R1530" s="53"/>
      <c r="S1530" s="53"/>
      <c r="T1530" s="53"/>
      <c r="U1530" s="53"/>
    </row>
    <row r="1531" spans="2:21" ht="21" customHeight="1">
      <c r="B1531" s="119" t="s">
        <v>182</v>
      </c>
      <c r="C1531" s="119"/>
      <c r="D1531" s="119"/>
      <c r="E1531" s="119"/>
      <c r="F1531" s="119"/>
      <c r="G1531" s="119"/>
      <c r="H1531" s="119"/>
      <c r="I1531" s="57"/>
      <c r="J1531" s="9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</row>
    <row r="1532" spans="2:17" ht="21" customHeight="1">
      <c r="B1532" s="3" t="s">
        <v>22</v>
      </c>
      <c r="Q1532" s="3" t="s">
        <v>22</v>
      </c>
    </row>
    <row r="1533" spans="2:22" ht="21" customHeight="1">
      <c r="B1533" s="69" t="s">
        <v>1</v>
      </c>
      <c r="C1533" s="72" t="s">
        <v>343</v>
      </c>
      <c r="D1533" s="70" t="s">
        <v>29</v>
      </c>
      <c r="E1533" s="70" t="s">
        <v>4</v>
      </c>
      <c r="F1533" s="71" t="s">
        <v>21</v>
      </c>
      <c r="G1533" s="72" t="s">
        <v>12</v>
      </c>
      <c r="H1533" s="72" t="s">
        <v>13</v>
      </c>
      <c r="I1533" s="73" t="s">
        <v>0</v>
      </c>
      <c r="J1533" s="74" t="s">
        <v>11</v>
      </c>
      <c r="K1533" s="74" t="s">
        <v>12</v>
      </c>
      <c r="L1533" s="72" t="s">
        <v>13</v>
      </c>
      <c r="M1533" s="73" t="s">
        <v>0</v>
      </c>
      <c r="N1533" s="72" t="s">
        <v>14</v>
      </c>
      <c r="O1533" s="74" t="s">
        <v>15</v>
      </c>
      <c r="P1533" s="74" t="s">
        <v>13</v>
      </c>
      <c r="Q1533" s="73" t="s">
        <v>0</v>
      </c>
      <c r="R1533" s="74" t="s">
        <v>23</v>
      </c>
      <c r="S1533" s="74" t="s">
        <v>24</v>
      </c>
      <c r="T1533" s="72" t="s">
        <v>13</v>
      </c>
      <c r="U1533" s="73" t="s">
        <v>0</v>
      </c>
      <c r="V1533" s="62"/>
    </row>
    <row r="1534" spans="2:22" ht="21" customHeight="1">
      <c r="B1534" s="69" t="s">
        <v>3</v>
      </c>
      <c r="C1534" s="101" t="s">
        <v>319</v>
      </c>
      <c r="D1534" s="70" t="s">
        <v>30</v>
      </c>
      <c r="E1534" s="70" t="s">
        <v>5</v>
      </c>
      <c r="F1534" s="70" t="s">
        <v>7</v>
      </c>
      <c r="G1534" s="70" t="s">
        <v>8</v>
      </c>
      <c r="H1534" s="70" t="s">
        <v>9</v>
      </c>
      <c r="I1534" s="60" t="s">
        <v>10</v>
      </c>
      <c r="J1534" s="70" t="s">
        <v>7</v>
      </c>
      <c r="K1534" s="70" t="s">
        <v>8</v>
      </c>
      <c r="L1534" s="70" t="s">
        <v>9</v>
      </c>
      <c r="M1534" s="60" t="s">
        <v>10</v>
      </c>
      <c r="N1534" s="70" t="s">
        <v>7</v>
      </c>
      <c r="O1534" s="70" t="s">
        <v>8</v>
      </c>
      <c r="P1534" s="70" t="s">
        <v>9</v>
      </c>
      <c r="Q1534" s="60" t="s">
        <v>10</v>
      </c>
      <c r="R1534" s="73" t="s">
        <v>7</v>
      </c>
      <c r="S1534" s="73" t="s">
        <v>8</v>
      </c>
      <c r="T1534" s="70" t="s">
        <v>9</v>
      </c>
      <c r="U1534" s="60" t="s">
        <v>10</v>
      </c>
      <c r="V1534" s="62"/>
    </row>
    <row r="1535" spans="2:22" ht="21" customHeight="1">
      <c r="B1535" s="75"/>
      <c r="C1535" s="101" t="s">
        <v>320</v>
      </c>
      <c r="D1535" s="70" t="s">
        <v>308</v>
      </c>
      <c r="E1535" s="70" t="s">
        <v>6</v>
      </c>
      <c r="F1535" s="70" t="s">
        <v>31</v>
      </c>
      <c r="G1535" s="70" t="s">
        <v>31</v>
      </c>
      <c r="H1535" s="89">
        <v>0.03</v>
      </c>
      <c r="I1535" s="62"/>
      <c r="J1535" s="62"/>
      <c r="K1535" s="62"/>
      <c r="L1535" s="76">
        <v>0.01</v>
      </c>
      <c r="M1535" s="62"/>
      <c r="N1535" s="77"/>
      <c r="O1535" s="77"/>
      <c r="P1535" s="76">
        <v>0.01</v>
      </c>
      <c r="Q1535" s="77"/>
      <c r="R1535" s="62"/>
      <c r="S1535" s="62"/>
      <c r="T1535" s="62"/>
      <c r="U1535" s="62"/>
      <c r="V1535" s="62"/>
    </row>
    <row r="1536" spans="2:21" ht="21" customHeight="1">
      <c r="B1536" s="11"/>
      <c r="D1536" s="4" t="s">
        <v>32</v>
      </c>
      <c r="E1536" s="5"/>
      <c r="F1536" s="4" t="s">
        <v>32</v>
      </c>
      <c r="G1536" s="4" t="s">
        <v>32</v>
      </c>
      <c r="H1536" s="4" t="s">
        <v>32</v>
      </c>
      <c r="I1536" s="4" t="s">
        <v>32</v>
      </c>
      <c r="J1536" s="4" t="s">
        <v>32</v>
      </c>
      <c r="K1536" s="4" t="s">
        <v>32</v>
      </c>
      <c r="L1536" s="4" t="s">
        <v>32</v>
      </c>
      <c r="N1536" s="4" t="s">
        <v>32</v>
      </c>
      <c r="O1536" s="4" t="s">
        <v>32</v>
      </c>
      <c r="P1536" s="4" t="s">
        <v>32</v>
      </c>
      <c r="Q1536" s="4" t="s">
        <v>32</v>
      </c>
      <c r="R1536" s="4" t="s">
        <v>32</v>
      </c>
      <c r="S1536" s="4" t="s">
        <v>32</v>
      </c>
      <c r="T1536" s="4" t="s">
        <v>32</v>
      </c>
      <c r="U1536" s="4" t="s">
        <v>32</v>
      </c>
    </row>
    <row r="1537" spans="2:21" ht="21" customHeight="1">
      <c r="B1537" s="60">
        <v>1</v>
      </c>
      <c r="C1537" s="60"/>
      <c r="D1537" s="60">
        <v>3</v>
      </c>
      <c r="E1537" s="60">
        <v>4</v>
      </c>
      <c r="F1537" s="60">
        <v>5</v>
      </c>
      <c r="G1537" s="60">
        <v>6</v>
      </c>
      <c r="H1537" s="61">
        <v>7</v>
      </c>
      <c r="I1537" s="60">
        <v>8</v>
      </c>
      <c r="J1537" s="60">
        <v>9</v>
      </c>
      <c r="K1537" s="60">
        <v>10</v>
      </c>
      <c r="L1537" s="61">
        <v>11</v>
      </c>
      <c r="M1537" s="60">
        <v>12</v>
      </c>
      <c r="N1537" s="60">
        <v>13</v>
      </c>
      <c r="O1537" s="60">
        <v>14</v>
      </c>
      <c r="P1537" s="61">
        <v>15</v>
      </c>
      <c r="Q1537" s="60">
        <v>16</v>
      </c>
      <c r="R1537" s="60">
        <v>17</v>
      </c>
      <c r="S1537" s="60">
        <v>18</v>
      </c>
      <c r="T1537" s="60">
        <v>19</v>
      </c>
      <c r="U1537" s="60">
        <v>20</v>
      </c>
    </row>
    <row r="1538" spans="2:22" ht="21" customHeight="1">
      <c r="B1538" s="138"/>
      <c r="C1538" s="135"/>
      <c r="D1538" s="135"/>
      <c r="E1538" s="142" t="s">
        <v>22</v>
      </c>
      <c r="F1538" s="135"/>
      <c r="G1538" s="135"/>
      <c r="H1538" s="135"/>
      <c r="I1538" s="135"/>
      <c r="J1538" s="135"/>
      <c r="K1538" s="135"/>
      <c r="L1538" s="135"/>
      <c r="M1538" s="135"/>
      <c r="N1538" s="135"/>
      <c r="O1538" s="135"/>
      <c r="P1538" s="135"/>
      <c r="Q1538" s="135"/>
      <c r="R1538" s="135"/>
      <c r="S1538" s="135"/>
      <c r="T1538" s="135"/>
      <c r="U1538" s="135"/>
      <c r="V1538" s="135"/>
    </row>
    <row r="1539" spans="1:22" ht="21" customHeight="1">
      <c r="A1539" s="193">
        <v>1</v>
      </c>
      <c r="B1539" s="197" t="s">
        <v>16</v>
      </c>
      <c r="C1539" s="127">
        <v>98</v>
      </c>
      <c r="D1539" s="127">
        <f>C1539*15</f>
        <v>1470</v>
      </c>
      <c r="E1539" s="127">
        <f>SUM(C1539*32)</f>
        <v>3136</v>
      </c>
      <c r="F1539" s="127">
        <f>SUM(C1539*22)</f>
        <v>2156</v>
      </c>
      <c r="G1539" s="127">
        <f>SUM(E1539*8)</f>
        <v>25088</v>
      </c>
      <c r="H1539" s="127" t="s">
        <v>20</v>
      </c>
      <c r="I1539" s="128">
        <f>SUM(D1539+F1539+G1539)</f>
        <v>28714</v>
      </c>
      <c r="J1539" s="127">
        <f>SUM(C1539*3)</f>
        <v>294</v>
      </c>
      <c r="K1539" s="127">
        <f>SUM(E1539*0.5)</f>
        <v>1568</v>
      </c>
      <c r="L1539" s="127" t="str">
        <f>+L1541</f>
        <v>+</v>
      </c>
      <c r="M1539" s="128">
        <f>SUM(J1539:L1539)</f>
        <v>1862</v>
      </c>
      <c r="N1539" s="127">
        <f>SUM(C1539*3)</f>
        <v>294</v>
      </c>
      <c r="O1539" s="127">
        <f>SUM(E1539*1)</f>
        <v>3136</v>
      </c>
      <c r="P1539" s="127" t="s">
        <v>20</v>
      </c>
      <c r="Q1539" s="128">
        <f>SUM(N1539:P1539)</f>
        <v>3430</v>
      </c>
      <c r="R1539" s="127">
        <f>SUM(C1539*2)</f>
        <v>196</v>
      </c>
      <c r="S1539" s="127">
        <f>SUM(E1539*0.5)</f>
        <v>1568</v>
      </c>
      <c r="T1539" s="127" t="s">
        <v>20</v>
      </c>
      <c r="U1539" s="128">
        <f>SUM(R1539:T1539)</f>
        <v>1764</v>
      </c>
      <c r="V1539" s="135"/>
    </row>
    <row r="1540" spans="1:22" ht="21" customHeight="1">
      <c r="A1540" s="193">
        <v>2</v>
      </c>
      <c r="B1540" s="197" t="s">
        <v>17</v>
      </c>
      <c r="C1540" s="127">
        <v>39</v>
      </c>
      <c r="D1540" s="127">
        <f>SUM(C1540*15)</f>
        <v>585</v>
      </c>
      <c r="E1540" s="129">
        <f>SUM(C1540*24)</f>
        <v>936</v>
      </c>
      <c r="F1540" s="127">
        <f>SUM(C1540*32.5)</f>
        <v>1267.5</v>
      </c>
      <c r="G1540" s="127">
        <f>SUM(E1540*8)</f>
        <v>7488</v>
      </c>
      <c r="H1540" s="127" t="s">
        <v>20</v>
      </c>
      <c r="I1540" s="128">
        <f>SUM(D1540+F1540+G1540)</f>
        <v>9340.5</v>
      </c>
      <c r="J1540" s="127">
        <f>SUM(C1540*2.5)</f>
        <v>97.5</v>
      </c>
      <c r="K1540" s="127">
        <f>SUM(E1540*0.5)</f>
        <v>468</v>
      </c>
      <c r="L1540" s="127" t="s">
        <v>20</v>
      </c>
      <c r="M1540" s="128">
        <f>SUM(J1540:L1540)</f>
        <v>565.5</v>
      </c>
      <c r="N1540" s="127">
        <f>SUM(C1540*3)</f>
        <v>117</v>
      </c>
      <c r="O1540" s="127">
        <f>SUM(E1540*1)</f>
        <v>936</v>
      </c>
      <c r="P1540" s="127" t="s">
        <v>20</v>
      </c>
      <c r="Q1540" s="128">
        <f>SUM(N1540:P1540)</f>
        <v>1053</v>
      </c>
      <c r="R1540" s="127">
        <f>SUM(C1540*2)</f>
        <v>78</v>
      </c>
      <c r="S1540" s="127">
        <f>SUM(E1540*0.5)</f>
        <v>468</v>
      </c>
      <c r="T1540" s="127" t="s">
        <v>20</v>
      </c>
      <c r="U1540" s="128">
        <f>SUM(R1540:T1540)</f>
        <v>546</v>
      </c>
      <c r="V1540" s="135"/>
    </row>
    <row r="1541" spans="1:22" ht="21" customHeight="1">
      <c r="A1541" s="193">
        <v>3</v>
      </c>
      <c r="B1541" s="197" t="s">
        <v>18</v>
      </c>
      <c r="C1541" s="127">
        <v>65</v>
      </c>
      <c r="D1541" s="127">
        <f>SUM(C1541*15)</f>
        <v>975</v>
      </c>
      <c r="E1541" s="127">
        <f>SUM(C1541*32)</f>
        <v>2080</v>
      </c>
      <c r="F1541" s="127">
        <f>SUM(C1541*22)</f>
        <v>1430</v>
      </c>
      <c r="G1541" s="127">
        <f>SUM(E1541*8)</f>
        <v>16640</v>
      </c>
      <c r="H1541" s="127" t="s">
        <v>20</v>
      </c>
      <c r="I1541" s="128">
        <f>SUM(D1541+F1541+G1541)</f>
        <v>19045</v>
      </c>
      <c r="J1541" s="127">
        <f>SUM(C1541*3)</f>
        <v>195</v>
      </c>
      <c r="K1541" s="127">
        <f>SUM(E1541*0.5)</f>
        <v>1040</v>
      </c>
      <c r="L1541" s="127" t="s">
        <v>20</v>
      </c>
      <c r="M1541" s="128">
        <f>SUM(J1541:L1541)</f>
        <v>1235</v>
      </c>
      <c r="N1541" s="127">
        <f>SUM(C1541*3)</f>
        <v>195</v>
      </c>
      <c r="O1541" s="127">
        <f>SUM(E1541*1)</f>
        <v>2080</v>
      </c>
      <c r="P1541" s="127" t="s">
        <v>20</v>
      </c>
      <c r="Q1541" s="128">
        <f>SUM(N1541:P1541)</f>
        <v>2275</v>
      </c>
      <c r="R1541" s="127">
        <f>SUM(C1541*2)</f>
        <v>130</v>
      </c>
      <c r="S1541" s="127">
        <f>SUM(E1541*0.5)</f>
        <v>1040</v>
      </c>
      <c r="T1541" s="127" t="s">
        <v>20</v>
      </c>
      <c r="U1541" s="128">
        <f>SUM(R1541:T1541)</f>
        <v>1170</v>
      </c>
      <c r="V1541" s="135"/>
    </row>
    <row r="1542" spans="1:22" ht="21" customHeight="1">
      <c r="A1542" s="193">
        <v>4</v>
      </c>
      <c r="B1542" s="197" t="s">
        <v>84</v>
      </c>
      <c r="C1542" s="127">
        <v>28</v>
      </c>
      <c r="D1542" s="127">
        <f>SUM(C1542*15)</f>
        <v>420</v>
      </c>
      <c r="E1542" s="129">
        <f>SUM(C1542*24)</f>
        <v>672</v>
      </c>
      <c r="F1542" s="127">
        <f>SUM(C1542*32.5)</f>
        <v>910</v>
      </c>
      <c r="G1542" s="127">
        <f>SUM(E1542*8)</f>
        <v>5376</v>
      </c>
      <c r="H1542" s="127" t="s">
        <v>20</v>
      </c>
      <c r="I1542" s="128">
        <f>SUM(D1542+F1542+G1542)</f>
        <v>6706</v>
      </c>
      <c r="J1542" s="127">
        <f>SUM(C1542*2.5)</f>
        <v>70</v>
      </c>
      <c r="K1542" s="127">
        <f>SUM(E1542*0.5)</f>
        <v>336</v>
      </c>
      <c r="L1542" s="127" t="s">
        <v>20</v>
      </c>
      <c r="M1542" s="128">
        <f>SUM(J1542:L1542)</f>
        <v>406</v>
      </c>
      <c r="N1542" s="127">
        <f>SUM(C1542*3)</f>
        <v>84</v>
      </c>
      <c r="O1542" s="127">
        <f>SUM(E1542*1)</f>
        <v>672</v>
      </c>
      <c r="P1542" s="127" t="s">
        <v>20</v>
      </c>
      <c r="Q1542" s="128">
        <f>SUM(N1542:P1542)</f>
        <v>756</v>
      </c>
      <c r="R1542" s="127">
        <f>SUM(C1542*2)</f>
        <v>56</v>
      </c>
      <c r="S1542" s="127">
        <f>SUM(E1542*0.5)</f>
        <v>336</v>
      </c>
      <c r="T1542" s="127" t="s">
        <v>20</v>
      </c>
      <c r="U1542" s="128">
        <f>SUM(R1542:T1542)</f>
        <v>392</v>
      </c>
      <c r="V1542" s="135"/>
    </row>
    <row r="1543" spans="2:22" ht="19.5">
      <c r="B1543" s="133" t="s">
        <v>27</v>
      </c>
      <c r="C1543" s="133">
        <f>C1542+C1541+C1540+C1539</f>
        <v>230</v>
      </c>
      <c r="D1543" s="130">
        <f>D1542+D1541+D1540+D1539</f>
        <v>3450</v>
      </c>
      <c r="E1543" s="130">
        <f aca="true" t="shared" si="38" ref="E1543:U1543">SUM(E1539:E1542)</f>
        <v>6824</v>
      </c>
      <c r="F1543" s="130">
        <f t="shared" si="38"/>
        <v>5763.5</v>
      </c>
      <c r="G1543" s="130">
        <f t="shared" si="38"/>
        <v>54592</v>
      </c>
      <c r="H1543" s="130">
        <f t="shared" si="38"/>
        <v>0</v>
      </c>
      <c r="I1543" s="130">
        <f t="shared" si="38"/>
        <v>63805.5</v>
      </c>
      <c r="J1543" s="130">
        <f t="shared" si="38"/>
        <v>656.5</v>
      </c>
      <c r="K1543" s="130">
        <f t="shared" si="38"/>
        <v>3412</v>
      </c>
      <c r="L1543" s="130">
        <f t="shared" si="38"/>
        <v>0</v>
      </c>
      <c r="M1543" s="130">
        <f t="shared" si="38"/>
        <v>4068.5</v>
      </c>
      <c r="N1543" s="130">
        <f t="shared" si="38"/>
        <v>690</v>
      </c>
      <c r="O1543" s="130">
        <f t="shared" si="38"/>
        <v>6824</v>
      </c>
      <c r="P1543" s="130">
        <f t="shared" si="38"/>
        <v>0</v>
      </c>
      <c r="Q1543" s="130">
        <f t="shared" si="38"/>
        <v>7514</v>
      </c>
      <c r="R1543" s="130">
        <f t="shared" si="38"/>
        <v>460</v>
      </c>
      <c r="S1543" s="130">
        <f t="shared" si="38"/>
        <v>3412</v>
      </c>
      <c r="T1543" s="130">
        <f t="shared" si="38"/>
        <v>0</v>
      </c>
      <c r="U1543" s="130">
        <f t="shared" si="38"/>
        <v>3872</v>
      </c>
      <c r="V1543" s="135"/>
    </row>
    <row r="1544" spans="2:21" ht="19.5">
      <c r="B1544" s="41" t="s">
        <v>298</v>
      </c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87" t="s">
        <v>21</v>
      </c>
      <c r="T1544" s="88" t="s">
        <v>205</v>
      </c>
      <c r="U1544" s="40"/>
    </row>
    <row r="1545" spans="2:21" ht="12.75">
      <c r="B1545" s="40" t="s">
        <v>22</v>
      </c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</row>
    <row r="1546" spans="2:22" ht="16.5">
      <c r="B1546" s="113" t="s">
        <v>69</v>
      </c>
      <c r="C1546" s="67"/>
      <c r="D1546" s="67"/>
      <c r="E1546" s="67"/>
      <c r="F1546" s="212"/>
      <c r="G1546" s="212"/>
      <c r="H1546" s="212"/>
      <c r="I1546" s="212"/>
      <c r="J1546" s="212"/>
      <c r="K1546" s="212"/>
      <c r="L1546" s="212"/>
      <c r="M1546" s="212"/>
      <c r="N1546" s="212"/>
      <c r="O1546" s="212"/>
      <c r="P1546" s="80"/>
      <c r="Q1546" s="80"/>
      <c r="R1546" s="212"/>
      <c r="S1546" s="212"/>
      <c r="T1546" s="212"/>
      <c r="U1546" s="212"/>
      <c r="V1546" s="62"/>
    </row>
    <row r="1547" spans="2:22" ht="15.75">
      <c r="B1547" s="80"/>
      <c r="C1547" s="211"/>
      <c r="D1547" s="211"/>
      <c r="E1547" s="211" t="s">
        <v>265</v>
      </c>
      <c r="F1547" s="211"/>
      <c r="G1547" s="211" t="s">
        <v>269</v>
      </c>
      <c r="H1547" s="214"/>
      <c r="I1547" s="214"/>
      <c r="J1547" s="214"/>
      <c r="K1547" s="214"/>
      <c r="L1547" s="211" t="s">
        <v>207</v>
      </c>
      <c r="M1547" s="211"/>
      <c r="N1547" s="211"/>
      <c r="O1547" s="211"/>
      <c r="P1547" s="96"/>
      <c r="Q1547" s="183"/>
      <c r="R1547" s="211" t="s">
        <v>206</v>
      </c>
      <c r="S1547" s="214"/>
      <c r="T1547" s="214"/>
      <c r="U1547" s="214"/>
      <c r="V1547" s="62"/>
    </row>
    <row r="1548" spans="2:21" ht="15.75">
      <c r="B1548" s="80"/>
      <c r="C1548" s="66"/>
      <c r="D1548" s="65" t="s">
        <v>267</v>
      </c>
      <c r="E1548" s="66" t="s">
        <v>266</v>
      </c>
      <c r="F1548" s="65" t="s">
        <v>267</v>
      </c>
      <c r="G1548" s="157"/>
      <c r="H1548" s="157"/>
      <c r="I1548" s="157"/>
      <c r="J1548" s="157"/>
      <c r="K1548" s="157"/>
      <c r="L1548" s="211" t="s">
        <v>208</v>
      </c>
      <c r="M1548" s="214"/>
      <c r="N1548" s="214"/>
      <c r="O1548" s="214"/>
      <c r="P1548" s="157"/>
      <c r="Q1548" s="157"/>
      <c r="R1548" s="157"/>
      <c r="S1548" s="157"/>
      <c r="T1548" s="157"/>
      <c r="U1548" s="157"/>
    </row>
    <row r="1549" spans="2:21" ht="15.75">
      <c r="B1549" s="49" t="s">
        <v>263</v>
      </c>
      <c r="C1549" s="85"/>
      <c r="D1549" s="85">
        <v>20</v>
      </c>
      <c r="E1549" s="85">
        <v>19</v>
      </c>
      <c r="F1549" s="85">
        <v>17</v>
      </c>
      <c r="G1549" s="157"/>
      <c r="H1549" s="157"/>
      <c r="I1549" s="157"/>
      <c r="J1549" s="157"/>
      <c r="K1549" s="157"/>
      <c r="L1549" s="211" t="s">
        <v>209</v>
      </c>
      <c r="M1549" s="214"/>
      <c r="N1549" s="214"/>
      <c r="O1549" s="214"/>
      <c r="P1549" s="157"/>
      <c r="Q1549" s="157"/>
      <c r="R1549" s="157"/>
      <c r="S1549" s="157"/>
      <c r="T1549" s="157"/>
      <c r="U1549" s="157"/>
    </row>
    <row r="1550" spans="2:25" ht="16.5">
      <c r="B1550" s="49" t="s">
        <v>264</v>
      </c>
      <c r="C1550" s="58"/>
      <c r="D1550" s="58"/>
      <c r="E1550" s="58"/>
      <c r="F1550" s="58"/>
      <c r="G1550" s="43"/>
      <c r="H1550" s="43"/>
      <c r="I1550" s="43"/>
      <c r="J1550" s="43"/>
      <c r="K1550" s="9"/>
      <c r="L1550" s="9"/>
      <c r="M1550" s="9"/>
      <c r="N1550" s="9"/>
      <c r="O1550" s="9"/>
      <c r="P1550" s="43"/>
      <c r="Q1550" s="43"/>
      <c r="R1550" s="43"/>
      <c r="S1550" s="43"/>
      <c r="T1550" s="43"/>
      <c r="U1550" s="43"/>
      <c r="W1550" s="62"/>
      <c r="X1550" s="62"/>
      <c r="Y1550" s="62"/>
    </row>
    <row r="1551" spans="2:25" ht="16.5">
      <c r="B1551" s="82" t="s">
        <v>27</v>
      </c>
      <c r="C1551" s="90"/>
      <c r="D1551" s="90">
        <f>D1549+D1550</f>
        <v>20</v>
      </c>
      <c r="E1551" s="90">
        <f>E1549+E1550</f>
        <v>19</v>
      </c>
      <c r="F1551" s="90">
        <f>F1549+F1550</f>
        <v>17</v>
      </c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W1551" s="62"/>
      <c r="X1551" s="62"/>
      <c r="Y1551" s="62"/>
    </row>
    <row r="1552" spans="2:21" ht="17.25">
      <c r="B1552" s="82" t="s">
        <v>102</v>
      </c>
      <c r="C1552" s="210"/>
      <c r="D1552" s="210"/>
      <c r="E1552" s="210"/>
      <c r="F1552" s="210"/>
      <c r="G1552" s="213" t="s">
        <v>268</v>
      </c>
      <c r="H1552" s="214"/>
      <c r="I1552" s="214"/>
      <c r="J1552" s="214"/>
      <c r="K1552" s="214"/>
      <c r="L1552" s="214"/>
      <c r="M1552" s="214"/>
      <c r="N1552" s="214"/>
      <c r="O1552" s="214"/>
      <c r="P1552" s="214"/>
      <c r="Q1552" s="214"/>
      <c r="R1552" s="214"/>
      <c r="S1552" s="214"/>
      <c r="T1552" s="214"/>
      <c r="U1552" s="214"/>
    </row>
    <row r="1553" spans="2:21" ht="16.5">
      <c r="B1553" s="49"/>
      <c r="C1553" s="211"/>
      <c r="D1553" s="211"/>
      <c r="E1553" s="90"/>
      <c r="F1553" s="90"/>
      <c r="G1553" s="213" t="s">
        <v>305</v>
      </c>
      <c r="H1553" s="214"/>
      <c r="I1553" s="214"/>
      <c r="J1553" s="214"/>
      <c r="K1553" s="214"/>
      <c r="L1553" s="214"/>
      <c r="M1553" s="214"/>
      <c r="N1553" s="214"/>
      <c r="O1553" s="214"/>
      <c r="P1553" s="214"/>
      <c r="Q1553" s="214"/>
      <c r="R1553" s="214"/>
      <c r="S1553" s="214"/>
      <c r="T1553" s="214"/>
      <c r="U1553" s="214"/>
    </row>
    <row r="1554" spans="2:21" ht="16.5">
      <c r="B1554" s="93" t="s">
        <v>280</v>
      </c>
      <c r="C1554" s="118"/>
      <c r="D1554" s="118"/>
      <c r="E1554" s="118"/>
      <c r="F1554" s="118"/>
      <c r="G1554" s="118"/>
      <c r="H1554" s="118"/>
      <c r="I1554" s="118"/>
      <c r="J1554" s="118"/>
      <c r="K1554" s="118"/>
      <c r="L1554" s="118"/>
      <c r="M1554" s="118"/>
      <c r="N1554" s="118"/>
      <c r="O1554" s="118"/>
      <c r="P1554" s="118"/>
      <c r="Q1554" s="118"/>
      <c r="R1554" s="118"/>
      <c r="S1554" s="118"/>
      <c r="T1554" s="118"/>
      <c r="U1554" s="118"/>
    </row>
    <row r="1555" spans="1:25" ht="16.5" customHeight="1">
      <c r="A1555" s="49" t="s">
        <v>299</v>
      </c>
      <c r="B1555" s="49"/>
      <c r="C1555" s="49"/>
      <c r="D1555" s="49"/>
      <c r="E1555" s="49"/>
      <c r="F1555" s="49"/>
      <c r="G1555" s="49"/>
      <c r="H1555" s="49"/>
      <c r="I1555" s="49"/>
      <c r="J1555" s="49"/>
      <c r="K1555" s="49"/>
      <c r="L1555" s="49"/>
      <c r="M1555" s="49"/>
      <c r="N1555" s="49"/>
      <c r="O1555" s="49"/>
      <c r="P1555" s="49"/>
      <c r="Q1555" s="49"/>
      <c r="R1555" s="49"/>
      <c r="S1555" s="49"/>
      <c r="T1555" s="49"/>
      <c r="U1555" s="49"/>
      <c r="V1555" s="49"/>
      <c r="W1555" s="49"/>
      <c r="X1555" s="49"/>
      <c r="Y1555" s="49"/>
    </row>
    <row r="1556" spans="2:21" ht="17.25">
      <c r="B1556" s="51"/>
      <c r="C1556" s="52"/>
      <c r="D1556" s="52"/>
      <c r="E1556" s="52"/>
      <c r="F1556" s="52"/>
      <c r="G1556" s="52"/>
      <c r="H1556" s="52"/>
      <c r="I1556" s="52"/>
      <c r="J1556" s="52"/>
      <c r="K1556" s="52"/>
      <c r="L1556" s="52"/>
      <c r="M1556" s="52"/>
      <c r="N1556" s="52"/>
      <c r="O1556" s="52"/>
      <c r="P1556" s="52"/>
      <c r="Q1556" s="52"/>
      <c r="R1556" s="52"/>
      <c r="S1556" s="52"/>
      <c r="T1556" s="52"/>
      <c r="U1556" s="52"/>
    </row>
    <row r="1557" spans="2:21" ht="17.25">
      <c r="B1557" s="51"/>
      <c r="C1557" s="52"/>
      <c r="D1557" s="52"/>
      <c r="E1557" s="52"/>
      <c r="F1557" s="52"/>
      <c r="G1557" s="52"/>
      <c r="H1557" s="52"/>
      <c r="I1557" s="52"/>
      <c r="J1557" s="52"/>
      <c r="K1557" s="52"/>
      <c r="L1557" s="52"/>
      <c r="M1557" s="52"/>
      <c r="N1557" s="52"/>
      <c r="O1557" s="52"/>
      <c r="P1557" s="52"/>
      <c r="Q1557" s="52"/>
      <c r="R1557" s="52"/>
      <c r="S1557" s="52"/>
      <c r="T1557" s="52"/>
      <c r="U1557" s="52"/>
    </row>
    <row r="1558" spans="2:21" ht="17.25">
      <c r="B1558" s="51"/>
      <c r="C1558" s="52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  <c r="R1558" s="52"/>
      <c r="S1558" s="52"/>
      <c r="T1558" s="52"/>
      <c r="U1558" s="52"/>
    </row>
    <row r="1559" spans="2:21" ht="17.25">
      <c r="B1559" s="51"/>
      <c r="C1559" s="52"/>
      <c r="D1559" s="52"/>
      <c r="E1559" s="52"/>
      <c r="F1559" s="52"/>
      <c r="G1559" s="52"/>
      <c r="H1559" s="52"/>
      <c r="I1559" s="52"/>
      <c r="J1559" s="52"/>
      <c r="K1559" s="52"/>
      <c r="L1559" s="52"/>
      <c r="M1559" s="52"/>
      <c r="N1559" s="52"/>
      <c r="O1559" s="52"/>
      <c r="P1559" s="52"/>
      <c r="Q1559" s="52"/>
      <c r="R1559" s="52"/>
      <c r="S1559" s="52"/>
      <c r="T1559" s="52"/>
      <c r="U1559" s="52"/>
    </row>
    <row r="1560" spans="2:21" ht="17.25">
      <c r="B1560" s="51"/>
      <c r="C1560" s="52"/>
      <c r="D1560" s="52"/>
      <c r="E1560" s="52"/>
      <c r="F1560" s="52"/>
      <c r="G1560" s="52"/>
      <c r="H1560" s="52"/>
      <c r="I1560" s="52"/>
      <c r="J1560" s="52"/>
      <c r="K1560" s="52"/>
      <c r="L1560" s="52"/>
      <c r="M1560" s="52"/>
      <c r="N1560" s="52"/>
      <c r="O1560" s="52"/>
      <c r="P1560" s="52"/>
      <c r="Q1560" s="52"/>
      <c r="R1560" s="52"/>
      <c r="S1560" s="52"/>
      <c r="T1560" s="52"/>
      <c r="U1560" s="52"/>
    </row>
    <row r="1561" spans="2:21" ht="17.25">
      <c r="B1561" s="51"/>
      <c r="C1561" s="52"/>
      <c r="D1561" s="52"/>
      <c r="E1561" s="52"/>
      <c r="F1561" s="52"/>
      <c r="G1561" s="52"/>
      <c r="H1561" s="52"/>
      <c r="I1561" s="52"/>
      <c r="J1561" s="52"/>
      <c r="K1561" s="52"/>
      <c r="L1561" s="52"/>
      <c r="M1561" s="52"/>
      <c r="N1561" s="52"/>
      <c r="O1561" s="52"/>
      <c r="P1561" s="52"/>
      <c r="Q1561" s="52"/>
      <c r="R1561" s="52"/>
      <c r="S1561" s="52"/>
      <c r="T1561" s="52"/>
      <c r="U1561" s="52"/>
    </row>
    <row r="1562" spans="1:21" ht="23.25">
      <c r="A1562" s="204"/>
      <c r="B1562" s="51"/>
      <c r="C1562" s="52"/>
      <c r="D1562" s="52"/>
      <c r="E1562" s="52"/>
      <c r="F1562" s="52"/>
      <c r="G1562" s="52"/>
      <c r="H1562" s="52"/>
      <c r="I1562" s="204">
        <v>40</v>
      </c>
      <c r="J1562" s="52"/>
      <c r="K1562" s="52"/>
      <c r="L1562" s="52"/>
      <c r="M1562" s="52"/>
      <c r="N1562" s="52"/>
      <c r="O1562" s="52"/>
      <c r="P1562" s="52"/>
      <c r="Q1562" s="52"/>
      <c r="R1562" s="52"/>
      <c r="S1562" s="52"/>
      <c r="T1562" s="52"/>
      <c r="U1562" s="52"/>
    </row>
    <row r="1563" spans="2:21" ht="17.25">
      <c r="B1563" s="51"/>
      <c r="C1563" s="52"/>
      <c r="D1563" s="52"/>
      <c r="E1563" s="52"/>
      <c r="F1563" s="52"/>
      <c r="G1563" s="52"/>
      <c r="H1563" s="52"/>
      <c r="I1563" s="52"/>
      <c r="J1563" s="52"/>
      <c r="K1563" s="52"/>
      <c r="L1563" s="52"/>
      <c r="M1563" s="52"/>
      <c r="N1563" s="52"/>
      <c r="O1563" s="52"/>
      <c r="P1563" s="52"/>
      <c r="Q1563" s="52"/>
      <c r="R1563" s="52"/>
      <c r="S1563" s="52"/>
      <c r="T1563" s="52"/>
      <c r="U1563" s="52"/>
    </row>
    <row r="1564" spans="2:21" ht="17.25">
      <c r="B1564" s="51"/>
      <c r="C1564" s="52"/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  <c r="N1564" s="52"/>
      <c r="O1564" s="52"/>
      <c r="P1564" s="52"/>
      <c r="Q1564" s="52"/>
      <c r="R1564" s="52"/>
      <c r="S1564" s="52"/>
      <c r="T1564" s="52"/>
      <c r="U1564" s="52"/>
    </row>
    <row r="1565" spans="2:21" ht="17.25">
      <c r="B1565" s="51"/>
      <c r="C1565" s="52"/>
      <c r="D1565" s="52"/>
      <c r="E1565" s="52"/>
      <c r="F1565" s="52"/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  <c r="R1565" s="52"/>
      <c r="S1565" s="52"/>
      <c r="T1565" s="52"/>
      <c r="U1565" s="52"/>
    </row>
    <row r="1566" spans="2:21" ht="17.25">
      <c r="B1566" s="51"/>
      <c r="C1566" s="52"/>
      <c r="D1566" s="52"/>
      <c r="E1566" s="52"/>
      <c r="F1566" s="52"/>
      <c r="G1566" s="52"/>
      <c r="H1566" s="52"/>
      <c r="I1566" s="52"/>
      <c r="J1566" s="52"/>
      <c r="K1566" s="52"/>
      <c r="L1566" s="52"/>
      <c r="M1566" s="52"/>
      <c r="N1566" s="52"/>
      <c r="O1566" s="52"/>
      <c r="P1566" s="52"/>
      <c r="Q1566" s="52"/>
      <c r="R1566" s="52"/>
      <c r="S1566" s="52"/>
      <c r="T1566" s="52"/>
      <c r="U1566" s="52"/>
    </row>
    <row r="1567" spans="2:21" ht="23.25">
      <c r="B1567" s="114" t="s">
        <v>146</v>
      </c>
      <c r="C1567" s="56"/>
      <c r="D1567" s="56"/>
      <c r="E1567" s="56"/>
      <c r="F1567" s="56"/>
      <c r="G1567" s="56"/>
      <c r="H1567" s="56"/>
      <c r="I1567" s="56"/>
      <c r="J1567" s="56"/>
      <c r="K1567" s="56"/>
      <c r="L1567" s="56"/>
      <c r="M1567" s="56"/>
      <c r="N1567" s="56"/>
      <c r="O1567" s="56"/>
      <c r="P1567" s="56"/>
      <c r="Q1567" s="56"/>
      <c r="R1567" s="56"/>
      <c r="S1567" s="56"/>
      <c r="T1567" s="56"/>
      <c r="U1567" s="56"/>
    </row>
    <row r="1568" spans="2:21" ht="22.5">
      <c r="B1568" s="115" t="s">
        <v>247</v>
      </c>
      <c r="C1568" s="117"/>
      <c r="D1568" s="117"/>
      <c r="E1568" s="117"/>
      <c r="F1568" s="117"/>
      <c r="G1568" s="117"/>
      <c r="H1568" s="117"/>
      <c r="I1568" s="117"/>
      <c r="J1568" s="117"/>
      <c r="K1568" s="117"/>
      <c r="L1568" s="117"/>
      <c r="M1568" s="117"/>
      <c r="N1568" s="117"/>
      <c r="O1568" s="117"/>
      <c r="P1568" s="117"/>
      <c r="Q1568" s="117"/>
      <c r="R1568" s="117"/>
      <c r="S1568" s="117"/>
      <c r="T1568" s="117"/>
      <c r="U1568" s="117"/>
    </row>
    <row r="1569" spans="2:21" ht="23.25">
      <c r="B1569" s="116"/>
      <c r="C1569" s="53"/>
      <c r="D1569" s="53"/>
      <c r="E1569" s="53"/>
      <c r="F1569" s="53"/>
      <c r="G1569" s="229" t="s">
        <v>313</v>
      </c>
      <c r="H1569" s="229"/>
      <c r="I1569" s="229"/>
      <c r="J1569" s="229"/>
      <c r="K1569" s="229"/>
      <c r="L1569" s="229"/>
      <c r="M1569" s="229"/>
      <c r="N1569" s="229"/>
      <c r="O1569" s="229"/>
      <c r="P1569" s="229"/>
      <c r="Q1569" s="229"/>
      <c r="R1569" s="229"/>
      <c r="S1569" s="53"/>
      <c r="T1569" s="53"/>
      <c r="U1569" s="53"/>
    </row>
    <row r="1570" spans="2:21" ht="22.5" customHeight="1">
      <c r="B1570" s="119" t="s">
        <v>149</v>
      </c>
      <c r="C1570" s="119"/>
      <c r="D1570" s="119"/>
      <c r="E1570" s="119"/>
      <c r="F1570" s="119"/>
      <c r="G1570" s="119"/>
      <c r="H1570" s="119"/>
      <c r="I1570" s="57"/>
      <c r="J1570" s="9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</row>
    <row r="1571" spans="2:17" ht="22.5" customHeight="1">
      <c r="B1571" s="3" t="s">
        <v>22</v>
      </c>
      <c r="Q1571" s="3" t="s">
        <v>22</v>
      </c>
    </row>
    <row r="1572" spans="2:22" ht="22.5" customHeight="1">
      <c r="B1572" s="69" t="s">
        <v>1</v>
      </c>
      <c r="C1572" s="72" t="s">
        <v>343</v>
      </c>
      <c r="D1572" s="70" t="s">
        <v>29</v>
      </c>
      <c r="E1572" s="70" t="s">
        <v>4</v>
      </c>
      <c r="F1572" s="71" t="s">
        <v>21</v>
      </c>
      <c r="G1572" s="72" t="s">
        <v>12</v>
      </c>
      <c r="H1572" s="72" t="s">
        <v>13</v>
      </c>
      <c r="I1572" s="73" t="s">
        <v>0</v>
      </c>
      <c r="J1572" s="74" t="s">
        <v>11</v>
      </c>
      <c r="K1572" s="74" t="s">
        <v>12</v>
      </c>
      <c r="L1572" s="72" t="s">
        <v>13</v>
      </c>
      <c r="M1572" s="73" t="s">
        <v>0</v>
      </c>
      <c r="N1572" s="72" t="s">
        <v>14</v>
      </c>
      <c r="O1572" s="74" t="s">
        <v>15</v>
      </c>
      <c r="P1572" s="74" t="s">
        <v>13</v>
      </c>
      <c r="Q1572" s="73" t="s">
        <v>0</v>
      </c>
      <c r="R1572" s="74" t="s">
        <v>23</v>
      </c>
      <c r="S1572" s="74" t="s">
        <v>24</v>
      </c>
      <c r="T1572" s="72" t="s">
        <v>13</v>
      </c>
      <c r="U1572" s="73" t="s">
        <v>0</v>
      </c>
      <c r="V1572" s="62"/>
    </row>
    <row r="1573" spans="2:22" ht="22.5" customHeight="1">
      <c r="B1573" s="69" t="s">
        <v>3</v>
      </c>
      <c r="C1573" s="101" t="s">
        <v>319</v>
      </c>
      <c r="D1573" s="70" t="s">
        <v>30</v>
      </c>
      <c r="E1573" s="70" t="s">
        <v>5</v>
      </c>
      <c r="F1573" s="70" t="s">
        <v>7</v>
      </c>
      <c r="G1573" s="70" t="s">
        <v>8</v>
      </c>
      <c r="H1573" s="70" t="s">
        <v>9</v>
      </c>
      <c r="I1573" s="60" t="s">
        <v>10</v>
      </c>
      <c r="J1573" s="70" t="s">
        <v>7</v>
      </c>
      <c r="K1573" s="70" t="s">
        <v>8</v>
      </c>
      <c r="L1573" s="70" t="s">
        <v>9</v>
      </c>
      <c r="M1573" s="60" t="s">
        <v>10</v>
      </c>
      <c r="N1573" s="70" t="s">
        <v>7</v>
      </c>
      <c r="O1573" s="70" t="s">
        <v>8</v>
      </c>
      <c r="P1573" s="70" t="s">
        <v>9</v>
      </c>
      <c r="Q1573" s="60" t="s">
        <v>10</v>
      </c>
      <c r="R1573" s="73" t="s">
        <v>7</v>
      </c>
      <c r="S1573" s="73" t="s">
        <v>8</v>
      </c>
      <c r="T1573" s="70" t="s">
        <v>9</v>
      </c>
      <c r="U1573" s="60" t="s">
        <v>10</v>
      </c>
      <c r="V1573" s="62"/>
    </row>
    <row r="1574" spans="2:22" ht="22.5" customHeight="1">
      <c r="B1574" s="75"/>
      <c r="C1574" s="101" t="s">
        <v>320</v>
      </c>
      <c r="D1574" s="70" t="s">
        <v>308</v>
      </c>
      <c r="E1574" s="70" t="s">
        <v>6</v>
      </c>
      <c r="F1574" s="70" t="s">
        <v>31</v>
      </c>
      <c r="G1574" s="70" t="s">
        <v>31</v>
      </c>
      <c r="H1574" s="89">
        <v>0.03</v>
      </c>
      <c r="I1574" s="62"/>
      <c r="J1574" s="62"/>
      <c r="K1574" s="62"/>
      <c r="L1574" s="76">
        <v>0.01</v>
      </c>
      <c r="M1574" s="62"/>
      <c r="N1574" s="77"/>
      <c r="O1574" s="77"/>
      <c r="P1574" s="76">
        <v>0.01</v>
      </c>
      <c r="Q1574" s="77"/>
      <c r="R1574" s="62"/>
      <c r="S1574" s="62"/>
      <c r="T1574" s="62"/>
      <c r="U1574" s="62"/>
      <c r="V1574" s="62"/>
    </row>
    <row r="1575" spans="2:21" ht="22.5" customHeight="1">
      <c r="B1575" s="60">
        <v>1</v>
      </c>
      <c r="D1575" s="4" t="s">
        <v>32</v>
      </c>
      <c r="E1575" s="5"/>
      <c r="F1575" s="4" t="s">
        <v>32</v>
      </c>
      <c r="G1575" s="4" t="s">
        <v>32</v>
      </c>
      <c r="H1575" s="4" t="s">
        <v>32</v>
      </c>
      <c r="I1575" s="4" t="s">
        <v>32</v>
      </c>
      <c r="J1575" s="4" t="s">
        <v>32</v>
      </c>
      <c r="K1575" s="4" t="s">
        <v>32</v>
      </c>
      <c r="L1575" s="4" t="s">
        <v>32</v>
      </c>
      <c r="N1575" s="4" t="s">
        <v>32</v>
      </c>
      <c r="O1575" s="4" t="s">
        <v>32</v>
      </c>
      <c r="P1575" s="4" t="s">
        <v>32</v>
      </c>
      <c r="Q1575" s="4" t="s">
        <v>32</v>
      </c>
      <c r="R1575" s="4" t="s">
        <v>32</v>
      </c>
      <c r="S1575" s="4" t="s">
        <v>32</v>
      </c>
      <c r="T1575" s="4" t="s">
        <v>32</v>
      </c>
      <c r="U1575" s="4" t="s">
        <v>32</v>
      </c>
    </row>
    <row r="1576" spans="2:25" ht="22.5" customHeight="1">
      <c r="B1576" s="60"/>
      <c r="C1576" s="60"/>
      <c r="D1576" s="60">
        <v>3</v>
      </c>
      <c r="E1576" s="60">
        <v>4</v>
      </c>
      <c r="F1576" s="60">
        <v>5</v>
      </c>
      <c r="G1576" s="60">
        <v>6</v>
      </c>
      <c r="H1576" s="61">
        <v>7</v>
      </c>
      <c r="I1576" s="60">
        <v>8</v>
      </c>
      <c r="J1576" s="60">
        <v>9</v>
      </c>
      <c r="K1576" s="60">
        <v>10</v>
      </c>
      <c r="L1576" s="61">
        <v>11</v>
      </c>
      <c r="M1576" s="60">
        <v>12</v>
      </c>
      <c r="N1576" s="60">
        <v>13</v>
      </c>
      <c r="O1576" s="60">
        <v>14</v>
      </c>
      <c r="P1576" s="61">
        <v>15</v>
      </c>
      <c r="Q1576" s="60">
        <v>16</v>
      </c>
      <c r="R1576" s="60">
        <v>17</v>
      </c>
      <c r="S1576" s="60">
        <v>18</v>
      </c>
      <c r="T1576" s="60">
        <v>19</v>
      </c>
      <c r="U1576" s="60">
        <v>20</v>
      </c>
      <c r="W1576" s="62"/>
      <c r="X1576" s="62"/>
      <c r="Y1576" s="62"/>
    </row>
    <row r="1577" spans="2:25" ht="22.5" customHeight="1">
      <c r="B1577" s="137"/>
      <c r="E1577" s="3" t="s">
        <v>22</v>
      </c>
      <c r="H1577" s="4"/>
      <c r="W1577" s="62"/>
      <c r="X1577" s="62"/>
      <c r="Y1577" s="62"/>
    </row>
    <row r="1578" spans="1:21" ht="22.5" customHeight="1">
      <c r="A1578" s="193">
        <v>1</v>
      </c>
      <c r="B1578" s="197" t="s">
        <v>16</v>
      </c>
      <c r="C1578" s="127">
        <v>674</v>
      </c>
      <c r="D1578" s="127">
        <f>C1578*15</f>
        <v>10110</v>
      </c>
      <c r="E1578" s="127">
        <f>SUM(C1578*32)</f>
        <v>21568</v>
      </c>
      <c r="F1578" s="127">
        <f>SUM(C1578*22)</f>
        <v>14828</v>
      </c>
      <c r="G1578" s="127">
        <f>SUM(E1578*8)</f>
        <v>172544</v>
      </c>
      <c r="H1578" s="127" t="s">
        <v>20</v>
      </c>
      <c r="I1578" s="128">
        <f>SUM(D1578+F1578+G1578)</f>
        <v>197482</v>
      </c>
      <c r="J1578" s="127">
        <f>SUM(C1578*3)</f>
        <v>2022</v>
      </c>
      <c r="K1578" s="127">
        <f>SUM(E1578*0.5)</f>
        <v>10784</v>
      </c>
      <c r="L1578" s="127" t="str">
        <f>+L1580</f>
        <v>+</v>
      </c>
      <c r="M1578" s="128">
        <f>SUM(J1578:L1578)</f>
        <v>12806</v>
      </c>
      <c r="N1578" s="127">
        <f>SUM(C1578*3)</f>
        <v>2022</v>
      </c>
      <c r="O1578" s="127">
        <f>SUM(E1578*1)</f>
        <v>21568</v>
      </c>
      <c r="P1578" s="127" t="s">
        <v>20</v>
      </c>
      <c r="Q1578" s="128">
        <f>SUM(N1578:P1578)</f>
        <v>23590</v>
      </c>
      <c r="R1578" s="127">
        <f>SUM(C1578*2)</f>
        <v>1348</v>
      </c>
      <c r="S1578" s="127">
        <f>SUM(E1578*0.5)</f>
        <v>10784</v>
      </c>
      <c r="T1578" s="127" t="s">
        <v>20</v>
      </c>
      <c r="U1578" s="128">
        <f>SUM(R1578:T1578)</f>
        <v>12132</v>
      </c>
    </row>
    <row r="1579" spans="1:21" ht="22.5" customHeight="1">
      <c r="A1579" s="193">
        <v>2</v>
      </c>
      <c r="B1579" s="197" t="s">
        <v>17</v>
      </c>
      <c r="C1579" s="127">
        <v>251</v>
      </c>
      <c r="D1579" s="127">
        <f>SUM(C1579*15)</f>
        <v>3765</v>
      </c>
      <c r="E1579" s="129">
        <f>SUM(C1579*24)</f>
        <v>6024</v>
      </c>
      <c r="F1579" s="127">
        <f>SUM(C1579*32.5)</f>
        <v>8157.5</v>
      </c>
      <c r="G1579" s="127">
        <f>SUM(E1579*8)</f>
        <v>48192</v>
      </c>
      <c r="H1579" s="127" t="s">
        <v>20</v>
      </c>
      <c r="I1579" s="128">
        <f>SUM(D1579+F1579+G1579)</f>
        <v>60114.5</v>
      </c>
      <c r="J1579" s="127">
        <f>SUM(C1579*2.5)</f>
        <v>627.5</v>
      </c>
      <c r="K1579" s="127">
        <f>SUM(E1579*0.5)</f>
        <v>3012</v>
      </c>
      <c r="L1579" s="127" t="s">
        <v>20</v>
      </c>
      <c r="M1579" s="128">
        <f>SUM(J1579:L1579)</f>
        <v>3639.5</v>
      </c>
      <c r="N1579" s="127">
        <f>SUM(C1579*3)</f>
        <v>753</v>
      </c>
      <c r="O1579" s="127">
        <f>SUM(E1579*1)</f>
        <v>6024</v>
      </c>
      <c r="P1579" s="127" t="s">
        <v>20</v>
      </c>
      <c r="Q1579" s="128">
        <f>SUM(N1579:P1579)</f>
        <v>6777</v>
      </c>
      <c r="R1579" s="127">
        <f>SUM(C1579*2)</f>
        <v>502</v>
      </c>
      <c r="S1579" s="127">
        <f>SUM(E1579*0.5)</f>
        <v>3012</v>
      </c>
      <c r="T1579" s="127" t="s">
        <v>20</v>
      </c>
      <c r="U1579" s="128">
        <f>SUM(R1579:T1579)</f>
        <v>3514</v>
      </c>
    </row>
    <row r="1580" spans="1:21" ht="22.5" customHeight="1">
      <c r="A1580" s="193">
        <v>3</v>
      </c>
      <c r="B1580" s="197" t="s">
        <v>18</v>
      </c>
      <c r="C1580" s="127">
        <v>51</v>
      </c>
      <c r="D1580" s="127">
        <f>SUM(C1580*15)</f>
        <v>765</v>
      </c>
      <c r="E1580" s="127">
        <f>SUM(C1580*32)</f>
        <v>1632</v>
      </c>
      <c r="F1580" s="127">
        <f>SUM(C1580*22)</f>
        <v>1122</v>
      </c>
      <c r="G1580" s="127">
        <f>SUM(E1580*8)</f>
        <v>13056</v>
      </c>
      <c r="H1580" s="127" t="s">
        <v>20</v>
      </c>
      <c r="I1580" s="128">
        <f>SUM(D1580+F1580+G1580)</f>
        <v>14943</v>
      </c>
      <c r="J1580" s="127">
        <f>SUM(C1580*3)</f>
        <v>153</v>
      </c>
      <c r="K1580" s="127">
        <f>SUM(E1580*0.5)</f>
        <v>816</v>
      </c>
      <c r="L1580" s="127" t="s">
        <v>20</v>
      </c>
      <c r="M1580" s="128">
        <f>SUM(J1580:L1580)</f>
        <v>969</v>
      </c>
      <c r="N1580" s="127">
        <f>SUM(C1580*3)</f>
        <v>153</v>
      </c>
      <c r="O1580" s="127">
        <f>SUM(E1580*1)</f>
        <v>1632</v>
      </c>
      <c r="P1580" s="127" t="s">
        <v>20</v>
      </c>
      <c r="Q1580" s="128">
        <f>SUM(N1580:P1580)</f>
        <v>1785</v>
      </c>
      <c r="R1580" s="127">
        <f>SUM(C1580*2)</f>
        <v>102</v>
      </c>
      <c r="S1580" s="127">
        <f>SUM(E1580*0.5)</f>
        <v>816</v>
      </c>
      <c r="T1580" s="127" t="s">
        <v>20</v>
      </c>
      <c r="U1580" s="128">
        <f>SUM(R1580:T1580)</f>
        <v>918</v>
      </c>
    </row>
    <row r="1581" spans="1:21" ht="23.25">
      <c r="A1581" s="193">
        <v>4</v>
      </c>
      <c r="B1581" s="197" t="s">
        <v>84</v>
      </c>
      <c r="C1581" s="127">
        <v>33</v>
      </c>
      <c r="D1581" s="127">
        <f>SUM(C1581*15)</f>
        <v>495</v>
      </c>
      <c r="E1581" s="129">
        <f>SUM(C1581*24)</f>
        <v>792</v>
      </c>
      <c r="F1581" s="127">
        <f>SUM(C1581*32.5)</f>
        <v>1072.5</v>
      </c>
      <c r="G1581" s="127">
        <f>SUM(E1581*8)</f>
        <v>6336</v>
      </c>
      <c r="H1581" s="127" t="s">
        <v>20</v>
      </c>
      <c r="I1581" s="128">
        <f>SUM(D1581+F1581+G1581)</f>
        <v>7903.5</v>
      </c>
      <c r="J1581" s="127">
        <f>SUM(C1581*2.5)</f>
        <v>82.5</v>
      </c>
      <c r="K1581" s="127">
        <f>SUM(E1581*0.5)</f>
        <v>396</v>
      </c>
      <c r="L1581" s="127" t="s">
        <v>20</v>
      </c>
      <c r="M1581" s="128">
        <f>SUM(J1581:L1581)</f>
        <v>478.5</v>
      </c>
      <c r="N1581" s="127">
        <f>SUM(C1581*3)</f>
        <v>99</v>
      </c>
      <c r="O1581" s="127">
        <f>SUM(E1581*1)</f>
        <v>792</v>
      </c>
      <c r="P1581" s="127" t="s">
        <v>20</v>
      </c>
      <c r="Q1581" s="128">
        <f>SUM(N1581:P1581)</f>
        <v>891</v>
      </c>
      <c r="R1581" s="127">
        <f>SUM(C1581*2)</f>
        <v>66</v>
      </c>
      <c r="S1581" s="127">
        <f>SUM(E1581*0.5)</f>
        <v>396</v>
      </c>
      <c r="T1581" s="127" t="s">
        <v>20</v>
      </c>
      <c r="U1581" s="128">
        <f>SUM(R1581:T1581)</f>
        <v>462</v>
      </c>
    </row>
    <row r="1582" spans="2:21" ht="22.5" customHeight="1">
      <c r="B1582" s="133" t="s">
        <v>27</v>
      </c>
      <c r="C1582" s="133">
        <f>C1581+C1580+C1579+C1578</f>
        <v>1009</v>
      </c>
      <c r="D1582" s="130">
        <f>D1581+D1580+D1579+D1578</f>
        <v>15135</v>
      </c>
      <c r="E1582" s="130">
        <f aca="true" t="shared" si="39" ref="E1582:U1582">SUM(E1578:E1581)</f>
        <v>30016</v>
      </c>
      <c r="F1582" s="130">
        <f t="shared" si="39"/>
        <v>25180</v>
      </c>
      <c r="G1582" s="130">
        <f t="shared" si="39"/>
        <v>240128</v>
      </c>
      <c r="H1582" s="130">
        <f t="shared" si="39"/>
        <v>0</v>
      </c>
      <c r="I1582" s="130">
        <f t="shared" si="39"/>
        <v>280443</v>
      </c>
      <c r="J1582" s="130">
        <f t="shared" si="39"/>
        <v>2885</v>
      </c>
      <c r="K1582" s="130">
        <f t="shared" si="39"/>
        <v>15008</v>
      </c>
      <c r="L1582" s="130">
        <f t="shared" si="39"/>
        <v>0</v>
      </c>
      <c r="M1582" s="130">
        <f t="shared" si="39"/>
        <v>17893</v>
      </c>
      <c r="N1582" s="130">
        <f t="shared" si="39"/>
        <v>3027</v>
      </c>
      <c r="O1582" s="130">
        <f t="shared" si="39"/>
        <v>30016</v>
      </c>
      <c r="P1582" s="130">
        <f t="shared" si="39"/>
        <v>0</v>
      </c>
      <c r="Q1582" s="130">
        <f t="shared" si="39"/>
        <v>33043</v>
      </c>
      <c r="R1582" s="130">
        <f t="shared" si="39"/>
        <v>2018</v>
      </c>
      <c r="S1582" s="130">
        <f t="shared" si="39"/>
        <v>15008</v>
      </c>
      <c r="T1582" s="130">
        <f t="shared" si="39"/>
        <v>0</v>
      </c>
      <c r="U1582" s="130">
        <f t="shared" si="39"/>
        <v>17026</v>
      </c>
    </row>
    <row r="1583" spans="2:21" ht="19.5">
      <c r="B1583" s="41" t="s">
        <v>298</v>
      </c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87" t="s">
        <v>21</v>
      </c>
      <c r="T1583" s="88" t="s">
        <v>205</v>
      </c>
      <c r="U1583" s="40"/>
    </row>
    <row r="1584" spans="2:21" ht="12.75">
      <c r="B1584" s="40" t="s">
        <v>22</v>
      </c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224"/>
      <c r="T1584" s="224"/>
      <c r="U1584" s="40" t="s">
        <v>26</v>
      </c>
    </row>
    <row r="1585" spans="2:21" ht="16.5">
      <c r="B1585" s="113" t="s">
        <v>69</v>
      </c>
      <c r="C1585" s="67"/>
      <c r="D1585" s="67"/>
      <c r="E1585" s="67"/>
      <c r="F1585" s="212"/>
      <c r="G1585" s="212"/>
      <c r="H1585" s="212"/>
      <c r="I1585" s="212"/>
      <c r="J1585" s="212"/>
      <c r="K1585" s="212"/>
      <c r="L1585" s="212"/>
      <c r="M1585" s="212"/>
      <c r="N1585" s="212"/>
      <c r="O1585" s="212"/>
      <c r="P1585" s="80"/>
      <c r="Q1585" s="80"/>
      <c r="R1585" s="212"/>
      <c r="S1585" s="212"/>
      <c r="T1585" s="212"/>
      <c r="U1585" s="212"/>
    </row>
    <row r="1586" spans="2:21" ht="15.75">
      <c r="B1586" s="80"/>
      <c r="C1586" s="211"/>
      <c r="D1586" s="211"/>
      <c r="E1586" s="211" t="s">
        <v>265</v>
      </c>
      <c r="F1586" s="211"/>
      <c r="G1586" s="211" t="s">
        <v>269</v>
      </c>
      <c r="H1586" s="214"/>
      <c r="I1586" s="214"/>
      <c r="J1586" s="214"/>
      <c r="K1586" s="214"/>
      <c r="L1586" s="211" t="s">
        <v>207</v>
      </c>
      <c r="M1586" s="211"/>
      <c r="N1586" s="211"/>
      <c r="O1586" s="211"/>
      <c r="P1586" s="96"/>
      <c r="Q1586" s="183"/>
      <c r="R1586" s="211" t="s">
        <v>206</v>
      </c>
      <c r="S1586" s="214"/>
      <c r="T1586" s="214"/>
      <c r="U1586" s="214"/>
    </row>
    <row r="1587" spans="2:21" ht="15.75">
      <c r="B1587" s="80"/>
      <c r="C1587" s="66"/>
      <c r="D1587" s="65" t="s">
        <v>267</v>
      </c>
      <c r="E1587" s="66" t="s">
        <v>266</v>
      </c>
      <c r="F1587" s="65" t="s">
        <v>267</v>
      </c>
      <c r="G1587" s="96"/>
      <c r="H1587" s="96"/>
      <c r="I1587" s="96"/>
      <c r="J1587" s="96"/>
      <c r="K1587" s="96"/>
      <c r="L1587" s="211" t="s">
        <v>208</v>
      </c>
      <c r="M1587" s="214"/>
      <c r="N1587" s="214"/>
      <c r="O1587" s="214"/>
      <c r="P1587" s="96"/>
      <c r="Q1587" s="96"/>
      <c r="R1587" s="96"/>
      <c r="S1587" s="96"/>
      <c r="T1587" s="96"/>
      <c r="U1587" s="96"/>
    </row>
    <row r="1588" spans="2:21" ht="15.75">
      <c r="B1588" s="49" t="s">
        <v>263</v>
      </c>
      <c r="C1588" s="85"/>
      <c r="D1588" s="85">
        <v>152</v>
      </c>
      <c r="E1588" s="85">
        <v>56</v>
      </c>
      <c r="F1588" s="85">
        <v>82</v>
      </c>
      <c r="G1588" s="96"/>
      <c r="H1588" s="96"/>
      <c r="I1588" s="96"/>
      <c r="J1588" s="96"/>
      <c r="K1588" s="96"/>
      <c r="L1588" s="211" t="s">
        <v>209</v>
      </c>
      <c r="M1588" s="214"/>
      <c r="N1588" s="214"/>
      <c r="O1588" s="214"/>
      <c r="P1588" s="96"/>
      <c r="Q1588" s="96"/>
      <c r="R1588" s="96"/>
      <c r="S1588" s="96"/>
      <c r="T1588" s="96"/>
      <c r="U1588" s="96"/>
    </row>
    <row r="1589" spans="2:21" ht="16.5">
      <c r="B1589" s="49" t="s">
        <v>264</v>
      </c>
      <c r="C1589" s="67"/>
      <c r="D1589" s="67"/>
      <c r="E1589" s="67">
        <v>10</v>
      </c>
      <c r="F1589" s="67">
        <v>8</v>
      </c>
      <c r="G1589" s="58"/>
      <c r="H1589" s="58"/>
      <c r="I1589" s="58"/>
      <c r="J1589" s="58"/>
      <c r="K1589" s="80"/>
      <c r="L1589" s="80"/>
      <c r="M1589" s="80"/>
      <c r="N1589" s="80"/>
      <c r="O1589" s="80"/>
      <c r="P1589" s="58"/>
      <c r="Q1589" s="58"/>
      <c r="R1589" s="58"/>
      <c r="S1589" s="58"/>
      <c r="T1589" s="58"/>
      <c r="U1589" s="58"/>
    </row>
    <row r="1590" spans="2:21" ht="16.5">
      <c r="B1590" s="200" t="s">
        <v>27</v>
      </c>
      <c r="C1590" s="48"/>
      <c r="D1590" s="48">
        <f>D1588+D1589</f>
        <v>152</v>
      </c>
      <c r="E1590" s="48">
        <f>E1588+E1589</f>
        <v>66</v>
      </c>
      <c r="F1590" s="48">
        <f>F1588+F1589</f>
        <v>90</v>
      </c>
      <c r="G1590" s="213" t="s">
        <v>0</v>
      </c>
      <c r="H1590" s="214"/>
      <c r="I1590" s="214"/>
      <c r="J1590" s="214"/>
      <c r="K1590" s="214"/>
      <c r="L1590" s="214"/>
      <c r="M1590" s="214"/>
      <c r="N1590" s="214"/>
      <c r="O1590" s="214"/>
      <c r="P1590" s="214"/>
      <c r="Q1590" s="214"/>
      <c r="R1590" s="214"/>
      <c r="S1590" s="214"/>
      <c r="T1590" s="214"/>
      <c r="U1590" s="214"/>
    </row>
    <row r="1591" spans="2:21" ht="17.25">
      <c r="B1591" s="200" t="s">
        <v>102</v>
      </c>
      <c r="C1591" s="220"/>
      <c r="D1591" s="220"/>
      <c r="E1591" s="220"/>
      <c r="F1591" s="220"/>
      <c r="G1591" s="213" t="s">
        <v>268</v>
      </c>
      <c r="H1591" s="214"/>
      <c r="I1591" s="214"/>
      <c r="J1591" s="214"/>
      <c r="K1591" s="214"/>
      <c r="L1591" s="214"/>
      <c r="M1591" s="214"/>
      <c r="N1591" s="214"/>
      <c r="O1591" s="214"/>
      <c r="P1591" s="214"/>
      <c r="Q1591" s="214"/>
      <c r="R1591" s="214"/>
      <c r="S1591" s="214"/>
      <c r="T1591" s="214"/>
      <c r="U1591" s="214"/>
    </row>
    <row r="1592" spans="2:21" ht="17.25">
      <c r="B1592" s="93" t="s">
        <v>238</v>
      </c>
      <c r="C1592" s="219"/>
      <c r="D1592" s="219"/>
      <c r="E1592" s="48"/>
      <c r="F1592" s="48"/>
      <c r="G1592" s="213" t="s">
        <v>305</v>
      </c>
      <c r="H1592" s="214"/>
      <c r="I1592" s="214"/>
      <c r="J1592" s="214"/>
      <c r="K1592" s="214"/>
      <c r="L1592" s="214"/>
      <c r="M1592" s="214"/>
      <c r="N1592" s="214"/>
      <c r="O1592" s="214"/>
      <c r="P1592" s="214"/>
      <c r="Q1592" s="214"/>
      <c r="R1592" s="214"/>
      <c r="S1592" s="214"/>
      <c r="T1592" s="214"/>
      <c r="U1592" s="214"/>
    </row>
    <row r="1593" spans="1:24" ht="16.5" customHeight="1">
      <c r="A1593" s="49" t="s">
        <v>299</v>
      </c>
      <c r="B1593" s="49"/>
      <c r="C1593" s="49"/>
      <c r="D1593" s="49"/>
      <c r="E1593" s="49"/>
      <c r="F1593" s="49"/>
      <c r="G1593" s="49"/>
      <c r="H1593" s="49"/>
      <c r="I1593" s="49"/>
      <c r="J1593" s="49"/>
      <c r="K1593" s="49"/>
      <c r="L1593" s="49"/>
      <c r="M1593" s="49"/>
      <c r="N1593" s="49"/>
      <c r="O1593" s="49"/>
      <c r="P1593" s="49"/>
      <c r="Q1593" s="49"/>
      <c r="R1593" s="49"/>
      <c r="S1593" s="49"/>
      <c r="T1593" s="49"/>
      <c r="U1593" s="49"/>
      <c r="V1593" s="49"/>
      <c r="W1593" s="49"/>
      <c r="X1593" s="49"/>
    </row>
    <row r="1603" spans="2:21" ht="18">
      <c r="B1603" s="56">
        <v>41</v>
      </c>
      <c r="C1603" s="56"/>
      <c r="D1603" s="56"/>
      <c r="E1603" s="56"/>
      <c r="F1603" s="56"/>
      <c r="G1603" s="56"/>
      <c r="H1603" s="56"/>
      <c r="I1603" s="56"/>
      <c r="J1603" s="56"/>
      <c r="K1603" s="56"/>
      <c r="L1603" s="56"/>
      <c r="M1603" s="56"/>
      <c r="N1603" s="56"/>
      <c r="O1603" s="56"/>
      <c r="P1603" s="56"/>
      <c r="Q1603" s="56"/>
      <c r="R1603" s="56"/>
      <c r="S1603" s="56"/>
      <c r="T1603" s="56"/>
      <c r="U1603" s="56"/>
    </row>
    <row r="1604" spans="2:21" ht="18">
      <c r="B1604" s="56"/>
      <c r="C1604" s="56"/>
      <c r="D1604" s="56"/>
      <c r="E1604" s="56"/>
      <c r="F1604" s="56"/>
      <c r="G1604" s="56"/>
      <c r="H1604" s="56"/>
      <c r="I1604" s="56"/>
      <c r="J1604" s="56"/>
      <c r="K1604" s="56"/>
      <c r="L1604" s="56"/>
      <c r="M1604" s="56"/>
      <c r="N1604" s="56"/>
      <c r="O1604" s="56"/>
      <c r="P1604" s="56"/>
      <c r="Q1604" s="56"/>
      <c r="R1604" s="56"/>
      <c r="S1604" s="56"/>
      <c r="T1604" s="56"/>
      <c r="U1604" s="56"/>
    </row>
    <row r="1605" spans="2:21" ht="18">
      <c r="B1605" s="56"/>
      <c r="C1605" s="56"/>
      <c r="D1605" s="56"/>
      <c r="E1605" s="56"/>
      <c r="F1605" s="56"/>
      <c r="G1605" s="56"/>
      <c r="H1605" s="56"/>
      <c r="I1605" s="56"/>
      <c r="J1605" s="56"/>
      <c r="K1605" s="56"/>
      <c r="L1605" s="56"/>
      <c r="M1605" s="56"/>
      <c r="N1605" s="56"/>
      <c r="O1605" s="56"/>
      <c r="P1605" s="56"/>
      <c r="Q1605" s="56"/>
      <c r="R1605" s="56"/>
      <c r="S1605" s="56"/>
      <c r="T1605" s="56"/>
      <c r="U1605" s="56"/>
    </row>
    <row r="1606" spans="2:21" ht="18">
      <c r="B1606" s="56"/>
      <c r="C1606" s="56"/>
      <c r="D1606" s="56"/>
      <c r="E1606" s="56"/>
      <c r="F1606" s="56"/>
      <c r="G1606" s="56"/>
      <c r="H1606" s="56"/>
      <c r="I1606" s="56"/>
      <c r="J1606" s="56"/>
      <c r="K1606" s="56"/>
      <c r="L1606" s="56"/>
      <c r="M1606" s="56"/>
      <c r="N1606" s="56"/>
      <c r="O1606" s="56"/>
      <c r="P1606" s="56"/>
      <c r="Q1606" s="56"/>
      <c r="R1606" s="56"/>
      <c r="S1606" s="56"/>
      <c r="T1606" s="56"/>
      <c r="U1606" s="56"/>
    </row>
    <row r="1607" spans="2:21" ht="18">
      <c r="B1607" s="56"/>
      <c r="C1607" s="56"/>
      <c r="D1607" s="56"/>
      <c r="E1607" s="56"/>
      <c r="F1607" s="56"/>
      <c r="G1607" s="56"/>
      <c r="H1607" s="56"/>
      <c r="I1607" s="56"/>
      <c r="J1607" s="56"/>
      <c r="K1607" s="56"/>
      <c r="L1607" s="56"/>
      <c r="M1607" s="56"/>
      <c r="N1607" s="56"/>
      <c r="O1607" s="56"/>
      <c r="P1607" s="56"/>
      <c r="Q1607" s="56"/>
      <c r="R1607" s="56"/>
      <c r="S1607" s="56"/>
      <c r="T1607" s="56"/>
      <c r="U1607" s="56"/>
    </row>
    <row r="1608" spans="2:21" ht="23.25">
      <c r="B1608" s="114" t="s">
        <v>146</v>
      </c>
      <c r="C1608" s="117"/>
      <c r="D1608" s="117"/>
      <c r="E1608" s="117"/>
      <c r="F1608" s="117"/>
      <c r="G1608" s="117"/>
      <c r="H1608" s="117"/>
      <c r="I1608" s="117"/>
      <c r="J1608" s="117"/>
      <c r="K1608" s="117"/>
      <c r="L1608" s="117"/>
      <c r="M1608" s="117"/>
      <c r="N1608" s="117"/>
      <c r="O1608" s="117"/>
      <c r="P1608" s="117"/>
      <c r="Q1608" s="117"/>
      <c r="R1608" s="117"/>
      <c r="S1608" s="117"/>
      <c r="T1608" s="117"/>
      <c r="U1608" s="117"/>
    </row>
    <row r="1609" spans="2:21" ht="22.5">
      <c r="B1609" s="115" t="s">
        <v>247</v>
      </c>
      <c r="C1609" s="117"/>
      <c r="D1609" s="117"/>
      <c r="E1609" s="117"/>
      <c r="F1609" s="117"/>
      <c r="G1609" s="117"/>
      <c r="H1609" s="117"/>
      <c r="I1609" s="117"/>
      <c r="J1609" s="117"/>
      <c r="K1609" s="117"/>
      <c r="L1609" s="117"/>
      <c r="M1609" s="117"/>
      <c r="N1609" s="117"/>
      <c r="O1609" s="117"/>
      <c r="P1609" s="117"/>
      <c r="Q1609" s="117"/>
      <c r="R1609" s="117"/>
      <c r="S1609" s="117"/>
      <c r="T1609" s="117"/>
      <c r="U1609" s="117"/>
    </row>
    <row r="1610" spans="2:21" ht="23.25">
      <c r="B1610" s="116"/>
      <c r="C1610" s="53"/>
      <c r="D1610" s="53"/>
      <c r="E1610" s="53"/>
      <c r="F1610" s="229" t="s">
        <v>315</v>
      </c>
      <c r="G1610" s="229"/>
      <c r="H1610" s="229"/>
      <c r="I1610" s="229"/>
      <c r="J1610" s="229"/>
      <c r="K1610" s="229"/>
      <c r="L1610" s="229"/>
      <c r="M1610" s="229"/>
      <c r="N1610" s="229"/>
      <c r="O1610" s="229"/>
      <c r="P1610" s="229"/>
      <c r="Q1610" s="229"/>
      <c r="R1610" s="53"/>
      <c r="S1610" s="53"/>
      <c r="T1610" s="53"/>
      <c r="U1610" s="53"/>
    </row>
    <row r="1611" spans="2:21" ht="23.25">
      <c r="B1611" s="86" t="s">
        <v>150</v>
      </c>
      <c r="C1611" s="80"/>
      <c r="D1611" s="80"/>
      <c r="E1611" s="80"/>
      <c r="F1611" s="9"/>
      <c r="G1611" s="9"/>
      <c r="H1611" s="9"/>
      <c r="I1611" s="57"/>
      <c r="J1611" s="9"/>
      <c r="K1611" s="53"/>
      <c r="L1611" s="53"/>
      <c r="M1611" s="53"/>
      <c r="N1611" s="53"/>
      <c r="O1611" s="53"/>
      <c r="P1611" s="53"/>
      <c r="Q1611" s="53"/>
      <c r="R1611" s="53"/>
      <c r="S1611" s="53"/>
      <c r="T1611" s="53"/>
      <c r="U1611" s="53"/>
    </row>
    <row r="1612" spans="2:17" ht="12.75">
      <c r="B1612" s="81" t="s">
        <v>22</v>
      </c>
      <c r="C1612" s="62"/>
      <c r="D1612" s="62"/>
      <c r="E1612" s="62"/>
      <c r="Q1612" s="3" t="s">
        <v>22</v>
      </c>
    </row>
    <row r="1613" spans="2:22" ht="18.75">
      <c r="B1613" s="69" t="s">
        <v>1</v>
      </c>
      <c r="C1613" s="72" t="s">
        <v>343</v>
      </c>
      <c r="D1613" s="70" t="s">
        <v>29</v>
      </c>
      <c r="E1613" s="70" t="s">
        <v>4</v>
      </c>
      <c r="F1613" s="71" t="s">
        <v>21</v>
      </c>
      <c r="G1613" s="72" t="s">
        <v>12</v>
      </c>
      <c r="H1613" s="72" t="s">
        <v>13</v>
      </c>
      <c r="I1613" s="73" t="s">
        <v>0</v>
      </c>
      <c r="J1613" s="74" t="s">
        <v>11</v>
      </c>
      <c r="K1613" s="74" t="s">
        <v>12</v>
      </c>
      <c r="L1613" s="72" t="s">
        <v>13</v>
      </c>
      <c r="M1613" s="73" t="s">
        <v>0</v>
      </c>
      <c r="N1613" s="72" t="s">
        <v>14</v>
      </c>
      <c r="O1613" s="74" t="s">
        <v>15</v>
      </c>
      <c r="P1613" s="74" t="s">
        <v>13</v>
      </c>
      <c r="Q1613" s="73" t="s">
        <v>0</v>
      </c>
      <c r="R1613" s="74" t="s">
        <v>23</v>
      </c>
      <c r="S1613" s="74" t="s">
        <v>24</v>
      </c>
      <c r="T1613" s="72" t="s">
        <v>13</v>
      </c>
      <c r="U1613" s="73" t="s">
        <v>0</v>
      </c>
      <c r="V1613" s="62"/>
    </row>
    <row r="1614" spans="2:22" ht="18.75">
      <c r="B1614" s="69" t="s">
        <v>3</v>
      </c>
      <c r="C1614" s="101" t="s">
        <v>319</v>
      </c>
      <c r="D1614" s="70" t="s">
        <v>30</v>
      </c>
      <c r="E1614" s="70" t="s">
        <v>5</v>
      </c>
      <c r="F1614" s="70" t="s">
        <v>7</v>
      </c>
      <c r="G1614" s="70" t="s">
        <v>8</v>
      </c>
      <c r="H1614" s="70" t="s">
        <v>9</v>
      </c>
      <c r="I1614" s="60" t="s">
        <v>10</v>
      </c>
      <c r="J1614" s="70" t="s">
        <v>7</v>
      </c>
      <c r="K1614" s="70" t="s">
        <v>8</v>
      </c>
      <c r="L1614" s="70" t="s">
        <v>9</v>
      </c>
      <c r="M1614" s="60" t="s">
        <v>10</v>
      </c>
      <c r="N1614" s="70" t="s">
        <v>7</v>
      </c>
      <c r="O1614" s="70" t="s">
        <v>8</v>
      </c>
      <c r="P1614" s="70" t="s">
        <v>9</v>
      </c>
      <c r="Q1614" s="60" t="s">
        <v>10</v>
      </c>
      <c r="R1614" s="73" t="s">
        <v>7</v>
      </c>
      <c r="S1614" s="73" t="s">
        <v>8</v>
      </c>
      <c r="T1614" s="70" t="s">
        <v>9</v>
      </c>
      <c r="U1614" s="60" t="s">
        <v>10</v>
      </c>
      <c r="V1614" s="62"/>
    </row>
    <row r="1615" spans="2:17" ht="20.25">
      <c r="B1615" s="11"/>
      <c r="C1615" s="101" t="s">
        <v>320</v>
      </c>
      <c r="D1615" s="70" t="s">
        <v>308</v>
      </c>
      <c r="E1615" s="70" t="s">
        <v>6</v>
      </c>
      <c r="F1615" s="70" t="s">
        <v>31</v>
      </c>
      <c r="G1615" s="70" t="s">
        <v>31</v>
      </c>
      <c r="H1615" s="10">
        <v>0.03</v>
      </c>
      <c r="L1615" s="10">
        <v>0.01</v>
      </c>
      <c r="N1615" s="4"/>
      <c r="O1615" s="4"/>
      <c r="P1615" s="10">
        <v>0.01</v>
      </c>
      <c r="Q1615" s="4"/>
    </row>
    <row r="1616" spans="2:21" ht="18.75">
      <c r="B1616" s="141">
        <v>1</v>
      </c>
      <c r="D1616" s="4" t="s">
        <v>32</v>
      </c>
      <c r="E1616" s="5"/>
      <c r="F1616" s="4" t="s">
        <v>32</v>
      </c>
      <c r="G1616" s="4" t="s">
        <v>32</v>
      </c>
      <c r="H1616" s="4" t="s">
        <v>32</v>
      </c>
      <c r="I1616" s="4" t="s">
        <v>32</v>
      </c>
      <c r="J1616" s="4" t="s">
        <v>32</v>
      </c>
      <c r="K1616" s="4" t="s">
        <v>32</v>
      </c>
      <c r="L1616" s="4" t="s">
        <v>32</v>
      </c>
      <c r="N1616" s="4" t="s">
        <v>32</v>
      </c>
      <c r="O1616" s="4" t="s">
        <v>32</v>
      </c>
      <c r="P1616" s="4" t="s">
        <v>32</v>
      </c>
      <c r="Q1616" s="4" t="s">
        <v>32</v>
      </c>
      <c r="R1616" s="4" t="s">
        <v>32</v>
      </c>
      <c r="S1616" s="4" t="s">
        <v>32</v>
      </c>
      <c r="T1616" s="4" t="s">
        <v>32</v>
      </c>
      <c r="U1616" s="4" t="s">
        <v>32</v>
      </c>
    </row>
    <row r="1617" spans="2:24" ht="18.75">
      <c r="B1617" s="141"/>
      <c r="C1617" s="60"/>
      <c r="D1617" s="60">
        <v>3</v>
      </c>
      <c r="E1617" s="60">
        <v>4</v>
      </c>
      <c r="F1617" s="60">
        <v>5</v>
      </c>
      <c r="G1617" s="60">
        <v>6</v>
      </c>
      <c r="H1617" s="61">
        <v>7</v>
      </c>
      <c r="I1617" s="60">
        <v>8</v>
      </c>
      <c r="J1617" s="60">
        <v>9</v>
      </c>
      <c r="K1617" s="60">
        <v>10</v>
      </c>
      <c r="L1617" s="61">
        <v>11</v>
      </c>
      <c r="M1617" s="60">
        <v>12</v>
      </c>
      <c r="N1617" s="60">
        <v>13</v>
      </c>
      <c r="O1617" s="60">
        <v>14</v>
      </c>
      <c r="P1617" s="61">
        <v>15</v>
      </c>
      <c r="Q1617" s="60">
        <v>16</v>
      </c>
      <c r="R1617" s="60">
        <v>17</v>
      </c>
      <c r="S1617" s="60">
        <v>18</v>
      </c>
      <c r="T1617" s="60">
        <v>19</v>
      </c>
      <c r="U1617" s="60">
        <v>20</v>
      </c>
      <c r="W1617" s="62"/>
      <c r="X1617" s="62"/>
    </row>
    <row r="1618" spans="2:24" ht="15">
      <c r="B1618" s="137"/>
      <c r="C1618" s="135"/>
      <c r="D1618" s="135"/>
      <c r="E1618" s="142" t="s">
        <v>22</v>
      </c>
      <c r="F1618" s="135"/>
      <c r="G1618" s="135"/>
      <c r="H1618" s="135"/>
      <c r="I1618" s="135"/>
      <c r="J1618" s="135"/>
      <c r="K1618" s="135"/>
      <c r="L1618" s="135"/>
      <c r="M1618" s="135"/>
      <c r="N1618" s="135"/>
      <c r="O1618" s="135"/>
      <c r="P1618" s="135"/>
      <c r="Q1618" s="135"/>
      <c r="R1618" s="135"/>
      <c r="S1618" s="135"/>
      <c r="T1618" s="135"/>
      <c r="U1618" s="135"/>
      <c r="W1618" s="62"/>
      <c r="X1618" s="62"/>
    </row>
    <row r="1619" spans="1:21" ht="23.25">
      <c r="A1619" s="193">
        <v>1</v>
      </c>
      <c r="B1619" s="197" t="s">
        <v>16</v>
      </c>
      <c r="C1619" s="127">
        <v>183</v>
      </c>
      <c r="D1619" s="127">
        <f>C1619*15</f>
        <v>2745</v>
      </c>
      <c r="E1619" s="127">
        <f>SUM(C1619*32)</f>
        <v>5856</v>
      </c>
      <c r="F1619" s="127">
        <f>SUM(C1619*22)</f>
        <v>4026</v>
      </c>
      <c r="G1619" s="127">
        <f>SUM(E1619*8)</f>
        <v>46848</v>
      </c>
      <c r="H1619" s="127" t="s">
        <v>20</v>
      </c>
      <c r="I1619" s="128">
        <f>SUM(D1619+F1619+G1619)</f>
        <v>53619</v>
      </c>
      <c r="J1619" s="127">
        <f>SUM(C1619*3)</f>
        <v>549</v>
      </c>
      <c r="K1619" s="127">
        <f>SUM(E1619*0.5)</f>
        <v>2928</v>
      </c>
      <c r="L1619" s="127" t="str">
        <f>+L1621</f>
        <v>+</v>
      </c>
      <c r="M1619" s="128">
        <f>SUM(J1619:L1619)</f>
        <v>3477</v>
      </c>
      <c r="N1619" s="127">
        <f>SUM(C1619*3)</f>
        <v>549</v>
      </c>
      <c r="O1619" s="127">
        <f>SUM(E1619*1)</f>
        <v>5856</v>
      </c>
      <c r="P1619" s="127" t="s">
        <v>20</v>
      </c>
      <c r="Q1619" s="128">
        <f>SUM(N1619:P1619)</f>
        <v>6405</v>
      </c>
      <c r="R1619" s="127">
        <f>SUM(C1619*2)</f>
        <v>366</v>
      </c>
      <c r="S1619" s="127">
        <f>SUM(E1619*0.5)</f>
        <v>2928</v>
      </c>
      <c r="T1619" s="127" t="s">
        <v>20</v>
      </c>
      <c r="U1619" s="128">
        <f>SUM(R1619:T1619)</f>
        <v>3294</v>
      </c>
    </row>
    <row r="1620" spans="1:21" ht="23.25">
      <c r="A1620" s="193">
        <v>2</v>
      </c>
      <c r="B1620" s="197" t="s">
        <v>17</v>
      </c>
      <c r="C1620" s="127">
        <v>61</v>
      </c>
      <c r="D1620" s="127">
        <f>SUM(C1620*15)</f>
        <v>915</v>
      </c>
      <c r="E1620" s="129">
        <f>SUM(C1620*24)</f>
        <v>1464</v>
      </c>
      <c r="F1620" s="127">
        <f>SUM(C1620*32.5)</f>
        <v>1982.5</v>
      </c>
      <c r="G1620" s="127">
        <f>SUM(E1620*8)</f>
        <v>11712</v>
      </c>
      <c r="H1620" s="127" t="s">
        <v>20</v>
      </c>
      <c r="I1620" s="128">
        <f>SUM(D1620+F1620+G1620)</f>
        <v>14609.5</v>
      </c>
      <c r="J1620" s="127">
        <f>SUM(C1620*2.5)</f>
        <v>152.5</v>
      </c>
      <c r="K1620" s="127">
        <f>SUM(E1620*0.5)</f>
        <v>732</v>
      </c>
      <c r="L1620" s="127" t="s">
        <v>20</v>
      </c>
      <c r="M1620" s="128">
        <f>SUM(J1620:L1620)</f>
        <v>884.5</v>
      </c>
      <c r="N1620" s="127">
        <f>SUM(C1620*3)</f>
        <v>183</v>
      </c>
      <c r="O1620" s="127">
        <f>SUM(E1620*1)</f>
        <v>1464</v>
      </c>
      <c r="P1620" s="127" t="s">
        <v>20</v>
      </c>
      <c r="Q1620" s="128">
        <f>SUM(N1620:P1620)</f>
        <v>1647</v>
      </c>
      <c r="R1620" s="127">
        <f>SUM(C1620*2)</f>
        <v>122</v>
      </c>
      <c r="S1620" s="127">
        <f>SUM(E1620*0.5)</f>
        <v>732</v>
      </c>
      <c r="T1620" s="127" t="s">
        <v>20</v>
      </c>
      <c r="U1620" s="128">
        <f>SUM(R1620:T1620)</f>
        <v>854</v>
      </c>
    </row>
    <row r="1621" spans="1:21" ht="23.25">
      <c r="A1621" s="193">
        <v>3</v>
      </c>
      <c r="B1621" s="197" t="s">
        <v>18</v>
      </c>
      <c r="C1621" s="127">
        <v>13</v>
      </c>
      <c r="D1621" s="127">
        <f>SUM(C1621*15)</f>
        <v>195</v>
      </c>
      <c r="E1621" s="127">
        <f>SUM(C1621*32)</f>
        <v>416</v>
      </c>
      <c r="F1621" s="127">
        <f>SUM(C1621*22)</f>
        <v>286</v>
      </c>
      <c r="G1621" s="127">
        <f>SUM(E1621*8)</f>
        <v>3328</v>
      </c>
      <c r="H1621" s="127" t="s">
        <v>20</v>
      </c>
      <c r="I1621" s="128">
        <f>SUM(D1621+F1621+G1621)</f>
        <v>3809</v>
      </c>
      <c r="J1621" s="127">
        <f>SUM(C1621*3)</f>
        <v>39</v>
      </c>
      <c r="K1621" s="127">
        <f>SUM(E1621*0.5)</f>
        <v>208</v>
      </c>
      <c r="L1621" s="127" t="s">
        <v>20</v>
      </c>
      <c r="M1621" s="128">
        <f>SUM(J1621:L1621)</f>
        <v>247</v>
      </c>
      <c r="N1621" s="127">
        <f>SUM(C1621*3)</f>
        <v>39</v>
      </c>
      <c r="O1621" s="127">
        <f>SUM(E1621*1)</f>
        <v>416</v>
      </c>
      <c r="P1621" s="127" t="s">
        <v>20</v>
      </c>
      <c r="Q1621" s="128">
        <f>SUM(N1621:P1621)</f>
        <v>455</v>
      </c>
      <c r="R1621" s="127">
        <f>SUM(C1621*2)</f>
        <v>26</v>
      </c>
      <c r="S1621" s="127">
        <f>SUM(E1621*0.5)</f>
        <v>208</v>
      </c>
      <c r="T1621" s="127" t="s">
        <v>20</v>
      </c>
      <c r="U1621" s="128">
        <f>SUM(R1621:T1621)</f>
        <v>234</v>
      </c>
    </row>
    <row r="1622" spans="1:21" ht="23.25">
      <c r="A1622" s="193">
        <v>4</v>
      </c>
      <c r="B1622" s="197" t="s">
        <v>84</v>
      </c>
      <c r="C1622" s="127">
        <v>8</v>
      </c>
      <c r="D1622" s="127">
        <f>SUM(C1622*15)</f>
        <v>120</v>
      </c>
      <c r="E1622" s="129">
        <f>SUM(C1622*24)</f>
        <v>192</v>
      </c>
      <c r="F1622" s="127">
        <f>SUM(C1622*32.5)</f>
        <v>260</v>
      </c>
      <c r="G1622" s="127">
        <f>SUM(E1622*8)</f>
        <v>1536</v>
      </c>
      <c r="H1622" s="127" t="s">
        <v>20</v>
      </c>
      <c r="I1622" s="128">
        <f>SUM(D1622+F1622+G1622)</f>
        <v>1916</v>
      </c>
      <c r="J1622" s="127">
        <f>SUM(C1622*2.5)</f>
        <v>20</v>
      </c>
      <c r="K1622" s="127">
        <f>SUM(E1622*0.5)</f>
        <v>96</v>
      </c>
      <c r="L1622" s="127" t="s">
        <v>20</v>
      </c>
      <c r="M1622" s="128">
        <f>SUM(J1622:L1622)</f>
        <v>116</v>
      </c>
      <c r="N1622" s="127">
        <f>SUM(C1622*3)</f>
        <v>24</v>
      </c>
      <c r="O1622" s="127">
        <f>SUM(E1622*1)</f>
        <v>192</v>
      </c>
      <c r="P1622" s="127" t="s">
        <v>20</v>
      </c>
      <c r="Q1622" s="128">
        <f>SUM(N1622:P1622)</f>
        <v>216</v>
      </c>
      <c r="R1622" s="127">
        <f>SUM(C1622*2)</f>
        <v>16</v>
      </c>
      <c r="S1622" s="127">
        <f>SUM(E1622*0.5)</f>
        <v>96</v>
      </c>
      <c r="T1622" s="127" t="s">
        <v>20</v>
      </c>
      <c r="U1622" s="128">
        <f>SUM(R1622:T1622)</f>
        <v>112</v>
      </c>
    </row>
    <row r="1623" spans="2:21" ht="19.5">
      <c r="B1623" s="133" t="s">
        <v>27</v>
      </c>
      <c r="C1623" s="133">
        <f>C1622+C1621+C1620+C1619</f>
        <v>265</v>
      </c>
      <c r="D1623" s="130">
        <f>D1622+D1621+D1620+D1619</f>
        <v>3975</v>
      </c>
      <c r="E1623" s="130">
        <f aca="true" t="shared" si="40" ref="E1623:U1623">SUM(E1619:E1622)</f>
        <v>7928</v>
      </c>
      <c r="F1623" s="130">
        <f t="shared" si="40"/>
        <v>6554.5</v>
      </c>
      <c r="G1623" s="130">
        <f>SUM(G1619:G1622)</f>
        <v>63424</v>
      </c>
      <c r="H1623" s="130">
        <f t="shared" si="40"/>
        <v>0</v>
      </c>
      <c r="I1623" s="130">
        <f>SUM(I1619:I1622)</f>
        <v>73953.5</v>
      </c>
      <c r="J1623" s="130">
        <f>SUM(J1619:J1622)</f>
        <v>760.5</v>
      </c>
      <c r="K1623" s="130">
        <f>SUM(K1619:K1622)</f>
        <v>3964</v>
      </c>
      <c r="L1623" s="130">
        <f t="shared" si="40"/>
        <v>0</v>
      </c>
      <c r="M1623" s="130">
        <f t="shared" si="40"/>
        <v>4724.5</v>
      </c>
      <c r="N1623" s="130">
        <f t="shared" si="40"/>
        <v>795</v>
      </c>
      <c r="O1623" s="130">
        <f t="shared" si="40"/>
        <v>7928</v>
      </c>
      <c r="P1623" s="130">
        <f t="shared" si="40"/>
        <v>0</v>
      </c>
      <c r="Q1623" s="130">
        <f t="shared" si="40"/>
        <v>8723</v>
      </c>
      <c r="R1623" s="130">
        <f t="shared" si="40"/>
        <v>530</v>
      </c>
      <c r="S1623" s="130">
        <f t="shared" si="40"/>
        <v>3964</v>
      </c>
      <c r="T1623" s="130">
        <f t="shared" si="40"/>
        <v>0</v>
      </c>
      <c r="U1623" s="130">
        <f t="shared" si="40"/>
        <v>4494</v>
      </c>
    </row>
    <row r="1624" spans="2:21" ht="19.5">
      <c r="B1624" s="41" t="s">
        <v>298</v>
      </c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87" t="s">
        <v>21</v>
      </c>
      <c r="T1624" s="88" t="s">
        <v>205</v>
      </c>
      <c r="U1624" s="40"/>
    </row>
    <row r="1625" spans="2:21" ht="16.5">
      <c r="B1625" s="113" t="s">
        <v>69</v>
      </c>
      <c r="C1625" s="67"/>
      <c r="D1625" s="67"/>
      <c r="E1625" s="67"/>
      <c r="F1625" s="212"/>
      <c r="G1625" s="212"/>
      <c r="H1625" s="212"/>
      <c r="I1625" s="212"/>
      <c r="J1625" s="212"/>
      <c r="K1625" s="212"/>
      <c r="L1625" s="212"/>
      <c r="M1625" s="212"/>
      <c r="N1625" s="212"/>
      <c r="O1625" s="212"/>
      <c r="P1625" s="80"/>
      <c r="Q1625" s="80"/>
      <c r="R1625" s="212"/>
      <c r="S1625" s="212"/>
      <c r="T1625" s="212"/>
      <c r="U1625" s="212"/>
    </row>
    <row r="1626" spans="2:21" ht="15.75">
      <c r="B1626" s="80"/>
      <c r="C1626" s="211"/>
      <c r="D1626" s="211"/>
      <c r="E1626" s="211" t="s">
        <v>265</v>
      </c>
      <c r="F1626" s="211"/>
      <c r="G1626" s="211" t="s">
        <v>269</v>
      </c>
      <c r="H1626" s="214"/>
      <c r="I1626" s="214"/>
      <c r="J1626" s="214"/>
      <c r="K1626" s="214"/>
      <c r="L1626" s="211" t="s">
        <v>207</v>
      </c>
      <c r="M1626" s="211"/>
      <c r="N1626" s="211"/>
      <c r="O1626" s="211"/>
      <c r="P1626" s="96"/>
      <c r="Q1626" s="183"/>
      <c r="R1626" s="211" t="s">
        <v>206</v>
      </c>
      <c r="S1626" s="214"/>
      <c r="T1626" s="214"/>
      <c r="U1626" s="214"/>
    </row>
    <row r="1627" spans="2:21" ht="15.75">
      <c r="B1627" s="80"/>
      <c r="C1627" s="66"/>
      <c r="D1627" s="65" t="s">
        <v>267</v>
      </c>
      <c r="E1627" s="66" t="s">
        <v>266</v>
      </c>
      <c r="F1627" s="65" t="s">
        <v>267</v>
      </c>
      <c r="G1627" s="96"/>
      <c r="H1627" s="96"/>
      <c r="I1627" s="96"/>
      <c r="J1627" s="96"/>
      <c r="K1627" s="96"/>
      <c r="L1627" s="211" t="s">
        <v>208</v>
      </c>
      <c r="M1627" s="214"/>
      <c r="N1627" s="214"/>
      <c r="O1627" s="214"/>
      <c r="P1627" s="96"/>
      <c r="Q1627" s="96"/>
      <c r="R1627" s="96"/>
      <c r="S1627" s="96"/>
      <c r="T1627" s="96"/>
      <c r="U1627" s="96"/>
    </row>
    <row r="1628" spans="2:21" ht="15.75">
      <c r="B1628" s="49" t="s">
        <v>263</v>
      </c>
      <c r="C1628" s="85"/>
      <c r="D1628" s="85">
        <v>4</v>
      </c>
      <c r="E1628" s="85">
        <v>27</v>
      </c>
      <c r="F1628" s="85">
        <v>3</v>
      </c>
      <c r="G1628" s="96"/>
      <c r="H1628" s="96"/>
      <c r="I1628" s="96"/>
      <c r="J1628" s="96"/>
      <c r="K1628" s="96"/>
      <c r="L1628" s="211" t="s">
        <v>209</v>
      </c>
      <c r="M1628" s="214"/>
      <c r="N1628" s="214"/>
      <c r="O1628" s="214"/>
      <c r="P1628" s="96"/>
      <c r="Q1628" s="96"/>
      <c r="R1628" s="96"/>
      <c r="S1628" s="96"/>
      <c r="T1628" s="96"/>
      <c r="U1628" s="96"/>
    </row>
    <row r="1629" spans="2:21" ht="16.5">
      <c r="B1629" s="49" t="s">
        <v>264</v>
      </c>
      <c r="C1629" s="67"/>
      <c r="D1629" s="67">
        <v>1</v>
      </c>
      <c r="E1629" s="67">
        <v>3</v>
      </c>
      <c r="F1629" s="67"/>
      <c r="G1629" s="96"/>
      <c r="H1629" s="96"/>
      <c r="I1629" s="96"/>
      <c r="J1629" s="96"/>
      <c r="K1629" s="96"/>
      <c r="L1629" s="96"/>
      <c r="M1629" s="96"/>
      <c r="N1629" s="96"/>
      <c r="O1629" s="96"/>
      <c r="P1629" s="96"/>
      <c r="Q1629" s="96"/>
      <c r="R1629" s="96"/>
      <c r="S1629" s="96"/>
      <c r="T1629" s="96"/>
      <c r="U1629" s="96"/>
    </row>
    <row r="1630" spans="2:21" ht="16.5">
      <c r="B1630" s="82" t="s">
        <v>27</v>
      </c>
      <c r="C1630" s="90"/>
      <c r="D1630" s="90">
        <f>D1628+D1629</f>
        <v>5</v>
      </c>
      <c r="E1630" s="90">
        <f>E1628+E1629</f>
        <v>30</v>
      </c>
      <c r="F1630" s="90">
        <f>F1628+F1629</f>
        <v>3</v>
      </c>
      <c r="G1630" s="213" t="s">
        <v>0</v>
      </c>
      <c r="H1630" s="214"/>
      <c r="I1630" s="214"/>
      <c r="J1630" s="214"/>
      <c r="K1630" s="214"/>
      <c r="L1630" s="214"/>
      <c r="M1630" s="214"/>
      <c r="N1630" s="214"/>
      <c r="O1630" s="214"/>
      <c r="P1630" s="214"/>
      <c r="Q1630" s="214"/>
      <c r="R1630" s="214"/>
      <c r="S1630" s="214"/>
      <c r="T1630" s="214"/>
      <c r="U1630" s="214"/>
    </row>
    <row r="1631" spans="2:21" ht="17.25">
      <c r="B1631" s="82" t="s">
        <v>102</v>
      </c>
      <c r="C1631" s="220"/>
      <c r="D1631" s="220"/>
      <c r="E1631" s="220"/>
      <c r="F1631" s="220"/>
      <c r="G1631" s="213" t="s">
        <v>268</v>
      </c>
      <c r="H1631" s="214"/>
      <c r="I1631" s="214"/>
      <c r="J1631" s="214"/>
      <c r="K1631" s="214"/>
      <c r="L1631" s="214"/>
      <c r="M1631" s="214"/>
      <c r="N1631" s="214"/>
      <c r="O1631" s="214"/>
      <c r="P1631" s="214"/>
      <c r="Q1631" s="214"/>
      <c r="R1631" s="214"/>
      <c r="S1631" s="214"/>
      <c r="T1631" s="214"/>
      <c r="U1631" s="214"/>
    </row>
    <row r="1632" spans="2:21" ht="18">
      <c r="B1632" s="45"/>
      <c r="C1632" s="219"/>
      <c r="D1632" s="219"/>
      <c r="E1632" s="48"/>
      <c r="F1632" s="48"/>
      <c r="G1632" s="213" t="s">
        <v>305</v>
      </c>
      <c r="H1632" s="214"/>
      <c r="I1632" s="214"/>
      <c r="J1632" s="214"/>
      <c r="K1632" s="214"/>
      <c r="L1632" s="214"/>
      <c r="M1632" s="214"/>
      <c r="N1632" s="214"/>
      <c r="O1632" s="214"/>
      <c r="P1632" s="214"/>
      <c r="Q1632" s="214"/>
      <c r="R1632" s="214"/>
      <c r="S1632" s="214"/>
      <c r="T1632" s="214"/>
      <c r="U1632" s="214"/>
    </row>
    <row r="1633" spans="2:21" ht="16.5">
      <c r="B1633" s="93" t="s">
        <v>239</v>
      </c>
      <c r="C1633" s="118"/>
      <c r="D1633" s="118"/>
      <c r="E1633" s="118"/>
      <c r="F1633" s="118"/>
      <c r="G1633" s="118"/>
      <c r="H1633" s="118"/>
      <c r="I1633" s="118"/>
      <c r="J1633" s="118"/>
      <c r="K1633" s="118"/>
      <c r="L1633" s="118"/>
      <c r="M1633" s="118"/>
      <c r="N1633" s="118"/>
      <c r="O1633" s="118"/>
      <c r="P1633" s="118"/>
      <c r="Q1633" s="118"/>
      <c r="R1633" s="118"/>
      <c r="S1633" s="118"/>
      <c r="T1633" s="118"/>
      <c r="U1633" s="118"/>
    </row>
    <row r="1634" spans="1:26" ht="16.5" customHeight="1">
      <c r="A1634" s="49" t="s">
        <v>299</v>
      </c>
      <c r="B1634" s="49"/>
      <c r="C1634" s="49"/>
      <c r="D1634" s="49"/>
      <c r="E1634" s="49"/>
      <c r="F1634" s="49"/>
      <c r="G1634" s="49"/>
      <c r="H1634" s="49"/>
      <c r="I1634" s="49"/>
      <c r="J1634" s="49"/>
      <c r="K1634" s="49"/>
      <c r="L1634" s="49"/>
      <c r="M1634" s="49"/>
      <c r="N1634" s="49"/>
      <c r="O1634" s="49"/>
      <c r="P1634" s="49"/>
      <c r="Q1634" s="49"/>
      <c r="R1634" s="49"/>
      <c r="S1634" s="49"/>
      <c r="T1634" s="49"/>
      <c r="U1634" s="49"/>
      <c r="V1634" s="49"/>
      <c r="W1634" s="49"/>
      <c r="X1634" s="49"/>
      <c r="Y1634" s="49"/>
      <c r="Z1634" s="49"/>
    </row>
    <row r="1635" spans="2:21" ht="17.25">
      <c r="B1635" s="47"/>
      <c r="C1635" s="48"/>
      <c r="D1635" s="48"/>
      <c r="E1635" s="48"/>
      <c r="F1635" s="48"/>
      <c r="G1635" s="49"/>
      <c r="H1635" s="50"/>
      <c r="I1635" s="50"/>
      <c r="J1635" s="50"/>
      <c r="K1635" s="50"/>
      <c r="L1635" s="50"/>
      <c r="M1635" s="50"/>
      <c r="N1635" s="50"/>
      <c r="O1635" s="50"/>
      <c r="P1635" s="50"/>
      <c r="Q1635" s="50"/>
      <c r="R1635" s="50"/>
      <c r="S1635" s="50"/>
      <c r="T1635" s="50"/>
      <c r="U1635" s="50"/>
    </row>
    <row r="1647" spans="2:21" ht="18">
      <c r="B1647" s="56">
        <v>42</v>
      </c>
      <c r="C1647" s="56"/>
      <c r="D1647" s="56"/>
      <c r="E1647" s="56"/>
      <c r="F1647" s="56"/>
      <c r="G1647" s="56"/>
      <c r="H1647" s="56"/>
      <c r="I1647" s="56"/>
      <c r="J1647" s="56"/>
      <c r="K1647" s="56"/>
      <c r="L1647" s="56"/>
      <c r="M1647" s="56"/>
      <c r="N1647" s="56"/>
      <c r="O1647" s="56"/>
      <c r="P1647" s="56"/>
      <c r="Q1647" s="56"/>
      <c r="R1647" s="56"/>
      <c r="S1647" s="56"/>
      <c r="T1647" s="56"/>
      <c r="U1647" s="56"/>
    </row>
    <row r="1648" spans="2:21" ht="18">
      <c r="B1648" s="56"/>
      <c r="C1648" s="56"/>
      <c r="D1648" s="56"/>
      <c r="E1648" s="56"/>
      <c r="F1648" s="56"/>
      <c r="G1648" s="56"/>
      <c r="H1648" s="56"/>
      <c r="I1648" s="56"/>
      <c r="J1648" s="56"/>
      <c r="K1648" s="56"/>
      <c r="L1648" s="56"/>
      <c r="M1648" s="56"/>
      <c r="N1648" s="56"/>
      <c r="O1648" s="56"/>
      <c r="P1648" s="56"/>
      <c r="Q1648" s="56"/>
      <c r="R1648" s="56"/>
      <c r="S1648" s="56"/>
      <c r="T1648" s="56"/>
      <c r="U1648" s="56"/>
    </row>
    <row r="1649" spans="2:21" ht="23.25">
      <c r="B1649" s="114" t="s">
        <v>146</v>
      </c>
      <c r="C1649" s="117"/>
      <c r="D1649" s="117"/>
      <c r="E1649" s="117"/>
      <c r="F1649" s="117"/>
      <c r="G1649" s="117"/>
      <c r="H1649" s="117"/>
      <c r="I1649" s="117"/>
      <c r="J1649" s="117"/>
      <c r="K1649" s="117"/>
      <c r="L1649" s="117"/>
      <c r="M1649" s="117"/>
      <c r="N1649" s="117"/>
      <c r="O1649" s="117"/>
      <c r="P1649" s="117"/>
      <c r="Q1649" s="117"/>
      <c r="R1649" s="117"/>
      <c r="S1649" s="117"/>
      <c r="T1649" s="117"/>
      <c r="U1649" s="117"/>
    </row>
    <row r="1650" spans="2:21" ht="22.5">
      <c r="B1650" s="115" t="s">
        <v>247</v>
      </c>
      <c r="C1650" s="117"/>
      <c r="D1650" s="117"/>
      <c r="E1650" s="117"/>
      <c r="F1650" s="117"/>
      <c r="G1650" s="117"/>
      <c r="H1650" s="117"/>
      <c r="I1650" s="117"/>
      <c r="J1650" s="117"/>
      <c r="K1650" s="117"/>
      <c r="L1650" s="117"/>
      <c r="M1650" s="117"/>
      <c r="N1650" s="117"/>
      <c r="O1650" s="117"/>
      <c r="P1650" s="117"/>
      <c r="Q1650" s="117"/>
      <c r="R1650" s="117"/>
      <c r="S1650" s="117"/>
      <c r="T1650" s="117"/>
      <c r="U1650" s="117"/>
    </row>
    <row r="1651" spans="2:21" ht="23.25">
      <c r="B1651" s="116"/>
      <c r="C1651" s="53"/>
      <c r="D1651" s="53"/>
      <c r="E1651" s="53"/>
      <c r="F1651" s="229" t="s">
        <v>336</v>
      </c>
      <c r="G1651" s="229"/>
      <c r="H1651" s="229"/>
      <c r="I1651" s="229"/>
      <c r="J1651" s="229"/>
      <c r="K1651" s="229"/>
      <c r="L1651" s="229"/>
      <c r="M1651" s="229"/>
      <c r="N1651" s="229"/>
      <c r="O1651" s="229"/>
      <c r="P1651" s="229"/>
      <c r="Q1651" s="229"/>
      <c r="R1651" s="53"/>
      <c r="S1651" s="53"/>
      <c r="T1651" s="53"/>
      <c r="U1651" s="53"/>
    </row>
    <row r="1652" spans="2:21" ht="22.5" customHeight="1">
      <c r="B1652" s="119" t="s">
        <v>183</v>
      </c>
      <c r="C1652" s="119"/>
      <c r="D1652" s="119"/>
      <c r="E1652" s="119"/>
      <c r="F1652" s="119"/>
      <c r="G1652" s="119"/>
      <c r="H1652" s="119"/>
      <c r="I1652" s="57"/>
      <c r="J1652" s="9"/>
      <c r="K1652" s="53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</row>
    <row r="1653" spans="2:17" ht="22.5" customHeight="1">
      <c r="B1653" s="3" t="s">
        <v>22</v>
      </c>
      <c r="Q1653" s="3" t="s">
        <v>22</v>
      </c>
    </row>
    <row r="1654" spans="2:21" ht="22.5" customHeight="1">
      <c r="B1654" s="69" t="s">
        <v>1</v>
      </c>
      <c r="C1654" s="72" t="s">
        <v>343</v>
      </c>
      <c r="D1654" s="70" t="s">
        <v>29</v>
      </c>
      <c r="E1654" s="70" t="s">
        <v>4</v>
      </c>
      <c r="F1654" s="71" t="s">
        <v>21</v>
      </c>
      <c r="G1654" s="72" t="s">
        <v>12</v>
      </c>
      <c r="H1654" s="72" t="s">
        <v>13</v>
      </c>
      <c r="I1654" s="73" t="s">
        <v>0</v>
      </c>
      <c r="J1654" s="74" t="s">
        <v>11</v>
      </c>
      <c r="K1654" s="74" t="s">
        <v>12</v>
      </c>
      <c r="L1654" s="72" t="s">
        <v>13</v>
      </c>
      <c r="M1654" s="73" t="s">
        <v>0</v>
      </c>
      <c r="N1654" s="72" t="s">
        <v>14</v>
      </c>
      <c r="O1654" s="74" t="s">
        <v>15</v>
      </c>
      <c r="P1654" s="74" t="s">
        <v>13</v>
      </c>
      <c r="Q1654" s="73" t="s">
        <v>0</v>
      </c>
      <c r="R1654" s="74" t="s">
        <v>23</v>
      </c>
      <c r="S1654" s="74" t="s">
        <v>24</v>
      </c>
      <c r="T1654" s="72" t="s">
        <v>13</v>
      </c>
      <c r="U1654" s="73" t="s">
        <v>0</v>
      </c>
    </row>
    <row r="1655" spans="2:21" ht="22.5" customHeight="1">
      <c r="B1655" s="69" t="s">
        <v>3</v>
      </c>
      <c r="C1655" s="101" t="s">
        <v>319</v>
      </c>
      <c r="D1655" s="70" t="s">
        <v>30</v>
      </c>
      <c r="E1655" s="70" t="s">
        <v>5</v>
      </c>
      <c r="F1655" s="70" t="s">
        <v>7</v>
      </c>
      <c r="G1655" s="70" t="s">
        <v>8</v>
      </c>
      <c r="H1655" s="70" t="s">
        <v>9</v>
      </c>
      <c r="I1655" s="60" t="s">
        <v>10</v>
      </c>
      <c r="J1655" s="70" t="s">
        <v>7</v>
      </c>
      <c r="K1655" s="70" t="s">
        <v>8</v>
      </c>
      <c r="L1655" s="70" t="s">
        <v>9</v>
      </c>
      <c r="M1655" s="60" t="s">
        <v>10</v>
      </c>
      <c r="N1655" s="70" t="s">
        <v>7</v>
      </c>
      <c r="O1655" s="70" t="s">
        <v>8</v>
      </c>
      <c r="P1655" s="70" t="s">
        <v>9</v>
      </c>
      <c r="Q1655" s="60" t="s">
        <v>10</v>
      </c>
      <c r="R1655" s="73" t="s">
        <v>7</v>
      </c>
      <c r="S1655" s="73" t="s">
        <v>8</v>
      </c>
      <c r="T1655" s="70" t="s">
        <v>9</v>
      </c>
      <c r="U1655" s="60" t="s">
        <v>10</v>
      </c>
    </row>
    <row r="1656" spans="2:21" ht="22.5" customHeight="1">
      <c r="B1656" s="75"/>
      <c r="C1656" s="101" t="s">
        <v>320</v>
      </c>
      <c r="D1656" s="70" t="s">
        <v>308</v>
      </c>
      <c r="E1656" s="70" t="s">
        <v>6</v>
      </c>
      <c r="F1656" s="70" t="s">
        <v>31</v>
      </c>
      <c r="G1656" s="70" t="s">
        <v>31</v>
      </c>
      <c r="H1656" s="89">
        <v>0.03</v>
      </c>
      <c r="I1656" s="62"/>
      <c r="J1656" s="62"/>
      <c r="K1656" s="62"/>
      <c r="L1656" s="76">
        <v>0.01</v>
      </c>
      <c r="M1656" s="62"/>
      <c r="N1656" s="77"/>
      <c r="O1656" s="77"/>
      <c r="P1656" s="76">
        <v>0.01</v>
      </c>
      <c r="Q1656" s="77"/>
      <c r="R1656" s="62"/>
      <c r="S1656" s="62"/>
      <c r="T1656" s="62"/>
      <c r="U1656" s="62"/>
    </row>
    <row r="1657" spans="2:21" ht="22.5" customHeight="1">
      <c r="B1657" s="11"/>
      <c r="D1657" s="4" t="s">
        <v>32</v>
      </c>
      <c r="E1657" s="5"/>
      <c r="F1657" s="4" t="s">
        <v>32</v>
      </c>
      <c r="G1657" s="4" t="s">
        <v>32</v>
      </c>
      <c r="H1657" s="4" t="s">
        <v>32</v>
      </c>
      <c r="I1657" s="4" t="s">
        <v>32</v>
      </c>
      <c r="J1657" s="4" t="s">
        <v>32</v>
      </c>
      <c r="K1657" s="4" t="s">
        <v>32</v>
      </c>
      <c r="L1657" s="4" t="s">
        <v>32</v>
      </c>
      <c r="N1657" s="4" t="s">
        <v>32</v>
      </c>
      <c r="O1657" s="4" t="s">
        <v>32</v>
      </c>
      <c r="P1657" s="4" t="s">
        <v>32</v>
      </c>
      <c r="Q1657" s="4" t="s">
        <v>32</v>
      </c>
      <c r="R1657" s="4" t="s">
        <v>32</v>
      </c>
      <c r="S1657" s="4" t="s">
        <v>32</v>
      </c>
      <c r="T1657" s="4" t="s">
        <v>32</v>
      </c>
      <c r="U1657" s="4" t="s">
        <v>32</v>
      </c>
    </row>
    <row r="1658" spans="2:21" ht="22.5" customHeight="1">
      <c r="B1658" s="60">
        <v>1</v>
      </c>
      <c r="C1658" s="60"/>
      <c r="D1658" s="60">
        <v>3</v>
      </c>
      <c r="E1658" s="60">
        <v>4</v>
      </c>
      <c r="F1658" s="60">
        <v>5</v>
      </c>
      <c r="G1658" s="60">
        <v>6</v>
      </c>
      <c r="H1658" s="61">
        <v>7</v>
      </c>
      <c r="I1658" s="60">
        <v>8</v>
      </c>
      <c r="J1658" s="60">
        <v>9</v>
      </c>
      <c r="K1658" s="60">
        <v>10</v>
      </c>
      <c r="L1658" s="61">
        <v>11</v>
      </c>
      <c r="M1658" s="60">
        <v>12</v>
      </c>
      <c r="N1658" s="60">
        <v>13</v>
      </c>
      <c r="O1658" s="60">
        <v>14</v>
      </c>
      <c r="P1658" s="61">
        <v>15</v>
      </c>
      <c r="Q1658" s="60">
        <v>16</v>
      </c>
      <c r="R1658" s="60">
        <v>17</v>
      </c>
      <c r="S1658" s="60">
        <v>18</v>
      </c>
      <c r="T1658" s="60">
        <v>19</v>
      </c>
      <c r="U1658" s="60">
        <v>20</v>
      </c>
    </row>
    <row r="1659" spans="2:8" ht="22.5" customHeight="1">
      <c r="B1659" s="137"/>
      <c r="E1659" s="3" t="s">
        <v>22</v>
      </c>
      <c r="H1659" s="4"/>
    </row>
    <row r="1660" spans="1:21" ht="22.5" customHeight="1">
      <c r="A1660" s="193">
        <v>1</v>
      </c>
      <c r="B1660" s="197" t="s">
        <v>16</v>
      </c>
      <c r="C1660" s="127">
        <v>470</v>
      </c>
      <c r="D1660" s="127">
        <f>C1660*15</f>
        <v>7050</v>
      </c>
      <c r="E1660" s="127">
        <f>SUM(C1660*32)</f>
        <v>15040</v>
      </c>
      <c r="F1660" s="127">
        <f>SUM(C1660*22)</f>
        <v>10340</v>
      </c>
      <c r="G1660" s="127">
        <f>SUM(E1660*8)</f>
        <v>120320</v>
      </c>
      <c r="H1660" s="127" t="s">
        <v>20</v>
      </c>
      <c r="I1660" s="128">
        <f>SUM(D1660+F1660+G1660)</f>
        <v>137710</v>
      </c>
      <c r="J1660" s="127">
        <f>SUM(C1660*3)</f>
        <v>1410</v>
      </c>
      <c r="K1660" s="127">
        <f>SUM(E1660*0.5)</f>
        <v>7520</v>
      </c>
      <c r="L1660" s="127" t="str">
        <f>+L1662</f>
        <v>+</v>
      </c>
      <c r="M1660" s="128">
        <f>SUM(J1660:L1660)</f>
        <v>8930</v>
      </c>
      <c r="N1660" s="127">
        <f>SUM(C1660*3)</f>
        <v>1410</v>
      </c>
      <c r="O1660" s="127">
        <f>SUM(E1660*1)</f>
        <v>15040</v>
      </c>
      <c r="P1660" s="127" t="s">
        <v>20</v>
      </c>
      <c r="Q1660" s="128">
        <f>SUM(N1660:P1660)</f>
        <v>16450</v>
      </c>
      <c r="R1660" s="127">
        <f>SUM(C1660*2)</f>
        <v>940</v>
      </c>
      <c r="S1660" s="127">
        <f>SUM(E1660*0.5)</f>
        <v>7520</v>
      </c>
      <c r="T1660" s="127" t="s">
        <v>20</v>
      </c>
      <c r="U1660" s="128">
        <f>SUM(R1660:T1660)</f>
        <v>8460</v>
      </c>
    </row>
    <row r="1661" spans="1:21" ht="22.5" customHeight="1">
      <c r="A1661" s="193">
        <v>2</v>
      </c>
      <c r="B1661" s="197" t="s">
        <v>17</v>
      </c>
      <c r="C1661" s="127">
        <v>230</v>
      </c>
      <c r="D1661" s="127">
        <f>SUM(C1661*15)</f>
        <v>3450</v>
      </c>
      <c r="E1661" s="129">
        <f>SUM(C1661*24)</f>
        <v>5520</v>
      </c>
      <c r="F1661" s="127">
        <f>SUM(C1661*32.5)</f>
        <v>7475</v>
      </c>
      <c r="G1661" s="127">
        <f>SUM(E1661*8)</f>
        <v>44160</v>
      </c>
      <c r="H1661" s="127" t="s">
        <v>20</v>
      </c>
      <c r="I1661" s="128">
        <f>SUM(D1661+F1661+G1661)</f>
        <v>55085</v>
      </c>
      <c r="J1661" s="127">
        <f>SUM(C1661*2.5)</f>
        <v>575</v>
      </c>
      <c r="K1661" s="127">
        <f>SUM(E1661*0.5)</f>
        <v>2760</v>
      </c>
      <c r="L1661" s="127" t="s">
        <v>20</v>
      </c>
      <c r="M1661" s="128">
        <f>SUM(J1661:L1661)</f>
        <v>3335</v>
      </c>
      <c r="N1661" s="127">
        <f>SUM(C1661*3)</f>
        <v>690</v>
      </c>
      <c r="O1661" s="127">
        <f>SUM(E1661*1)</f>
        <v>5520</v>
      </c>
      <c r="P1661" s="127" t="s">
        <v>20</v>
      </c>
      <c r="Q1661" s="128">
        <f>SUM(N1661:P1661)</f>
        <v>6210</v>
      </c>
      <c r="R1661" s="127">
        <f>SUM(C1661*2)</f>
        <v>460</v>
      </c>
      <c r="S1661" s="127">
        <f>SUM(E1661*0.5)</f>
        <v>2760</v>
      </c>
      <c r="T1661" s="127" t="s">
        <v>20</v>
      </c>
      <c r="U1661" s="128">
        <f>SUM(R1661:T1661)</f>
        <v>3220</v>
      </c>
    </row>
    <row r="1662" spans="1:21" ht="24.75" customHeight="1">
      <c r="A1662" s="193">
        <v>3</v>
      </c>
      <c r="B1662" s="197" t="s">
        <v>18</v>
      </c>
      <c r="C1662" s="127">
        <v>52</v>
      </c>
      <c r="D1662" s="127">
        <f>SUM(C1662*15)</f>
        <v>780</v>
      </c>
      <c r="E1662" s="127">
        <f>SUM(C1662*32)</f>
        <v>1664</v>
      </c>
      <c r="F1662" s="127">
        <f>SUM(C1662*22)</f>
        <v>1144</v>
      </c>
      <c r="G1662" s="127">
        <f>SUM(E1662*8)</f>
        <v>13312</v>
      </c>
      <c r="H1662" s="127" t="s">
        <v>20</v>
      </c>
      <c r="I1662" s="128">
        <f>SUM(D1662+F1662+G1662)</f>
        <v>15236</v>
      </c>
      <c r="J1662" s="127">
        <f>SUM(C1662*3)</f>
        <v>156</v>
      </c>
      <c r="K1662" s="127">
        <f>SUM(E1662*0.5)</f>
        <v>832</v>
      </c>
      <c r="L1662" s="127" t="s">
        <v>20</v>
      </c>
      <c r="M1662" s="128">
        <f>SUM(J1662:L1662)</f>
        <v>988</v>
      </c>
      <c r="N1662" s="127">
        <f>SUM(C1662*3)</f>
        <v>156</v>
      </c>
      <c r="O1662" s="127">
        <f>SUM(E1662*1)</f>
        <v>1664</v>
      </c>
      <c r="P1662" s="127" t="s">
        <v>20</v>
      </c>
      <c r="Q1662" s="128">
        <f>SUM(N1662:P1662)</f>
        <v>1820</v>
      </c>
      <c r="R1662" s="127">
        <f>SUM(C1662*2)</f>
        <v>104</v>
      </c>
      <c r="S1662" s="127">
        <f>SUM(E1662*0.5)</f>
        <v>832</v>
      </c>
      <c r="T1662" s="127" t="s">
        <v>20</v>
      </c>
      <c r="U1662" s="128">
        <f>SUM(R1662:T1662)</f>
        <v>936</v>
      </c>
    </row>
    <row r="1663" spans="1:21" ht="23.25">
      <c r="A1663" s="193">
        <v>4</v>
      </c>
      <c r="B1663" s="197" t="s">
        <v>84</v>
      </c>
      <c r="C1663" s="127">
        <v>21</v>
      </c>
      <c r="D1663" s="127">
        <f>SUM(C1663*15)</f>
        <v>315</v>
      </c>
      <c r="E1663" s="129">
        <f>SUM(C1663*24)</f>
        <v>504</v>
      </c>
      <c r="F1663" s="127">
        <f>SUM(C1663*32.5)</f>
        <v>682.5</v>
      </c>
      <c r="G1663" s="127">
        <f>SUM(E1663*8)</f>
        <v>4032</v>
      </c>
      <c r="H1663" s="127" t="s">
        <v>20</v>
      </c>
      <c r="I1663" s="128">
        <f>SUM(D1663+F1663+G1663)</f>
        <v>5029.5</v>
      </c>
      <c r="J1663" s="127">
        <f>SUM(C1663*2.5)</f>
        <v>52.5</v>
      </c>
      <c r="K1663" s="127">
        <f>SUM(E1663*0.5)</f>
        <v>252</v>
      </c>
      <c r="L1663" s="127" t="s">
        <v>20</v>
      </c>
      <c r="M1663" s="128">
        <f>SUM(J1663:L1663)</f>
        <v>304.5</v>
      </c>
      <c r="N1663" s="127">
        <f>SUM(C1663*3)</f>
        <v>63</v>
      </c>
      <c r="O1663" s="127">
        <f>SUM(E1663*1)</f>
        <v>504</v>
      </c>
      <c r="P1663" s="127" t="s">
        <v>20</v>
      </c>
      <c r="Q1663" s="128">
        <f>SUM(N1663:P1663)</f>
        <v>567</v>
      </c>
      <c r="R1663" s="127">
        <f>SUM(C1663*2)</f>
        <v>42</v>
      </c>
      <c r="S1663" s="127">
        <f>SUM(E1663*0.5)</f>
        <v>252</v>
      </c>
      <c r="T1663" s="127" t="s">
        <v>20</v>
      </c>
      <c r="U1663" s="128">
        <f>SUM(R1663:T1663)</f>
        <v>294</v>
      </c>
    </row>
    <row r="1664" spans="2:21" ht="19.5">
      <c r="B1664" s="133" t="s">
        <v>27</v>
      </c>
      <c r="C1664" s="133">
        <f>C1663+C1662+C1661+C1660</f>
        <v>773</v>
      </c>
      <c r="D1664" s="130">
        <f>D1663+D1662+D1661+D1660</f>
        <v>11595</v>
      </c>
      <c r="E1664" s="130">
        <f aca="true" t="shared" si="41" ref="E1664:U1664">SUM(E1660:E1663)</f>
        <v>22728</v>
      </c>
      <c r="F1664" s="130">
        <f t="shared" si="41"/>
        <v>19641.5</v>
      </c>
      <c r="G1664" s="130">
        <f t="shared" si="41"/>
        <v>181824</v>
      </c>
      <c r="H1664" s="130">
        <f t="shared" si="41"/>
        <v>0</v>
      </c>
      <c r="I1664" s="130">
        <f t="shared" si="41"/>
        <v>213060.5</v>
      </c>
      <c r="J1664" s="130">
        <f t="shared" si="41"/>
        <v>2193.5</v>
      </c>
      <c r="K1664" s="130">
        <f t="shared" si="41"/>
        <v>11364</v>
      </c>
      <c r="L1664" s="130">
        <f t="shared" si="41"/>
        <v>0</v>
      </c>
      <c r="M1664" s="130">
        <f t="shared" si="41"/>
        <v>13557.5</v>
      </c>
      <c r="N1664" s="130">
        <f t="shared" si="41"/>
        <v>2319</v>
      </c>
      <c r="O1664" s="130">
        <f t="shared" si="41"/>
        <v>22728</v>
      </c>
      <c r="P1664" s="130">
        <f t="shared" si="41"/>
        <v>0</v>
      </c>
      <c r="Q1664" s="130">
        <f t="shared" si="41"/>
        <v>25047</v>
      </c>
      <c r="R1664" s="130">
        <f t="shared" si="41"/>
        <v>1546</v>
      </c>
      <c r="S1664" s="130">
        <f t="shared" si="41"/>
        <v>11364</v>
      </c>
      <c r="T1664" s="130">
        <f t="shared" si="41"/>
        <v>0</v>
      </c>
      <c r="U1664" s="130">
        <f t="shared" si="41"/>
        <v>12910</v>
      </c>
    </row>
    <row r="1665" spans="2:22" ht="20.25" customHeight="1">
      <c r="B1665" s="41" t="s">
        <v>298</v>
      </c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87" t="s">
        <v>21</v>
      </c>
      <c r="T1665" s="88" t="s">
        <v>205</v>
      </c>
      <c r="U1665" s="40"/>
      <c r="V1665" s="62"/>
    </row>
    <row r="1666" spans="2:22" ht="16.5">
      <c r="B1666" s="113" t="s">
        <v>69</v>
      </c>
      <c r="C1666" s="67"/>
      <c r="D1666" s="67"/>
      <c r="E1666" s="67"/>
      <c r="F1666" s="212"/>
      <c r="G1666" s="212"/>
      <c r="H1666" s="212"/>
      <c r="I1666" s="212"/>
      <c r="J1666" s="212"/>
      <c r="K1666" s="212"/>
      <c r="L1666" s="212"/>
      <c r="M1666" s="212"/>
      <c r="N1666" s="212"/>
      <c r="O1666" s="212"/>
      <c r="P1666" s="80"/>
      <c r="Q1666" s="80"/>
      <c r="R1666" s="212"/>
      <c r="S1666" s="212"/>
      <c r="T1666" s="212"/>
      <c r="U1666" s="212"/>
      <c r="V1666" s="62"/>
    </row>
    <row r="1667" spans="2:22" ht="15.75">
      <c r="B1667" s="80"/>
      <c r="C1667" s="211"/>
      <c r="D1667" s="211"/>
      <c r="E1667" s="211" t="s">
        <v>265</v>
      </c>
      <c r="F1667" s="211"/>
      <c r="G1667" s="211" t="s">
        <v>269</v>
      </c>
      <c r="H1667" s="214"/>
      <c r="I1667" s="214"/>
      <c r="J1667" s="214"/>
      <c r="K1667" s="214"/>
      <c r="L1667" s="211" t="s">
        <v>207</v>
      </c>
      <c r="M1667" s="211"/>
      <c r="N1667" s="211"/>
      <c r="O1667" s="211"/>
      <c r="P1667" s="96"/>
      <c r="Q1667" s="183"/>
      <c r="R1667" s="211" t="s">
        <v>206</v>
      </c>
      <c r="S1667" s="214"/>
      <c r="T1667" s="214"/>
      <c r="U1667" s="214"/>
      <c r="V1667" s="62"/>
    </row>
    <row r="1668" spans="2:22" ht="15.75">
      <c r="B1668" s="80"/>
      <c r="C1668" s="66"/>
      <c r="D1668" s="65" t="s">
        <v>267</v>
      </c>
      <c r="E1668" s="66" t="s">
        <v>266</v>
      </c>
      <c r="F1668" s="65" t="s">
        <v>267</v>
      </c>
      <c r="G1668" s="96"/>
      <c r="H1668" s="96"/>
      <c r="I1668" s="96"/>
      <c r="J1668" s="96"/>
      <c r="K1668" s="96"/>
      <c r="L1668" s="211" t="s">
        <v>208</v>
      </c>
      <c r="M1668" s="214"/>
      <c r="N1668" s="214"/>
      <c r="O1668" s="214"/>
      <c r="P1668" s="96"/>
      <c r="Q1668" s="96"/>
      <c r="R1668" s="96"/>
      <c r="S1668" s="96"/>
      <c r="T1668" s="96"/>
      <c r="U1668" s="96"/>
      <c r="V1668" s="62"/>
    </row>
    <row r="1669" spans="2:23" ht="15.75">
      <c r="B1669" s="49" t="s">
        <v>263</v>
      </c>
      <c r="C1669" s="85"/>
      <c r="D1669" s="85">
        <v>50</v>
      </c>
      <c r="E1669" s="85">
        <v>45</v>
      </c>
      <c r="F1669" s="85">
        <v>70</v>
      </c>
      <c r="G1669" s="96"/>
      <c r="H1669" s="96"/>
      <c r="I1669" s="96"/>
      <c r="J1669" s="96"/>
      <c r="K1669" s="96"/>
      <c r="L1669" s="211" t="s">
        <v>209</v>
      </c>
      <c r="M1669" s="214"/>
      <c r="N1669" s="214"/>
      <c r="O1669" s="214"/>
      <c r="P1669" s="96"/>
      <c r="Q1669" s="96"/>
      <c r="R1669" s="96"/>
      <c r="S1669" s="96"/>
      <c r="T1669" s="96"/>
      <c r="U1669" s="96"/>
      <c r="V1669" s="62"/>
      <c r="W1669" s="62"/>
    </row>
    <row r="1670" spans="2:23" ht="16.5">
      <c r="B1670" s="49" t="s">
        <v>264</v>
      </c>
      <c r="C1670" s="67"/>
      <c r="D1670" s="67">
        <v>8</v>
      </c>
      <c r="E1670" s="67">
        <v>6</v>
      </c>
      <c r="F1670" s="67">
        <v>4</v>
      </c>
      <c r="G1670" s="96"/>
      <c r="H1670" s="96"/>
      <c r="I1670" s="96"/>
      <c r="J1670" s="96"/>
      <c r="K1670" s="96"/>
      <c r="L1670" s="96"/>
      <c r="M1670" s="96"/>
      <c r="N1670" s="96"/>
      <c r="O1670" s="96"/>
      <c r="P1670" s="96"/>
      <c r="Q1670" s="96"/>
      <c r="R1670" s="96"/>
      <c r="S1670" s="96"/>
      <c r="T1670" s="96"/>
      <c r="U1670" s="96"/>
      <c r="W1670" s="62"/>
    </row>
    <row r="1671" spans="2:23" ht="16.5">
      <c r="B1671" s="82" t="s">
        <v>27</v>
      </c>
      <c r="C1671" s="48"/>
      <c r="D1671" s="48">
        <f>D1669+D1670</f>
        <v>58</v>
      </c>
      <c r="E1671" s="48">
        <f>E1669+E1670</f>
        <v>51</v>
      </c>
      <c r="F1671" s="48">
        <f>F1669+F1670</f>
        <v>74</v>
      </c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W1671" s="62"/>
    </row>
    <row r="1672" spans="2:23" ht="17.25">
      <c r="B1672" s="82" t="s">
        <v>102</v>
      </c>
      <c r="C1672" s="220"/>
      <c r="D1672" s="220"/>
      <c r="E1672" s="220"/>
      <c r="F1672" s="220"/>
      <c r="G1672" s="213" t="s">
        <v>268</v>
      </c>
      <c r="H1672" s="214"/>
      <c r="I1672" s="214"/>
      <c r="J1672" s="214"/>
      <c r="K1672" s="214"/>
      <c r="L1672" s="214"/>
      <c r="M1672" s="214"/>
      <c r="N1672" s="214"/>
      <c r="O1672" s="214"/>
      <c r="P1672" s="214"/>
      <c r="Q1672" s="214"/>
      <c r="R1672" s="214"/>
      <c r="S1672" s="214"/>
      <c r="T1672" s="214"/>
      <c r="U1672" s="214"/>
      <c r="W1672" s="62"/>
    </row>
    <row r="1673" spans="2:23" ht="18">
      <c r="B1673" s="45"/>
      <c r="C1673" s="219"/>
      <c r="D1673" s="219"/>
      <c r="E1673" s="48"/>
      <c r="F1673" s="48"/>
      <c r="G1673" s="213" t="s">
        <v>305</v>
      </c>
      <c r="H1673" s="214"/>
      <c r="I1673" s="214"/>
      <c r="J1673" s="214"/>
      <c r="K1673" s="214"/>
      <c r="L1673" s="214"/>
      <c r="M1673" s="214"/>
      <c r="N1673" s="214"/>
      <c r="O1673" s="214"/>
      <c r="P1673" s="214"/>
      <c r="Q1673" s="214"/>
      <c r="R1673" s="214"/>
      <c r="S1673" s="214"/>
      <c r="T1673" s="214"/>
      <c r="U1673" s="214"/>
      <c r="W1673" s="62"/>
    </row>
    <row r="1674" spans="2:21" ht="16.5">
      <c r="B1674" s="93" t="s">
        <v>281</v>
      </c>
      <c r="C1674" s="118"/>
      <c r="D1674" s="118"/>
      <c r="E1674" s="118"/>
      <c r="F1674" s="118"/>
      <c r="G1674" s="118"/>
      <c r="H1674" s="118"/>
      <c r="I1674" s="118"/>
      <c r="J1674" s="118"/>
      <c r="K1674" s="118"/>
      <c r="L1674" s="118"/>
      <c r="M1674" s="118"/>
      <c r="N1674" s="118"/>
      <c r="O1674" s="118"/>
      <c r="P1674" s="118"/>
      <c r="Q1674" s="118"/>
      <c r="R1674" s="118"/>
      <c r="S1674" s="118"/>
      <c r="T1674" s="118"/>
      <c r="U1674" s="118"/>
    </row>
    <row r="1675" spans="1:24" ht="16.5" customHeight="1">
      <c r="A1675" s="49" t="s">
        <v>299</v>
      </c>
      <c r="B1675" s="49"/>
      <c r="C1675" s="49"/>
      <c r="D1675" s="49"/>
      <c r="E1675" s="49"/>
      <c r="F1675" s="49"/>
      <c r="G1675" s="49"/>
      <c r="H1675" s="49"/>
      <c r="I1675" s="49"/>
      <c r="J1675" s="49"/>
      <c r="K1675" s="49"/>
      <c r="L1675" s="49"/>
      <c r="M1675" s="49"/>
      <c r="N1675" s="49"/>
      <c r="O1675" s="49"/>
      <c r="P1675" s="49"/>
      <c r="Q1675" s="49"/>
      <c r="R1675" s="49"/>
      <c r="S1675" s="49"/>
      <c r="T1675" s="49"/>
      <c r="U1675" s="49"/>
      <c r="V1675" s="49"/>
      <c r="W1675" s="49"/>
      <c r="X1675" s="49"/>
    </row>
    <row r="1676" spans="2:21" ht="17.25">
      <c r="B1676" s="47"/>
      <c r="C1676" s="48"/>
      <c r="D1676" s="48"/>
      <c r="E1676" s="48"/>
      <c r="F1676" s="48"/>
      <c r="G1676" s="49"/>
      <c r="H1676" s="50"/>
      <c r="I1676" s="50"/>
      <c r="J1676" s="50"/>
      <c r="K1676" s="50"/>
      <c r="L1676" s="50"/>
      <c r="M1676" s="50"/>
      <c r="N1676" s="50"/>
      <c r="O1676" s="50"/>
      <c r="P1676" s="50"/>
      <c r="Q1676" s="50"/>
      <c r="R1676" s="50"/>
      <c r="S1676" s="50"/>
      <c r="T1676" s="50"/>
      <c r="U1676" s="50"/>
    </row>
    <row r="1677" spans="2:21" ht="17.25">
      <c r="B1677" s="47"/>
      <c r="C1677" s="48"/>
      <c r="D1677" s="48"/>
      <c r="E1677" s="48"/>
      <c r="F1677" s="48"/>
      <c r="G1677" s="49"/>
      <c r="H1677" s="50"/>
      <c r="I1677" s="50"/>
      <c r="J1677" s="50"/>
      <c r="K1677" s="50"/>
      <c r="L1677" s="50"/>
      <c r="M1677" s="50"/>
      <c r="N1677" s="50"/>
      <c r="O1677" s="50"/>
      <c r="P1677" s="50"/>
      <c r="Q1677" s="50"/>
      <c r="R1677" s="50"/>
      <c r="S1677" s="50"/>
      <c r="T1677" s="50"/>
      <c r="U1677" s="50"/>
    </row>
    <row r="1681" spans="2:21" ht="18">
      <c r="B1681" s="56">
        <v>43</v>
      </c>
      <c r="C1681" s="56"/>
      <c r="D1681" s="56"/>
      <c r="E1681" s="56"/>
      <c r="F1681" s="56"/>
      <c r="G1681" s="56"/>
      <c r="H1681" s="56"/>
      <c r="I1681" s="56"/>
      <c r="J1681" s="56"/>
      <c r="K1681" s="56"/>
      <c r="L1681" s="56"/>
      <c r="M1681" s="56"/>
      <c r="N1681" s="56"/>
      <c r="O1681" s="56"/>
      <c r="P1681" s="56"/>
      <c r="Q1681" s="56"/>
      <c r="R1681" s="56"/>
      <c r="S1681" s="56"/>
      <c r="T1681" s="56"/>
      <c r="U1681" s="56"/>
    </row>
    <row r="1682" spans="2:21" ht="18">
      <c r="B1682" s="56"/>
      <c r="C1682" s="56"/>
      <c r="D1682" s="56"/>
      <c r="E1682" s="56"/>
      <c r="F1682" s="56"/>
      <c r="G1682" s="56"/>
      <c r="H1682" s="56"/>
      <c r="I1682" s="56"/>
      <c r="J1682" s="56"/>
      <c r="K1682" s="56"/>
      <c r="L1682" s="56"/>
      <c r="M1682" s="56"/>
      <c r="N1682" s="56"/>
      <c r="O1682" s="56"/>
      <c r="P1682" s="56"/>
      <c r="Q1682" s="56"/>
      <c r="R1682" s="56"/>
      <c r="S1682" s="56"/>
      <c r="T1682" s="56"/>
      <c r="U1682" s="56"/>
    </row>
    <row r="1683" spans="2:21" ht="18">
      <c r="B1683" s="56"/>
      <c r="C1683" s="56"/>
      <c r="D1683" s="56"/>
      <c r="E1683" s="56"/>
      <c r="F1683" s="56"/>
      <c r="G1683" s="56"/>
      <c r="H1683" s="56"/>
      <c r="I1683" s="56"/>
      <c r="J1683" s="56"/>
      <c r="K1683" s="56"/>
      <c r="L1683" s="56"/>
      <c r="M1683" s="56"/>
      <c r="N1683" s="56"/>
      <c r="O1683" s="56"/>
      <c r="P1683" s="56"/>
      <c r="Q1683" s="56"/>
      <c r="R1683" s="56"/>
      <c r="S1683" s="56"/>
      <c r="T1683" s="56"/>
      <c r="U1683" s="56"/>
    </row>
    <row r="1684" spans="2:21" ht="18">
      <c r="B1684" s="56"/>
      <c r="C1684" s="56"/>
      <c r="D1684" s="56"/>
      <c r="E1684" s="56"/>
      <c r="F1684" s="56"/>
      <c r="G1684" s="56"/>
      <c r="H1684" s="56"/>
      <c r="I1684" s="56"/>
      <c r="J1684" s="56"/>
      <c r="K1684" s="56"/>
      <c r="L1684" s="56"/>
      <c r="M1684" s="56"/>
      <c r="N1684" s="56"/>
      <c r="O1684" s="56"/>
      <c r="P1684" s="56"/>
      <c r="Q1684" s="56"/>
      <c r="R1684" s="56"/>
      <c r="S1684" s="56"/>
      <c r="T1684" s="56"/>
      <c r="U1684" s="56"/>
    </row>
    <row r="1685" spans="2:21" ht="18">
      <c r="B1685" s="56"/>
      <c r="C1685" s="56"/>
      <c r="D1685" s="56"/>
      <c r="E1685" s="56"/>
      <c r="F1685" s="56"/>
      <c r="G1685" s="56"/>
      <c r="H1685" s="56"/>
      <c r="I1685" s="56"/>
      <c r="J1685" s="56"/>
      <c r="K1685" s="56"/>
      <c r="L1685" s="56"/>
      <c r="M1685" s="56"/>
      <c r="N1685" s="56"/>
      <c r="O1685" s="56"/>
      <c r="P1685" s="56"/>
      <c r="Q1685" s="56"/>
      <c r="R1685" s="56"/>
      <c r="S1685" s="56"/>
      <c r="T1685" s="56"/>
      <c r="U1685" s="56"/>
    </row>
    <row r="1686" spans="2:21" ht="18">
      <c r="B1686" s="56"/>
      <c r="C1686" s="56"/>
      <c r="D1686" s="56"/>
      <c r="E1686" s="56"/>
      <c r="F1686" s="56"/>
      <c r="G1686" s="56"/>
      <c r="H1686" s="56"/>
      <c r="I1686" s="56"/>
      <c r="J1686" s="56"/>
      <c r="K1686" s="56"/>
      <c r="L1686" s="56"/>
      <c r="M1686" s="56"/>
      <c r="N1686" s="56"/>
      <c r="O1686" s="56"/>
      <c r="P1686" s="56"/>
      <c r="Q1686" s="56"/>
      <c r="R1686" s="56"/>
      <c r="S1686" s="56"/>
      <c r="T1686" s="56"/>
      <c r="U1686" s="56"/>
    </row>
    <row r="1687" spans="2:21" ht="18">
      <c r="B1687" s="56"/>
      <c r="C1687" s="56"/>
      <c r="D1687" s="56"/>
      <c r="E1687" s="56"/>
      <c r="F1687" s="56"/>
      <c r="G1687" s="56"/>
      <c r="H1687" s="56"/>
      <c r="I1687" s="56"/>
      <c r="J1687" s="56"/>
      <c r="K1687" s="56"/>
      <c r="L1687" s="56"/>
      <c r="M1687" s="56"/>
      <c r="N1687" s="56"/>
      <c r="O1687" s="56"/>
      <c r="P1687" s="56"/>
      <c r="Q1687" s="56"/>
      <c r="R1687" s="56"/>
      <c r="S1687" s="56"/>
      <c r="T1687" s="56"/>
      <c r="U1687" s="56"/>
    </row>
    <row r="1688" spans="2:21" ht="23.25">
      <c r="B1688" s="114" t="s">
        <v>146</v>
      </c>
      <c r="C1688" s="117"/>
      <c r="D1688" s="117"/>
      <c r="E1688" s="117"/>
      <c r="F1688" s="117"/>
      <c r="G1688" s="117"/>
      <c r="H1688" s="117"/>
      <c r="I1688" s="117"/>
      <c r="J1688" s="117"/>
      <c r="K1688" s="117"/>
      <c r="L1688" s="117"/>
      <c r="M1688" s="117"/>
      <c r="N1688" s="117"/>
      <c r="O1688" s="117"/>
      <c r="P1688" s="117"/>
      <c r="Q1688" s="117"/>
      <c r="R1688" s="117"/>
      <c r="S1688" s="117"/>
      <c r="T1688" s="117"/>
      <c r="U1688" s="117"/>
    </row>
    <row r="1689" spans="2:21" ht="22.5">
      <c r="B1689" s="115" t="s">
        <v>247</v>
      </c>
      <c r="C1689" s="117"/>
      <c r="D1689" s="117"/>
      <c r="E1689" s="117"/>
      <c r="F1689" s="117"/>
      <c r="G1689" s="117"/>
      <c r="H1689" s="117"/>
      <c r="I1689" s="117"/>
      <c r="J1689" s="117"/>
      <c r="K1689" s="117"/>
      <c r="L1689" s="117"/>
      <c r="M1689" s="117"/>
      <c r="N1689" s="117"/>
      <c r="O1689" s="117"/>
      <c r="P1689" s="117"/>
      <c r="Q1689" s="117"/>
      <c r="R1689" s="117"/>
      <c r="S1689" s="117"/>
      <c r="T1689" s="117"/>
      <c r="U1689" s="117"/>
    </row>
    <row r="1690" spans="2:21" ht="23.25">
      <c r="B1690" s="116"/>
      <c r="C1690" s="53"/>
      <c r="D1690" s="53"/>
      <c r="E1690" s="53"/>
      <c r="F1690" s="229" t="s">
        <v>315</v>
      </c>
      <c r="G1690" s="229"/>
      <c r="H1690" s="229"/>
      <c r="I1690" s="229"/>
      <c r="J1690" s="229"/>
      <c r="K1690" s="229"/>
      <c r="L1690" s="229"/>
      <c r="M1690" s="229"/>
      <c r="N1690" s="229"/>
      <c r="O1690" s="229"/>
      <c r="P1690" s="229"/>
      <c r="Q1690" s="229"/>
      <c r="R1690" s="53"/>
      <c r="S1690" s="53"/>
      <c r="T1690" s="53"/>
      <c r="U1690" s="53"/>
    </row>
    <row r="1691" spans="2:21" ht="23.25">
      <c r="B1691" s="119" t="s">
        <v>184</v>
      </c>
      <c r="C1691" s="119"/>
      <c r="D1691" s="119"/>
      <c r="E1691" s="119"/>
      <c r="F1691" s="119"/>
      <c r="G1691" s="119"/>
      <c r="H1691" s="119"/>
      <c r="I1691" s="57"/>
      <c r="J1691" s="9"/>
      <c r="K1691" s="53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</row>
    <row r="1692" spans="2:17" ht="24" customHeight="1">
      <c r="B1692" s="3" t="s">
        <v>22</v>
      </c>
      <c r="Q1692" s="3" t="s">
        <v>22</v>
      </c>
    </row>
    <row r="1693" spans="2:21" ht="24" customHeight="1">
      <c r="B1693" s="69" t="s">
        <v>1</v>
      </c>
      <c r="C1693" s="72" t="s">
        <v>343</v>
      </c>
      <c r="D1693" s="70" t="s">
        <v>29</v>
      </c>
      <c r="E1693" s="70" t="s">
        <v>4</v>
      </c>
      <c r="F1693" s="71" t="s">
        <v>21</v>
      </c>
      <c r="G1693" s="72" t="s">
        <v>12</v>
      </c>
      <c r="H1693" s="72" t="s">
        <v>13</v>
      </c>
      <c r="I1693" s="73" t="s">
        <v>0</v>
      </c>
      <c r="J1693" s="74" t="s">
        <v>11</v>
      </c>
      <c r="K1693" s="74" t="s">
        <v>12</v>
      </c>
      <c r="L1693" s="72" t="s">
        <v>13</v>
      </c>
      <c r="M1693" s="73" t="s">
        <v>0</v>
      </c>
      <c r="N1693" s="72" t="s">
        <v>14</v>
      </c>
      <c r="O1693" s="74" t="s">
        <v>15</v>
      </c>
      <c r="P1693" s="74" t="s">
        <v>13</v>
      </c>
      <c r="Q1693" s="73" t="s">
        <v>0</v>
      </c>
      <c r="R1693" s="74" t="s">
        <v>23</v>
      </c>
      <c r="S1693" s="74" t="s">
        <v>24</v>
      </c>
      <c r="T1693" s="72" t="s">
        <v>13</v>
      </c>
      <c r="U1693" s="73" t="s">
        <v>0</v>
      </c>
    </row>
    <row r="1694" spans="2:21" ht="24" customHeight="1">
      <c r="B1694" s="69" t="s">
        <v>3</v>
      </c>
      <c r="C1694" s="101" t="s">
        <v>319</v>
      </c>
      <c r="D1694" s="70" t="s">
        <v>30</v>
      </c>
      <c r="E1694" s="70" t="s">
        <v>5</v>
      </c>
      <c r="F1694" s="70" t="s">
        <v>7</v>
      </c>
      <c r="G1694" s="70" t="s">
        <v>8</v>
      </c>
      <c r="H1694" s="70" t="s">
        <v>9</v>
      </c>
      <c r="I1694" s="60" t="s">
        <v>10</v>
      </c>
      <c r="J1694" s="70" t="s">
        <v>7</v>
      </c>
      <c r="K1694" s="70" t="s">
        <v>8</v>
      </c>
      <c r="L1694" s="70" t="s">
        <v>9</v>
      </c>
      <c r="M1694" s="60" t="s">
        <v>10</v>
      </c>
      <c r="N1694" s="70" t="s">
        <v>7</v>
      </c>
      <c r="O1694" s="70" t="s">
        <v>8</v>
      </c>
      <c r="P1694" s="70" t="s">
        <v>9</v>
      </c>
      <c r="Q1694" s="60" t="s">
        <v>10</v>
      </c>
      <c r="R1694" s="73" t="s">
        <v>7</v>
      </c>
      <c r="S1694" s="73" t="s">
        <v>8</v>
      </c>
      <c r="T1694" s="70" t="s">
        <v>9</v>
      </c>
      <c r="U1694" s="60" t="s">
        <v>10</v>
      </c>
    </row>
    <row r="1695" spans="2:21" ht="24" customHeight="1">
      <c r="B1695" s="75"/>
      <c r="C1695" s="101" t="s">
        <v>320</v>
      </c>
      <c r="D1695" s="70" t="s">
        <v>308</v>
      </c>
      <c r="E1695" s="70" t="s">
        <v>6</v>
      </c>
      <c r="F1695" s="70" t="s">
        <v>31</v>
      </c>
      <c r="G1695" s="70" t="s">
        <v>31</v>
      </c>
      <c r="H1695" s="89">
        <v>0.03</v>
      </c>
      <c r="I1695" s="62"/>
      <c r="J1695" s="62"/>
      <c r="K1695" s="62"/>
      <c r="L1695" s="76">
        <v>0.01</v>
      </c>
      <c r="M1695" s="62"/>
      <c r="N1695" s="77"/>
      <c r="O1695" s="77"/>
      <c r="P1695" s="76">
        <v>0.01</v>
      </c>
      <c r="Q1695" s="77"/>
      <c r="R1695" s="62"/>
      <c r="S1695" s="62"/>
      <c r="T1695" s="62"/>
      <c r="U1695" s="62"/>
    </row>
    <row r="1696" spans="2:21" ht="24" customHeight="1">
      <c r="B1696" s="11"/>
      <c r="D1696" s="4" t="s">
        <v>32</v>
      </c>
      <c r="E1696" s="5"/>
      <c r="F1696" s="4" t="s">
        <v>32</v>
      </c>
      <c r="G1696" s="4" t="s">
        <v>32</v>
      </c>
      <c r="H1696" s="4" t="s">
        <v>32</v>
      </c>
      <c r="I1696" s="4" t="s">
        <v>32</v>
      </c>
      <c r="J1696" s="4" t="s">
        <v>32</v>
      </c>
      <c r="K1696" s="4" t="s">
        <v>32</v>
      </c>
      <c r="L1696" s="4" t="s">
        <v>32</v>
      </c>
      <c r="N1696" s="4" t="s">
        <v>32</v>
      </c>
      <c r="O1696" s="4" t="s">
        <v>32</v>
      </c>
      <c r="P1696" s="4" t="s">
        <v>32</v>
      </c>
      <c r="Q1696" s="4" t="s">
        <v>32</v>
      </c>
      <c r="R1696" s="4" t="s">
        <v>32</v>
      </c>
      <c r="S1696" s="4" t="s">
        <v>32</v>
      </c>
      <c r="T1696" s="4" t="s">
        <v>32</v>
      </c>
      <c r="U1696" s="4" t="s">
        <v>32</v>
      </c>
    </row>
    <row r="1697" spans="2:21" ht="24" customHeight="1">
      <c r="B1697" s="60">
        <v>1</v>
      </c>
      <c r="C1697" s="60"/>
      <c r="D1697" s="60">
        <v>3</v>
      </c>
      <c r="E1697" s="60">
        <v>4</v>
      </c>
      <c r="F1697" s="60">
        <v>5</v>
      </c>
      <c r="G1697" s="60">
        <v>6</v>
      </c>
      <c r="H1697" s="61">
        <v>7</v>
      </c>
      <c r="I1697" s="60">
        <v>8</v>
      </c>
      <c r="J1697" s="60">
        <v>9</v>
      </c>
      <c r="K1697" s="60">
        <v>10</v>
      </c>
      <c r="L1697" s="61">
        <v>11</v>
      </c>
      <c r="M1697" s="60">
        <v>12</v>
      </c>
      <c r="N1697" s="60">
        <v>13</v>
      </c>
      <c r="O1697" s="60">
        <v>14</v>
      </c>
      <c r="P1697" s="61">
        <v>15</v>
      </c>
      <c r="Q1697" s="60">
        <v>16</v>
      </c>
      <c r="R1697" s="60">
        <v>17</v>
      </c>
      <c r="S1697" s="60">
        <v>18</v>
      </c>
      <c r="T1697" s="60">
        <v>19</v>
      </c>
      <c r="U1697" s="60">
        <v>20</v>
      </c>
    </row>
    <row r="1698" spans="2:8" ht="24" customHeight="1">
      <c r="B1698" s="137"/>
      <c r="E1698" s="3" t="s">
        <v>22</v>
      </c>
      <c r="H1698" s="4"/>
    </row>
    <row r="1699" spans="1:21" ht="24" customHeight="1">
      <c r="A1699" s="193">
        <v>1</v>
      </c>
      <c r="B1699" s="197" t="s">
        <v>16</v>
      </c>
      <c r="C1699" s="127">
        <v>196</v>
      </c>
      <c r="D1699" s="127">
        <f>C1699*15</f>
        <v>2940</v>
      </c>
      <c r="E1699" s="127">
        <f>SUM(C1699*32)</f>
        <v>6272</v>
      </c>
      <c r="F1699" s="127">
        <f>SUM(C1699*22)</f>
        <v>4312</v>
      </c>
      <c r="G1699" s="127">
        <f>SUM(E1699*8)</f>
        <v>50176</v>
      </c>
      <c r="H1699" s="127" t="s">
        <v>20</v>
      </c>
      <c r="I1699" s="128">
        <f>SUM(D1699+F1699+G1699)</f>
        <v>57428</v>
      </c>
      <c r="J1699" s="127">
        <f>SUM(C1699*3)</f>
        <v>588</v>
      </c>
      <c r="K1699" s="127">
        <f>SUM(E1699*0.5)</f>
        <v>3136</v>
      </c>
      <c r="L1699" s="127" t="str">
        <f>+L1701</f>
        <v>+</v>
      </c>
      <c r="M1699" s="128">
        <f>SUM(J1699:L1699)</f>
        <v>3724</v>
      </c>
      <c r="N1699" s="127">
        <f>SUM(C1699*3)</f>
        <v>588</v>
      </c>
      <c r="O1699" s="127">
        <f>SUM(E1699*1)</f>
        <v>6272</v>
      </c>
      <c r="P1699" s="127" t="s">
        <v>20</v>
      </c>
      <c r="Q1699" s="128">
        <f>SUM(N1699:P1699)</f>
        <v>6860</v>
      </c>
      <c r="R1699" s="127">
        <f>SUM(C1699*2)</f>
        <v>392</v>
      </c>
      <c r="S1699" s="127">
        <f>SUM(E1699*0.5)</f>
        <v>3136</v>
      </c>
      <c r="T1699" s="127" t="s">
        <v>20</v>
      </c>
      <c r="U1699" s="128">
        <f>SUM(R1699:T1699)</f>
        <v>3528</v>
      </c>
    </row>
    <row r="1700" spans="1:21" ht="24" customHeight="1">
      <c r="A1700" s="193">
        <v>2</v>
      </c>
      <c r="B1700" s="197" t="s">
        <v>17</v>
      </c>
      <c r="C1700" s="127">
        <v>71</v>
      </c>
      <c r="D1700" s="127">
        <f>SUM(C1700*15)</f>
        <v>1065</v>
      </c>
      <c r="E1700" s="129">
        <f>SUM(C1700*24)</f>
        <v>1704</v>
      </c>
      <c r="F1700" s="127">
        <f>SUM(C1700*32.5)</f>
        <v>2307.5</v>
      </c>
      <c r="G1700" s="127">
        <f>SUM(E1700*8)</f>
        <v>13632</v>
      </c>
      <c r="H1700" s="127" t="s">
        <v>20</v>
      </c>
      <c r="I1700" s="128">
        <f>SUM(D1700+F1700+G1700)</f>
        <v>17004.5</v>
      </c>
      <c r="J1700" s="127">
        <f>SUM(C1700*2.5)</f>
        <v>177.5</v>
      </c>
      <c r="K1700" s="127">
        <f>SUM(E1700*0.5)</f>
        <v>852</v>
      </c>
      <c r="L1700" s="127" t="s">
        <v>20</v>
      </c>
      <c r="M1700" s="128">
        <f>SUM(J1700:L1700)</f>
        <v>1029.5</v>
      </c>
      <c r="N1700" s="127">
        <f>SUM(C1700*3)</f>
        <v>213</v>
      </c>
      <c r="O1700" s="127">
        <f>SUM(E1700*1)</f>
        <v>1704</v>
      </c>
      <c r="P1700" s="127" t="s">
        <v>20</v>
      </c>
      <c r="Q1700" s="128">
        <f>SUM(N1700:P1700)</f>
        <v>1917</v>
      </c>
      <c r="R1700" s="127">
        <f>SUM(C1700*2)</f>
        <v>142</v>
      </c>
      <c r="S1700" s="127">
        <f>SUM(E1700*0.5)</f>
        <v>852</v>
      </c>
      <c r="T1700" s="127" t="s">
        <v>20</v>
      </c>
      <c r="U1700" s="128">
        <f>SUM(R1700:T1700)</f>
        <v>994</v>
      </c>
    </row>
    <row r="1701" spans="1:21" ht="23.25">
      <c r="A1701" s="193">
        <v>3</v>
      </c>
      <c r="B1701" s="197" t="s">
        <v>18</v>
      </c>
      <c r="C1701" s="127">
        <v>16</v>
      </c>
      <c r="D1701" s="127">
        <f>SUM(C1701*15)</f>
        <v>240</v>
      </c>
      <c r="E1701" s="127">
        <f>SUM(C1701*32)</f>
        <v>512</v>
      </c>
      <c r="F1701" s="127">
        <f>SUM(C1701*22)</f>
        <v>352</v>
      </c>
      <c r="G1701" s="127">
        <f>SUM(E1701*8)</f>
        <v>4096</v>
      </c>
      <c r="H1701" s="127" t="s">
        <v>20</v>
      </c>
      <c r="I1701" s="128">
        <f>SUM(D1701+F1701+G1701)</f>
        <v>4688</v>
      </c>
      <c r="J1701" s="127">
        <f>SUM(C1701*3)</f>
        <v>48</v>
      </c>
      <c r="K1701" s="127">
        <f>SUM(E1701*0.5)</f>
        <v>256</v>
      </c>
      <c r="L1701" s="127" t="s">
        <v>20</v>
      </c>
      <c r="M1701" s="128">
        <f>SUM(J1701:L1701)</f>
        <v>304</v>
      </c>
      <c r="N1701" s="127">
        <f>SUM(C1701*3)</f>
        <v>48</v>
      </c>
      <c r="O1701" s="127">
        <f>SUM(E1701*1)</f>
        <v>512</v>
      </c>
      <c r="P1701" s="127" t="s">
        <v>20</v>
      </c>
      <c r="Q1701" s="128">
        <f>SUM(N1701:P1701)</f>
        <v>560</v>
      </c>
      <c r="R1701" s="127">
        <f>SUM(C1701*2)</f>
        <v>32</v>
      </c>
      <c r="S1701" s="127">
        <f>SUM(E1701*0.5)</f>
        <v>256</v>
      </c>
      <c r="T1701" s="127" t="s">
        <v>20</v>
      </c>
      <c r="U1701" s="128">
        <f>SUM(R1701:T1701)</f>
        <v>288</v>
      </c>
    </row>
    <row r="1702" spans="1:21" ht="23.25">
      <c r="A1702" s="193">
        <v>4</v>
      </c>
      <c r="B1702" s="197" t="s">
        <v>84</v>
      </c>
      <c r="C1702" s="127">
        <v>12</v>
      </c>
      <c r="D1702" s="127">
        <f>SUM(C1702*15)</f>
        <v>180</v>
      </c>
      <c r="E1702" s="129">
        <f>SUM(C1702*24)</f>
        <v>288</v>
      </c>
      <c r="F1702" s="127">
        <f>SUM(C1702*32.5)</f>
        <v>390</v>
      </c>
      <c r="G1702" s="127">
        <f>SUM(E1702*8)</f>
        <v>2304</v>
      </c>
      <c r="H1702" s="127" t="s">
        <v>20</v>
      </c>
      <c r="I1702" s="128">
        <f>SUM(D1702+F1702+G1702)</f>
        <v>2874</v>
      </c>
      <c r="J1702" s="127">
        <f>SUM(C1702*2.5)</f>
        <v>30</v>
      </c>
      <c r="K1702" s="127">
        <f>SUM(E1702*0.5)</f>
        <v>144</v>
      </c>
      <c r="L1702" s="127" t="s">
        <v>20</v>
      </c>
      <c r="M1702" s="128">
        <f>SUM(J1702:L1702)</f>
        <v>174</v>
      </c>
      <c r="N1702" s="127">
        <f>SUM(C1702*3)</f>
        <v>36</v>
      </c>
      <c r="O1702" s="127">
        <f>SUM(E1702*1)</f>
        <v>288</v>
      </c>
      <c r="P1702" s="127" t="s">
        <v>20</v>
      </c>
      <c r="Q1702" s="128">
        <f>SUM(N1702:P1702)</f>
        <v>324</v>
      </c>
      <c r="R1702" s="127">
        <f>SUM(C1702*2)</f>
        <v>24</v>
      </c>
      <c r="S1702" s="127">
        <f>SUM(E1702*0.5)</f>
        <v>144</v>
      </c>
      <c r="T1702" s="127" t="s">
        <v>20</v>
      </c>
      <c r="U1702" s="128">
        <f>SUM(R1702:T1702)</f>
        <v>168</v>
      </c>
    </row>
    <row r="1703" spans="2:21" ht="19.5">
      <c r="B1703" s="133" t="s">
        <v>27</v>
      </c>
      <c r="C1703" s="133">
        <f>C1702+C1701+C1700+C1699</f>
        <v>295</v>
      </c>
      <c r="D1703" s="130">
        <f>D1702+D1701+D1700+D1699</f>
        <v>4425</v>
      </c>
      <c r="E1703" s="130">
        <f aca="true" t="shared" si="42" ref="E1703:U1703">SUM(E1699:E1702)</f>
        <v>8776</v>
      </c>
      <c r="F1703" s="130">
        <f t="shared" si="42"/>
        <v>7361.5</v>
      </c>
      <c r="G1703" s="130">
        <f t="shared" si="42"/>
        <v>70208</v>
      </c>
      <c r="H1703" s="130">
        <f t="shared" si="42"/>
        <v>0</v>
      </c>
      <c r="I1703" s="130">
        <f t="shared" si="42"/>
        <v>81994.5</v>
      </c>
      <c r="J1703" s="130">
        <f t="shared" si="42"/>
        <v>843.5</v>
      </c>
      <c r="K1703" s="130">
        <f t="shared" si="42"/>
        <v>4388</v>
      </c>
      <c r="L1703" s="130">
        <f t="shared" si="42"/>
        <v>0</v>
      </c>
      <c r="M1703" s="130">
        <f t="shared" si="42"/>
        <v>5231.5</v>
      </c>
      <c r="N1703" s="130">
        <f t="shared" si="42"/>
        <v>885</v>
      </c>
      <c r="O1703" s="130">
        <f t="shared" si="42"/>
        <v>8776</v>
      </c>
      <c r="P1703" s="130">
        <f t="shared" si="42"/>
        <v>0</v>
      </c>
      <c r="Q1703" s="130">
        <f t="shared" si="42"/>
        <v>9661</v>
      </c>
      <c r="R1703" s="130">
        <f t="shared" si="42"/>
        <v>590</v>
      </c>
      <c r="S1703" s="130">
        <f t="shared" si="42"/>
        <v>4388</v>
      </c>
      <c r="T1703" s="130">
        <f t="shared" si="42"/>
        <v>0</v>
      </c>
      <c r="U1703" s="130">
        <f t="shared" si="42"/>
        <v>4978</v>
      </c>
    </row>
    <row r="1704" spans="2:22" ht="19.5">
      <c r="B1704" s="41" t="s">
        <v>298</v>
      </c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87" t="s">
        <v>21</v>
      </c>
      <c r="T1704" s="88" t="s">
        <v>205</v>
      </c>
      <c r="U1704" s="40"/>
      <c r="V1704" s="62"/>
    </row>
    <row r="1705" spans="2:22" ht="16.5">
      <c r="B1705" s="113" t="s">
        <v>69</v>
      </c>
      <c r="C1705" s="67"/>
      <c r="D1705" s="67"/>
      <c r="E1705" s="67"/>
      <c r="F1705" s="212"/>
      <c r="G1705" s="212"/>
      <c r="H1705" s="212"/>
      <c r="I1705" s="212"/>
      <c r="J1705" s="212"/>
      <c r="K1705" s="212"/>
      <c r="L1705" s="212"/>
      <c r="M1705" s="212"/>
      <c r="N1705" s="212"/>
      <c r="O1705" s="212"/>
      <c r="P1705" s="80"/>
      <c r="Q1705" s="80"/>
      <c r="R1705" s="212"/>
      <c r="S1705" s="212"/>
      <c r="T1705" s="212"/>
      <c r="U1705" s="212"/>
      <c r="V1705" s="62"/>
    </row>
    <row r="1706" spans="2:22" ht="15.75">
      <c r="B1706" s="80"/>
      <c r="C1706" s="211"/>
      <c r="D1706" s="211"/>
      <c r="E1706" s="211" t="s">
        <v>265</v>
      </c>
      <c r="F1706" s="211"/>
      <c r="G1706" s="211" t="s">
        <v>269</v>
      </c>
      <c r="H1706" s="214"/>
      <c r="I1706" s="214"/>
      <c r="J1706" s="214"/>
      <c r="K1706" s="214"/>
      <c r="L1706" s="211" t="s">
        <v>207</v>
      </c>
      <c r="M1706" s="211"/>
      <c r="N1706" s="211"/>
      <c r="O1706" s="211"/>
      <c r="P1706" s="96"/>
      <c r="Q1706" s="183"/>
      <c r="R1706" s="211" t="s">
        <v>206</v>
      </c>
      <c r="S1706" s="214"/>
      <c r="T1706" s="214"/>
      <c r="U1706" s="214"/>
      <c r="V1706" s="62"/>
    </row>
    <row r="1707" spans="2:22" ht="15.75">
      <c r="B1707" s="80"/>
      <c r="C1707" s="66"/>
      <c r="D1707" s="65" t="s">
        <v>267</v>
      </c>
      <c r="E1707" s="66" t="s">
        <v>266</v>
      </c>
      <c r="F1707" s="65" t="s">
        <v>267</v>
      </c>
      <c r="G1707" s="96"/>
      <c r="H1707" s="96"/>
      <c r="I1707" s="96"/>
      <c r="J1707" s="96"/>
      <c r="K1707" s="96"/>
      <c r="L1707" s="211" t="s">
        <v>208</v>
      </c>
      <c r="M1707" s="214"/>
      <c r="N1707" s="214"/>
      <c r="O1707" s="214"/>
      <c r="P1707" s="96"/>
      <c r="Q1707" s="96"/>
      <c r="R1707" s="96"/>
      <c r="S1707" s="96"/>
      <c r="T1707" s="96"/>
      <c r="U1707" s="96"/>
      <c r="V1707" s="62"/>
    </row>
    <row r="1708" spans="2:27" ht="15.75">
      <c r="B1708" s="49" t="s">
        <v>263</v>
      </c>
      <c r="C1708" s="85"/>
      <c r="D1708" s="85">
        <v>14</v>
      </c>
      <c r="E1708" s="85">
        <v>19</v>
      </c>
      <c r="F1708" s="85">
        <v>16</v>
      </c>
      <c r="G1708" s="96"/>
      <c r="H1708" s="96"/>
      <c r="I1708" s="96"/>
      <c r="J1708" s="96"/>
      <c r="K1708" s="96"/>
      <c r="L1708" s="211" t="s">
        <v>209</v>
      </c>
      <c r="M1708" s="214"/>
      <c r="N1708" s="214"/>
      <c r="O1708" s="214"/>
      <c r="P1708" s="96"/>
      <c r="Q1708" s="96"/>
      <c r="R1708" s="96"/>
      <c r="S1708" s="96"/>
      <c r="T1708" s="96"/>
      <c r="U1708" s="96"/>
      <c r="V1708" s="62"/>
      <c r="W1708" s="62"/>
      <c r="X1708" s="62"/>
      <c r="Y1708" s="62"/>
      <c r="Z1708" s="62"/>
      <c r="AA1708" s="62"/>
    </row>
    <row r="1709" spans="2:27" ht="16.5">
      <c r="B1709" s="49" t="s">
        <v>264</v>
      </c>
      <c r="C1709" s="67"/>
      <c r="D1709" s="67">
        <v>1</v>
      </c>
      <c r="E1709" s="67">
        <v>3</v>
      </c>
      <c r="F1709" s="67">
        <v>3</v>
      </c>
      <c r="G1709" s="58"/>
      <c r="H1709" s="58"/>
      <c r="I1709" s="58"/>
      <c r="J1709" s="58"/>
      <c r="K1709" s="80"/>
      <c r="L1709" s="80"/>
      <c r="M1709" s="80"/>
      <c r="N1709" s="80"/>
      <c r="O1709" s="80"/>
      <c r="P1709" s="58"/>
      <c r="Q1709" s="58"/>
      <c r="R1709" s="58"/>
      <c r="S1709" s="58"/>
      <c r="T1709" s="58"/>
      <c r="U1709" s="58"/>
      <c r="V1709" s="62"/>
      <c r="W1709" s="62"/>
      <c r="X1709" s="62"/>
      <c r="Y1709" s="62"/>
      <c r="Z1709" s="62"/>
      <c r="AA1709" s="62"/>
    </row>
    <row r="1710" spans="2:27" ht="16.5">
      <c r="B1710" s="82" t="s">
        <v>27</v>
      </c>
      <c r="C1710" s="90"/>
      <c r="D1710" s="90">
        <f>D1708+D1709</f>
        <v>15</v>
      </c>
      <c r="E1710" s="90">
        <f>E1708+E1709</f>
        <v>22</v>
      </c>
      <c r="F1710" s="90">
        <f>F1708+F1709</f>
        <v>19</v>
      </c>
      <c r="G1710" s="80"/>
      <c r="H1710" s="80"/>
      <c r="I1710" s="80"/>
      <c r="J1710" s="80"/>
      <c r="K1710" s="80"/>
      <c r="L1710" s="80"/>
      <c r="M1710" s="80"/>
      <c r="N1710" s="80"/>
      <c r="O1710" s="80"/>
      <c r="P1710" s="80"/>
      <c r="Q1710" s="80"/>
      <c r="R1710" s="80"/>
      <c r="S1710" s="80"/>
      <c r="T1710" s="80"/>
      <c r="U1710" s="80"/>
      <c r="W1710" s="62"/>
      <c r="X1710" s="62"/>
      <c r="Y1710" s="62"/>
      <c r="Z1710" s="62"/>
      <c r="AA1710" s="62"/>
    </row>
    <row r="1711" spans="2:27" ht="17.25">
      <c r="B1711" s="82" t="s">
        <v>102</v>
      </c>
      <c r="C1711" s="220"/>
      <c r="D1711" s="220"/>
      <c r="E1711" s="220"/>
      <c r="F1711" s="220"/>
      <c r="G1711" s="213" t="s">
        <v>268</v>
      </c>
      <c r="H1711" s="214"/>
      <c r="I1711" s="214"/>
      <c r="J1711" s="214"/>
      <c r="K1711" s="214"/>
      <c r="L1711" s="214"/>
      <c r="M1711" s="214"/>
      <c r="N1711" s="214"/>
      <c r="O1711" s="214"/>
      <c r="P1711" s="214"/>
      <c r="Q1711" s="214"/>
      <c r="R1711" s="214"/>
      <c r="S1711" s="214"/>
      <c r="T1711" s="214"/>
      <c r="U1711" s="214"/>
      <c r="W1711" s="62"/>
      <c r="X1711" s="62"/>
      <c r="Y1711" s="62"/>
      <c r="Z1711" s="62"/>
      <c r="AA1711" s="62"/>
    </row>
    <row r="1712" spans="2:27" ht="17.25">
      <c r="B1712" s="93" t="s">
        <v>240</v>
      </c>
      <c r="C1712" s="219"/>
      <c r="D1712" s="219"/>
      <c r="E1712" s="48"/>
      <c r="F1712" s="48"/>
      <c r="G1712" s="213" t="s">
        <v>305</v>
      </c>
      <c r="H1712" s="214"/>
      <c r="I1712" s="214"/>
      <c r="J1712" s="214"/>
      <c r="K1712" s="214"/>
      <c r="L1712" s="214"/>
      <c r="M1712" s="214"/>
      <c r="N1712" s="214"/>
      <c r="O1712" s="214"/>
      <c r="P1712" s="214"/>
      <c r="Q1712" s="214"/>
      <c r="R1712" s="214"/>
      <c r="S1712" s="214"/>
      <c r="T1712" s="214"/>
      <c r="U1712" s="214"/>
      <c r="W1712" s="62"/>
      <c r="X1712" s="62"/>
      <c r="Y1712" s="62"/>
      <c r="Z1712" s="62"/>
      <c r="AA1712" s="62"/>
    </row>
    <row r="1713" spans="1:24" ht="17.25" customHeight="1">
      <c r="A1713" s="49" t="s">
        <v>299</v>
      </c>
      <c r="B1713" s="49"/>
      <c r="C1713" s="49"/>
      <c r="D1713" s="49"/>
      <c r="E1713" s="49"/>
      <c r="F1713" s="49"/>
      <c r="G1713" s="49"/>
      <c r="H1713" s="49"/>
      <c r="I1713" s="49"/>
      <c r="J1713" s="49"/>
      <c r="K1713" s="49"/>
      <c r="L1713" s="49"/>
      <c r="M1713" s="49"/>
      <c r="N1713" s="49"/>
      <c r="O1713" s="49"/>
      <c r="P1713" s="49"/>
      <c r="Q1713" s="49"/>
      <c r="R1713" s="49"/>
      <c r="S1713" s="49"/>
      <c r="T1713" s="49"/>
      <c r="U1713" s="49"/>
      <c r="V1713" s="49"/>
      <c r="W1713" s="49"/>
      <c r="X1713" s="49"/>
    </row>
    <row r="1714" spans="2:21" ht="17.25"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  <c r="O1714" s="51"/>
      <c r="P1714" s="51"/>
      <c r="Q1714" s="51"/>
      <c r="R1714" s="51"/>
      <c r="S1714" s="51"/>
      <c r="T1714" s="51"/>
      <c r="U1714" s="51"/>
    </row>
    <row r="1715" spans="2:21" ht="17.25"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  <c r="O1715" s="51"/>
      <c r="P1715" s="51"/>
      <c r="Q1715" s="51"/>
      <c r="R1715" s="51"/>
      <c r="S1715" s="51"/>
      <c r="T1715" s="51"/>
      <c r="U1715" s="51"/>
    </row>
    <row r="1716" spans="2:21" ht="17.25"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  <c r="O1716" s="51"/>
      <c r="P1716" s="51"/>
      <c r="Q1716" s="51"/>
      <c r="R1716" s="51"/>
      <c r="S1716" s="51"/>
      <c r="T1716" s="51"/>
      <c r="U1716" s="51"/>
    </row>
    <row r="1717" spans="2:21" ht="17.25"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  <c r="O1717" s="51"/>
      <c r="P1717" s="51"/>
      <c r="Q1717" s="51"/>
      <c r="R1717" s="51"/>
      <c r="S1717" s="51"/>
      <c r="T1717" s="51"/>
      <c r="U1717" s="51"/>
    </row>
    <row r="1718" spans="2:21" ht="17.25"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  <c r="O1718" s="51"/>
      <c r="P1718" s="51"/>
      <c r="Q1718" s="51"/>
      <c r="R1718" s="51"/>
      <c r="S1718" s="51"/>
      <c r="T1718" s="51"/>
      <c r="U1718" s="51"/>
    </row>
    <row r="1719" spans="2:21" ht="17.25"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  <c r="O1719" s="51"/>
      <c r="P1719" s="51"/>
      <c r="Q1719" s="51"/>
      <c r="R1719" s="51"/>
      <c r="S1719" s="51"/>
      <c r="T1719" s="51"/>
      <c r="U1719" s="51"/>
    </row>
    <row r="1720" spans="2:21" ht="18">
      <c r="B1720" s="56">
        <v>44</v>
      </c>
      <c r="C1720" s="56"/>
      <c r="D1720" s="56"/>
      <c r="E1720" s="56"/>
      <c r="F1720" s="56"/>
      <c r="G1720" s="56"/>
      <c r="H1720" s="56"/>
      <c r="I1720" s="56"/>
      <c r="J1720" s="56"/>
      <c r="K1720" s="56"/>
      <c r="L1720" s="56"/>
      <c r="M1720" s="56"/>
      <c r="N1720" s="56"/>
      <c r="O1720" s="56"/>
      <c r="P1720" s="56"/>
      <c r="Q1720" s="56"/>
      <c r="R1720" s="56"/>
      <c r="S1720" s="56"/>
      <c r="T1720" s="56"/>
      <c r="U1720" s="56"/>
    </row>
    <row r="1721" spans="2:21" ht="18">
      <c r="B1721" s="56"/>
      <c r="C1721" s="56"/>
      <c r="D1721" s="56"/>
      <c r="E1721" s="56"/>
      <c r="F1721" s="56"/>
      <c r="G1721" s="56"/>
      <c r="H1721" s="56"/>
      <c r="I1721" s="56"/>
      <c r="J1721" s="56"/>
      <c r="K1721" s="56"/>
      <c r="L1721" s="56"/>
      <c r="M1721" s="56"/>
      <c r="N1721" s="56"/>
      <c r="O1721" s="56"/>
      <c r="P1721" s="56"/>
      <c r="Q1721" s="56"/>
      <c r="R1721" s="56"/>
      <c r="S1721" s="56"/>
      <c r="T1721" s="56"/>
      <c r="U1721" s="56"/>
    </row>
    <row r="1722" spans="2:21" ht="18">
      <c r="B1722" s="56"/>
      <c r="C1722" s="56"/>
      <c r="D1722" s="56"/>
      <c r="E1722" s="56"/>
      <c r="F1722" s="56"/>
      <c r="G1722" s="56"/>
      <c r="H1722" s="56"/>
      <c r="I1722" s="56"/>
      <c r="J1722" s="56"/>
      <c r="K1722" s="56"/>
      <c r="L1722" s="56"/>
      <c r="M1722" s="56"/>
      <c r="N1722" s="56"/>
      <c r="O1722" s="56"/>
      <c r="P1722" s="56"/>
      <c r="Q1722" s="56"/>
      <c r="R1722" s="56"/>
      <c r="S1722" s="56"/>
      <c r="T1722" s="56"/>
      <c r="U1722" s="56"/>
    </row>
    <row r="1723" spans="2:21" ht="18">
      <c r="B1723" s="56"/>
      <c r="C1723" s="56"/>
      <c r="D1723" s="56"/>
      <c r="E1723" s="56"/>
      <c r="F1723" s="56"/>
      <c r="G1723" s="56"/>
      <c r="H1723" s="56"/>
      <c r="I1723" s="56"/>
      <c r="J1723" s="56"/>
      <c r="K1723" s="56"/>
      <c r="L1723" s="56"/>
      <c r="M1723" s="56"/>
      <c r="N1723" s="56"/>
      <c r="O1723" s="56"/>
      <c r="P1723" s="56"/>
      <c r="Q1723" s="56"/>
      <c r="R1723" s="56"/>
      <c r="S1723" s="56"/>
      <c r="T1723" s="56"/>
      <c r="U1723" s="56"/>
    </row>
    <row r="1724" spans="2:21" ht="23.25">
      <c r="B1724" s="114" t="s">
        <v>146</v>
      </c>
      <c r="C1724" s="114"/>
      <c r="D1724" s="114"/>
      <c r="E1724" s="114"/>
      <c r="F1724" s="114"/>
      <c r="G1724" s="114"/>
      <c r="H1724" s="114"/>
      <c r="I1724" s="114"/>
      <c r="J1724" s="114"/>
      <c r="K1724" s="114"/>
      <c r="L1724" s="114"/>
      <c r="M1724" s="114"/>
      <c r="N1724" s="114"/>
      <c r="O1724" s="114"/>
      <c r="P1724" s="114"/>
      <c r="Q1724" s="114"/>
      <c r="R1724" s="114"/>
      <c r="S1724" s="114"/>
      <c r="T1724" s="114"/>
      <c r="U1724" s="114"/>
    </row>
    <row r="1725" spans="2:21" ht="22.5">
      <c r="B1725" s="115" t="s">
        <v>335</v>
      </c>
      <c r="C1725" s="115"/>
      <c r="D1725" s="115"/>
      <c r="E1725" s="115"/>
      <c r="F1725" s="115"/>
      <c r="G1725" s="115"/>
      <c r="H1725" s="115"/>
      <c r="I1725" s="115"/>
      <c r="J1725" s="115"/>
      <c r="K1725" s="115"/>
      <c r="L1725" s="115"/>
      <c r="M1725" s="115"/>
      <c r="N1725" s="115"/>
      <c r="O1725" s="115"/>
      <c r="P1725" s="115"/>
      <c r="Q1725" s="115"/>
      <c r="R1725" s="115"/>
      <c r="S1725" s="115"/>
      <c r="T1725" s="115"/>
      <c r="U1725" s="115"/>
    </row>
    <row r="1726" spans="2:21" ht="22.5" customHeight="1">
      <c r="B1726" s="116"/>
      <c r="C1726" s="116"/>
      <c r="D1726" s="116"/>
      <c r="E1726" s="116"/>
      <c r="F1726" s="229" t="s">
        <v>313</v>
      </c>
      <c r="G1726" s="229"/>
      <c r="H1726" s="229"/>
      <c r="I1726" s="229"/>
      <c r="J1726" s="229"/>
      <c r="K1726" s="229"/>
      <c r="L1726" s="229"/>
      <c r="M1726" s="229"/>
      <c r="N1726" s="229"/>
      <c r="O1726" s="229"/>
      <c r="P1726" s="229"/>
      <c r="Q1726" s="229"/>
      <c r="R1726" s="116"/>
      <c r="S1726" s="116"/>
      <c r="T1726" s="116"/>
      <c r="U1726" s="116"/>
    </row>
    <row r="1727" spans="2:21" ht="22.5" customHeight="1">
      <c r="B1727" s="86" t="s">
        <v>185</v>
      </c>
      <c r="C1727" s="80"/>
      <c r="D1727" s="80"/>
      <c r="E1727" s="80"/>
      <c r="F1727" s="80"/>
      <c r="G1727" s="9"/>
      <c r="H1727" s="9"/>
      <c r="I1727" s="57"/>
      <c r="J1727" s="9"/>
      <c r="K1727" s="53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</row>
    <row r="1728" spans="2:22" ht="22.5" customHeight="1">
      <c r="B1728" s="3" t="s">
        <v>22</v>
      </c>
      <c r="Q1728" s="3" t="s">
        <v>22</v>
      </c>
      <c r="V1728" s="62"/>
    </row>
    <row r="1729" spans="2:22" ht="22.5" customHeight="1">
      <c r="B1729" s="69" t="s">
        <v>1</v>
      </c>
      <c r="C1729" s="72" t="s">
        <v>343</v>
      </c>
      <c r="D1729" s="70" t="s">
        <v>29</v>
      </c>
      <c r="E1729" s="70" t="s">
        <v>4</v>
      </c>
      <c r="F1729" s="71" t="s">
        <v>21</v>
      </c>
      <c r="G1729" s="72" t="s">
        <v>12</v>
      </c>
      <c r="H1729" s="72" t="s">
        <v>13</v>
      </c>
      <c r="I1729" s="73" t="s">
        <v>0</v>
      </c>
      <c r="J1729" s="74" t="s">
        <v>11</v>
      </c>
      <c r="K1729" s="74" t="s">
        <v>12</v>
      </c>
      <c r="L1729" s="72" t="s">
        <v>13</v>
      </c>
      <c r="M1729" s="73" t="s">
        <v>0</v>
      </c>
      <c r="N1729" s="72" t="s">
        <v>14</v>
      </c>
      <c r="O1729" s="74" t="s">
        <v>15</v>
      </c>
      <c r="P1729" s="74" t="s">
        <v>13</v>
      </c>
      <c r="Q1729" s="73" t="s">
        <v>0</v>
      </c>
      <c r="R1729" s="74" t="s">
        <v>23</v>
      </c>
      <c r="S1729" s="74" t="s">
        <v>24</v>
      </c>
      <c r="T1729" s="72" t="s">
        <v>13</v>
      </c>
      <c r="U1729" s="73" t="s">
        <v>0</v>
      </c>
      <c r="V1729" s="62"/>
    </row>
    <row r="1730" spans="2:21" ht="22.5" customHeight="1">
      <c r="B1730" s="69" t="s">
        <v>3</v>
      </c>
      <c r="C1730" s="101" t="s">
        <v>319</v>
      </c>
      <c r="D1730" s="70" t="s">
        <v>30</v>
      </c>
      <c r="E1730" s="70" t="s">
        <v>5</v>
      </c>
      <c r="F1730" s="70" t="s">
        <v>7</v>
      </c>
      <c r="G1730" s="70" t="s">
        <v>8</v>
      </c>
      <c r="H1730" s="70" t="s">
        <v>9</v>
      </c>
      <c r="I1730" s="60" t="s">
        <v>10</v>
      </c>
      <c r="J1730" s="70" t="s">
        <v>7</v>
      </c>
      <c r="K1730" s="70" t="s">
        <v>8</v>
      </c>
      <c r="L1730" s="70" t="s">
        <v>9</v>
      </c>
      <c r="M1730" s="60" t="s">
        <v>10</v>
      </c>
      <c r="N1730" s="70" t="s">
        <v>7</v>
      </c>
      <c r="O1730" s="70" t="s">
        <v>8</v>
      </c>
      <c r="P1730" s="70" t="s">
        <v>9</v>
      </c>
      <c r="Q1730" s="60" t="s">
        <v>10</v>
      </c>
      <c r="R1730" s="73" t="s">
        <v>7</v>
      </c>
      <c r="S1730" s="73" t="s">
        <v>8</v>
      </c>
      <c r="T1730" s="70" t="s">
        <v>9</v>
      </c>
      <c r="U1730" s="60" t="s">
        <v>10</v>
      </c>
    </row>
    <row r="1731" spans="2:17" ht="22.5" customHeight="1">
      <c r="B1731" s="11"/>
      <c r="C1731" s="101" t="s">
        <v>320</v>
      </c>
      <c r="D1731" s="70" t="s">
        <v>308</v>
      </c>
      <c r="E1731" s="70" t="s">
        <v>6</v>
      </c>
      <c r="F1731" s="70" t="s">
        <v>31</v>
      </c>
      <c r="G1731" s="70" t="s">
        <v>31</v>
      </c>
      <c r="H1731" s="10">
        <v>0.03</v>
      </c>
      <c r="L1731" s="10">
        <v>0.01</v>
      </c>
      <c r="N1731" s="4"/>
      <c r="O1731" s="4"/>
      <c r="P1731" s="10">
        <v>0.01</v>
      </c>
      <c r="Q1731" s="4"/>
    </row>
    <row r="1732" spans="2:24" ht="22.5" customHeight="1">
      <c r="B1732" s="11"/>
      <c r="D1732" s="4" t="s">
        <v>32</v>
      </c>
      <c r="E1732" s="5"/>
      <c r="F1732" s="4" t="s">
        <v>32</v>
      </c>
      <c r="G1732" s="4" t="s">
        <v>32</v>
      </c>
      <c r="H1732" s="4" t="s">
        <v>32</v>
      </c>
      <c r="I1732" s="4" t="s">
        <v>32</v>
      </c>
      <c r="J1732" s="4" t="s">
        <v>32</v>
      </c>
      <c r="K1732" s="4" t="s">
        <v>32</v>
      </c>
      <c r="L1732" s="4" t="s">
        <v>32</v>
      </c>
      <c r="N1732" s="4" t="s">
        <v>32</v>
      </c>
      <c r="O1732" s="4" t="s">
        <v>32</v>
      </c>
      <c r="P1732" s="4" t="s">
        <v>32</v>
      </c>
      <c r="Q1732" s="4" t="s">
        <v>32</v>
      </c>
      <c r="R1732" s="4" t="s">
        <v>32</v>
      </c>
      <c r="S1732" s="4" t="s">
        <v>32</v>
      </c>
      <c r="T1732" s="4" t="s">
        <v>32</v>
      </c>
      <c r="U1732" s="4" t="s">
        <v>32</v>
      </c>
      <c r="W1732" s="62"/>
      <c r="X1732" s="62"/>
    </row>
    <row r="1733" spans="2:24" ht="22.5" customHeight="1">
      <c r="B1733" s="60">
        <v>1</v>
      </c>
      <c r="C1733" s="60"/>
      <c r="D1733" s="60">
        <v>3</v>
      </c>
      <c r="E1733" s="60">
        <v>4</v>
      </c>
      <c r="F1733" s="60">
        <v>5</v>
      </c>
      <c r="G1733" s="60">
        <v>6</v>
      </c>
      <c r="H1733" s="61">
        <v>7</v>
      </c>
      <c r="I1733" s="60">
        <v>8</v>
      </c>
      <c r="J1733" s="60">
        <v>9</v>
      </c>
      <c r="K1733" s="60">
        <v>10</v>
      </c>
      <c r="L1733" s="61">
        <v>11</v>
      </c>
      <c r="M1733" s="60">
        <v>12</v>
      </c>
      <c r="N1733" s="60">
        <v>13</v>
      </c>
      <c r="O1733" s="60">
        <v>14</v>
      </c>
      <c r="P1733" s="61">
        <v>15</v>
      </c>
      <c r="Q1733" s="60">
        <v>16</v>
      </c>
      <c r="R1733" s="60">
        <v>17</v>
      </c>
      <c r="S1733" s="60">
        <v>18</v>
      </c>
      <c r="T1733" s="60">
        <v>19</v>
      </c>
      <c r="U1733" s="60">
        <v>20</v>
      </c>
      <c r="W1733" s="62"/>
      <c r="X1733" s="62"/>
    </row>
    <row r="1734" spans="2:8" ht="22.5" customHeight="1">
      <c r="B1734" s="137"/>
      <c r="E1734" s="3" t="s">
        <v>22</v>
      </c>
      <c r="H1734" s="4"/>
    </row>
    <row r="1735" spans="1:21" ht="22.5" customHeight="1">
      <c r="A1735" s="193">
        <v>1</v>
      </c>
      <c r="B1735" s="197" t="s">
        <v>16</v>
      </c>
      <c r="C1735" s="127">
        <v>545</v>
      </c>
      <c r="D1735" s="127">
        <f>C1735*15</f>
        <v>8175</v>
      </c>
      <c r="E1735" s="127">
        <f>SUM(C1735*32)</f>
        <v>17440</v>
      </c>
      <c r="F1735" s="127">
        <f>SUM(C1735*22)</f>
        <v>11990</v>
      </c>
      <c r="G1735" s="127">
        <f>SUM(E1735*8)</f>
        <v>139520</v>
      </c>
      <c r="H1735" s="127" t="s">
        <v>20</v>
      </c>
      <c r="I1735" s="128">
        <f>SUM(D1735+F1735+G1735)</f>
        <v>159685</v>
      </c>
      <c r="J1735" s="127">
        <f>SUM(C1735*3)</f>
        <v>1635</v>
      </c>
      <c r="K1735" s="127">
        <f>SUM(E1735*0.5)</f>
        <v>8720</v>
      </c>
      <c r="L1735" s="127" t="str">
        <f>+L1737</f>
        <v>+</v>
      </c>
      <c r="M1735" s="128">
        <f>SUM(J1735:L1735)</f>
        <v>10355</v>
      </c>
      <c r="N1735" s="127">
        <f>SUM(C1735*3)</f>
        <v>1635</v>
      </c>
      <c r="O1735" s="127">
        <f>SUM(E1735*1)</f>
        <v>17440</v>
      </c>
      <c r="P1735" s="127" t="s">
        <v>20</v>
      </c>
      <c r="Q1735" s="128">
        <f>SUM(N1735:P1735)</f>
        <v>19075</v>
      </c>
      <c r="R1735" s="127">
        <f>SUM(C1735*2)</f>
        <v>1090</v>
      </c>
      <c r="S1735" s="127">
        <f>SUM(E1735*0.5)</f>
        <v>8720</v>
      </c>
      <c r="T1735" s="127" t="s">
        <v>20</v>
      </c>
      <c r="U1735" s="128">
        <f>SUM(R1735:T1735)</f>
        <v>9810</v>
      </c>
    </row>
    <row r="1736" spans="1:21" ht="22.5" customHeight="1">
      <c r="A1736" s="193">
        <v>2</v>
      </c>
      <c r="B1736" s="197" t="s">
        <v>17</v>
      </c>
      <c r="C1736" s="127">
        <v>273</v>
      </c>
      <c r="D1736" s="127">
        <f>SUM(C1736*15)</f>
        <v>4095</v>
      </c>
      <c r="E1736" s="129">
        <f>SUM(C1736*24)</f>
        <v>6552</v>
      </c>
      <c r="F1736" s="127">
        <f>SUM(C1736*32.5)</f>
        <v>8872.5</v>
      </c>
      <c r="G1736" s="127">
        <f>SUM(E1736*8)</f>
        <v>52416</v>
      </c>
      <c r="H1736" s="127" t="s">
        <v>20</v>
      </c>
      <c r="I1736" s="128">
        <f>SUM(D1736+F1736+G1736)</f>
        <v>65383.5</v>
      </c>
      <c r="J1736" s="127">
        <f>SUM(C1736*2.5)</f>
        <v>682.5</v>
      </c>
      <c r="K1736" s="127">
        <f>SUM(E1736*0.5)</f>
        <v>3276</v>
      </c>
      <c r="L1736" s="127" t="s">
        <v>20</v>
      </c>
      <c r="M1736" s="128">
        <f>SUM(J1736:L1736)</f>
        <v>3958.5</v>
      </c>
      <c r="N1736" s="127">
        <f>SUM(C1736*3)</f>
        <v>819</v>
      </c>
      <c r="O1736" s="127">
        <f>SUM(E1736*1)</f>
        <v>6552</v>
      </c>
      <c r="P1736" s="127" t="s">
        <v>20</v>
      </c>
      <c r="Q1736" s="128">
        <f>SUM(N1736:P1736)</f>
        <v>7371</v>
      </c>
      <c r="R1736" s="127">
        <f>SUM(C1736*2)</f>
        <v>546</v>
      </c>
      <c r="S1736" s="127">
        <f>SUM(E1736*0.5)</f>
        <v>3276</v>
      </c>
      <c r="T1736" s="127" t="s">
        <v>20</v>
      </c>
      <c r="U1736" s="128">
        <f>SUM(R1736:T1736)</f>
        <v>3822</v>
      </c>
    </row>
    <row r="1737" spans="1:21" ht="23.25">
      <c r="A1737" s="193">
        <v>3</v>
      </c>
      <c r="B1737" s="197" t="s">
        <v>18</v>
      </c>
      <c r="C1737" s="127">
        <v>28</v>
      </c>
      <c r="D1737" s="127">
        <f>SUM(C1737*15)</f>
        <v>420</v>
      </c>
      <c r="E1737" s="127">
        <f>SUM(C1737*32)</f>
        <v>896</v>
      </c>
      <c r="F1737" s="127">
        <f>SUM(C1737*22)</f>
        <v>616</v>
      </c>
      <c r="G1737" s="127">
        <f>SUM(E1737*8)</f>
        <v>7168</v>
      </c>
      <c r="H1737" s="127" t="s">
        <v>20</v>
      </c>
      <c r="I1737" s="128">
        <f>SUM(D1737+F1737+G1737)</f>
        <v>8204</v>
      </c>
      <c r="J1737" s="127">
        <f>SUM(C1737*3)</f>
        <v>84</v>
      </c>
      <c r="K1737" s="127">
        <f>SUM(E1737*0.5)</f>
        <v>448</v>
      </c>
      <c r="L1737" s="127" t="s">
        <v>20</v>
      </c>
      <c r="M1737" s="128">
        <f>SUM(J1737:L1737)</f>
        <v>532</v>
      </c>
      <c r="N1737" s="127">
        <f>SUM(C1737*3)</f>
        <v>84</v>
      </c>
      <c r="O1737" s="127">
        <f>SUM(E1737*1)</f>
        <v>896</v>
      </c>
      <c r="P1737" s="127" t="s">
        <v>20</v>
      </c>
      <c r="Q1737" s="128">
        <f>SUM(N1737:P1737)</f>
        <v>980</v>
      </c>
      <c r="R1737" s="127">
        <f>SUM(C1737*2)</f>
        <v>56</v>
      </c>
      <c r="S1737" s="127">
        <f>SUM(E1737*0.5)</f>
        <v>448</v>
      </c>
      <c r="T1737" s="127" t="s">
        <v>20</v>
      </c>
      <c r="U1737" s="128">
        <f>SUM(R1737:T1737)</f>
        <v>504</v>
      </c>
    </row>
    <row r="1738" spans="1:21" ht="23.25">
      <c r="A1738" s="193">
        <v>4</v>
      </c>
      <c r="B1738" s="197" t="s">
        <v>84</v>
      </c>
      <c r="C1738" s="127">
        <v>22</v>
      </c>
      <c r="D1738" s="127">
        <f>SUM(C1738*15)</f>
        <v>330</v>
      </c>
      <c r="E1738" s="129">
        <f>SUM(C1738*24)</f>
        <v>528</v>
      </c>
      <c r="F1738" s="127">
        <f>SUM(C1738*32.5)</f>
        <v>715</v>
      </c>
      <c r="G1738" s="127">
        <f>SUM(E1738*8)</f>
        <v>4224</v>
      </c>
      <c r="H1738" s="127" t="s">
        <v>20</v>
      </c>
      <c r="I1738" s="128">
        <f>SUM(D1738+F1738+G1738)</f>
        <v>5269</v>
      </c>
      <c r="J1738" s="127">
        <f>SUM(C1738*2.5)</f>
        <v>55</v>
      </c>
      <c r="K1738" s="127">
        <f>SUM(E1738*0.5)</f>
        <v>264</v>
      </c>
      <c r="L1738" s="127" t="s">
        <v>20</v>
      </c>
      <c r="M1738" s="128">
        <f>SUM(J1738:L1738)</f>
        <v>319</v>
      </c>
      <c r="N1738" s="127">
        <f>SUM(C1738*3)</f>
        <v>66</v>
      </c>
      <c r="O1738" s="127">
        <f>SUM(E1738*1)</f>
        <v>528</v>
      </c>
      <c r="P1738" s="127" t="s">
        <v>20</v>
      </c>
      <c r="Q1738" s="128">
        <f>SUM(N1738:P1738)</f>
        <v>594</v>
      </c>
      <c r="R1738" s="127">
        <f>SUM(C1738*2)</f>
        <v>44</v>
      </c>
      <c r="S1738" s="127">
        <f>SUM(E1738*0.5)</f>
        <v>264</v>
      </c>
      <c r="T1738" s="127" t="s">
        <v>20</v>
      </c>
      <c r="U1738" s="128">
        <f>SUM(R1738:T1738)</f>
        <v>308</v>
      </c>
    </row>
    <row r="1739" spans="2:21" ht="19.5">
      <c r="B1739" s="133" t="s">
        <v>27</v>
      </c>
      <c r="C1739" s="133">
        <f>C1738+FC1737++C1736+C1735</f>
        <v>840</v>
      </c>
      <c r="D1739" s="130">
        <f>D1738+D1737+D1736+D1735</f>
        <v>13020</v>
      </c>
      <c r="E1739" s="130">
        <f>SUM(E1735:E1738)</f>
        <v>25416</v>
      </c>
      <c r="F1739" s="130">
        <f>SUM(F1735:F1738)</f>
        <v>22193.5</v>
      </c>
      <c r="G1739" s="130">
        <f>SUM(G1735:G1738)</f>
        <v>203328</v>
      </c>
      <c r="H1739" s="130">
        <f aca="true" t="shared" si="43" ref="H1739:T1739">SUM(H1735:H1738)</f>
        <v>0</v>
      </c>
      <c r="I1739" s="130">
        <f>SUM(I1735:I1738)</f>
        <v>238541.5</v>
      </c>
      <c r="J1739" s="130">
        <f>SUM(J1735:J1738)</f>
        <v>2456.5</v>
      </c>
      <c r="K1739" s="130">
        <f>SUM(K1735:K1738)</f>
        <v>12708</v>
      </c>
      <c r="L1739" s="130">
        <f t="shared" si="43"/>
        <v>0</v>
      </c>
      <c r="M1739" s="130">
        <f>SUM(M1735:M1738)</f>
        <v>15164.5</v>
      </c>
      <c r="N1739" s="130">
        <f t="shared" si="43"/>
        <v>2604</v>
      </c>
      <c r="O1739" s="130">
        <f t="shared" si="43"/>
        <v>25416</v>
      </c>
      <c r="P1739" s="130">
        <f t="shared" si="43"/>
        <v>0</v>
      </c>
      <c r="Q1739" s="130">
        <f>SUM(Q1735:Q1738)</f>
        <v>28020</v>
      </c>
      <c r="R1739" s="130">
        <f>SUM(R1735:R1738)</f>
        <v>1736</v>
      </c>
      <c r="S1739" s="130">
        <f>SUM(S1735:S1738)</f>
        <v>12708</v>
      </c>
      <c r="T1739" s="130">
        <f t="shared" si="43"/>
        <v>0</v>
      </c>
      <c r="U1739" s="130">
        <f>SUM(U1735:U1738)</f>
        <v>14444</v>
      </c>
    </row>
    <row r="1740" spans="2:21" ht="19.5">
      <c r="B1740" s="41" t="s">
        <v>298</v>
      </c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87" t="s">
        <v>21</v>
      </c>
      <c r="T1740" s="88" t="s">
        <v>205</v>
      </c>
      <c r="U1740" s="40"/>
    </row>
    <row r="1741" spans="2:21" ht="16.5">
      <c r="B1741" s="113" t="s">
        <v>69</v>
      </c>
      <c r="C1741" s="113"/>
      <c r="D1741" s="113"/>
      <c r="E1741" s="113"/>
      <c r="F1741" s="212"/>
      <c r="G1741" s="212"/>
      <c r="H1741" s="212"/>
      <c r="I1741" s="212"/>
      <c r="J1741" s="212"/>
      <c r="K1741" s="212"/>
      <c r="L1741" s="212"/>
      <c r="M1741" s="212"/>
      <c r="N1741" s="212"/>
      <c r="O1741" s="212"/>
      <c r="P1741" s="80"/>
      <c r="Q1741" s="80"/>
      <c r="R1741" s="212"/>
      <c r="S1741" s="212"/>
      <c r="T1741" s="212"/>
      <c r="U1741" s="212"/>
    </row>
    <row r="1742" spans="2:21" ht="15.75">
      <c r="B1742" s="80"/>
      <c r="C1742" s="211"/>
      <c r="D1742" s="211"/>
      <c r="E1742" s="211" t="s">
        <v>265</v>
      </c>
      <c r="F1742" s="211"/>
      <c r="G1742" s="211" t="s">
        <v>269</v>
      </c>
      <c r="H1742" s="214"/>
      <c r="I1742" s="214"/>
      <c r="J1742" s="214"/>
      <c r="K1742" s="214"/>
      <c r="L1742" s="211" t="s">
        <v>207</v>
      </c>
      <c r="M1742" s="211"/>
      <c r="N1742" s="211"/>
      <c r="O1742" s="211"/>
      <c r="P1742" s="96"/>
      <c r="Q1742" s="183"/>
      <c r="R1742" s="211" t="s">
        <v>206</v>
      </c>
      <c r="S1742" s="214"/>
      <c r="T1742" s="214"/>
      <c r="U1742" s="214"/>
    </row>
    <row r="1743" spans="2:21" ht="15.75">
      <c r="B1743" s="80"/>
      <c r="C1743" s="66"/>
      <c r="D1743" s="65" t="s">
        <v>267</v>
      </c>
      <c r="E1743" s="66" t="s">
        <v>266</v>
      </c>
      <c r="F1743" s="65" t="s">
        <v>267</v>
      </c>
      <c r="G1743" s="96"/>
      <c r="H1743" s="96"/>
      <c r="I1743" s="96"/>
      <c r="J1743" s="96"/>
      <c r="K1743" s="96"/>
      <c r="L1743" s="211" t="s">
        <v>208</v>
      </c>
      <c r="M1743" s="214"/>
      <c r="N1743" s="214"/>
      <c r="O1743" s="214"/>
      <c r="P1743" s="96"/>
      <c r="Q1743" s="96"/>
      <c r="R1743" s="96"/>
      <c r="S1743" s="96"/>
      <c r="T1743" s="96"/>
      <c r="U1743" s="96"/>
    </row>
    <row r="1744" spans="2:21" ht="15.75">
      <c r="B1744" s="49" t="s">
        <v>263</v>
      </c>
      <c r="C1744" s="85"/>
      <c r="D1744" s="85">
        <v>44</v>
      </c>
      <c r="E1744" s="85">
        <v>90</v>
      </c>
      <c r="F1744" s="85">
        <v>60</v>
      </c>
      <c r="G1744" s="96"/>
      <c r="H1744" s="96"/>
      <c r="I1744" s="96"/>
      <c r="J1744" s="96"/>
      <c r="K1744" s="96"/>
      <c r="L1744" s="211" t="s">
        <v>209</v>
      </c>
      <c r="M1744" s="214"/>
      <c r="N1744" s="214"/>
      <c r="O1744" s="214"/>
      <c r="P1744" s="96"/>
      <c r="Q1744" s="96"/>
      <c r="R1744" s="96"/>
      <c r="S1744" s="96"/>
      <c r="T1744" s="96"/>
      <c r="U1744" s="96"/>
    </row>
    <row r="1745" spans="2:21" ht="16.5">
      <c r="B1745" s="49" t="s">
        <v>264</v>
      </c>
      <c r="C1745" s="67"/>
      <c r="D1745" s="67">
        <v>1</v>
      </c>
      <c r="E1745" s="67">
        <v>11</v>
      </c>
      <c r="F1745" s="67">
        <v>1</v>
      </c>
      <c r="G1745" s="58"/>
      <c r="H1745" s="58"/>
      <c r="I1745" s="58"/>
      <c r="J1745" s="58"/>
      <c r="K1745" s="80"/>
      <c r="L1745" s="80"/>
      <c r="M1745" s="80"/>
      <c r="N1745" s="80"/>
      <c r="O1745" s="80"/>
      <c r="P1745" s="58"/>
      <c r="Q1745" s="58"/>
      <c r="R1745" s="58"/>
      <c r="S1745" s="58"/>
      <c r="T1745" s="58"/>
      <c r="U1745" s="58"/>
    </row>
    <row r="1746" spans="2:21" ht="16.5">
      <c r="B1746" s="82" t="s">
        <v>27</v>
      </c>
      <c r="C1746" s="48"/>
      <c r="D1746" s="48">
        <f>D1744+D1745</f>
        <v>45</v>
      </c>
      <c r="E1746" s="48">
        <f>E1744+E1745</f>
        <v>101</v>
      </c>
      <c r="F1746" s="48">
        <f>F1744+F1745</f>
        <v>61</v>
      </c>
      <c r="G1746" s="213" t="s">
        <v>0</v>
      </c>
      <c r="H1746" s="214"/>
      <c r="I1746" s="214"/>
      <c r="J1746" s="214"/>
      <c r="K1746" s="214"/>
      <c r="L1746" s="214"/>
      <c r="M1746" s="214"/>
      <c r="N1746" s="214"/>
      <c r="O1746" s="214"/>
      <c r="P1746" s="214"/>
      <c r="Q1746" s="214"/>
      <c r="R1746" s="214"/>
      <c r="S1746" s="214"/>
      <c r="T1746" s="214"/>
      <c r="U1746" s="214"/>
    </row>
    <row r="1747" spans="2:21" ht="17.25">
      <c r="B1747" s="82" t="s">
        <v>102</v>
      </c>
      <c r="C1747" s="220"/>
      <c r="D1747" s="220"/>
      <c r="E1747" s="220"/>
      <c r="F1747" s="220"/>
      <c r="G1747" s="213" t="s">
        <v>268</v>
      </c>
      <c r="H1747" s="214"/>
      <c r="I1747" s="214"/>
      <c r="J1747" s="214"/>
      <c r="K1747" s="214"/>
      <c r="L1747" s="214"/>
      <c r="M1747" s="214"/>
      <c r="N1747" s="214"/>
      <c r="O1747" s="214"/>
      <c r="P1747" s="214"/>
      <c r="Q1747" s="214"/>
      <c r="R1747" s="214"/>
      <c r="S1747" s="214"/>
      <c r="T1747" s="214"/>
      <c r="U1747" s="214"/>
    </row>
    <row r="1748" spans="2:21" ht="18">
      <c r="B1748" s="45"/>
      <c r="C1748" s="219"/>
      <c r="D1748" s="219"/>
      <c r="E1748" s="48"/>
      <c r="F1748" s="48"/>
      <c r="G1748" s="213" t="s">
        <v>305</v>
      </c>
      <c r="H1748" s="214"/>
      <c r="I1748" s="214"/>
      <c r="J1748" s="214"/>
      <c r="K1748" s="214"/>
      <c r="L1748" s="214"/>
      <c r="M1748" s="214"/>
      <c r="N1748" s="214"/>
      <c r="O1748" s="214"/>
      <c r="P1748" s="214"/>
      <c r="Q1748" s="214"/>
      <c r="R1748" s="214"/>
      <c r="S1748" s="214"/>
      <c r="T1748" s="214"/>
      <c r="U1748" s="214"/>
    </row>
    <row r="1749" spans="2:21" ht="16.5">
      <c r="B1749" s="93" t="s">
        <v>241</v>
      </c>
      <c r="C1749" s="93"/>
      <c r="D1749" s="93"/>
      <c r="E1749" s="93"/>
      <c r="F1749" s="93"/>
      <c r="G1749" s="93"/>
      <c r="H1749" s="93"/>
      <c r="I1749" s="93"/>
      <c r="J1749" s="93"/>
      <c r="K1749" s="93"/>
      <c r="L1749" s="93"/>
      <c r="M1749" s="93"/>
      <c r="N1749" s="93"/>
      <c r="O1749" s="93"/>
      <c r="P1749" s="93"/>
      <c r="Q1749" s="93"/>
      <c r="R1749" s="93"/>
      <c r="S1749" s="93"/>
      <c r="T1749" s="93"/>
      <c r="U1749" s="93"/>
    </row>
    <row r="1750" spans="1:24" ht="16.5" customHeight="1">
      <c r="A1750" s="49" t="s">
        <v>299</v>
      </c>
      <c r="B1750" s="49"/>
      <c r="C1750" s="49"/>
      <c r="D1750" s="49"/>
      <c r="E1750" s="49"/>
      <c r="F1750" s="49"/>
      <c r="G1750" s="49"/>
      <c r="H1750" s="49"/>
      <c r="I1750" s="49"/>
      <c r="J1750" s="49"/>
      <c r="K1750" s="49"/>
      <c r="L1750" s="49"/>
      <c r="M1750" s="49"/>
      <c r="N1750" s="49"/>
      <c r="O1750" s="49"/>
      <c r="P1750" s="49"/>
      <c r="Q1750" s="49"/>
      <c r="R1750" s="49"/>
      <c r="S1750" s="49"/>
      <c r="T1750" s="49"/>
      <c r="U1750" s="49"/>
      <c r="V1750" s="49"/>
      <c r="W1750" s="49"/>
      <c r="X1750" s="49"/>
    </row>
    <row r="1759" spans="2:21" ht="18">
      <c r="B1759" s="56">
        <v>45</v>
      </c>
      <c r="C1759" s="56"/>
      <c r="D1759" s="56"/>
      <c r="E1759" s="56"/>
      <c r="F1759" s="56"/>
      <c r="G1759" s="56"/>
      <c r="H1759" s="56"/>
      <c r="I1759" s="56"/>
      <c r="J1759" s="56"/>
      <c r="K1759" s="56"/>
      <c r="L1759" s="56"/>
      <c r="M1759" s="56"/>
      <c r="N1759" s="56"/>
      <c r="O1759" s="56"/>
      <c r="P1759" s="56"/>
      <c r="Q1759" s="56"/>
      <c r="R1759" s="56"/>
      <c r="S1759" s="56"/>
      <c r="T1759" s="56"/>
      <c r="U1759" s="56"/>
    </row>
    <row r="1760" spans="2:21" ht="18">
      <c r="B1760" s="56"/>
      <c r="C1760" s="56"/>
      <c r="D1760" s="56"/>
      <c r="E1760" s="56"/>
      <c r="F1760" s="56"/>
      <c r="G1760" s="56"/>
      <c r="H1760" s="56"/>
      <c r="I1760" s="56"/>
      <c r="J1760" s="56"/>
      <c r="K1760" s="56"/>
      <c r="L1760" s="56"/>
      <c r="M1760" s="56"/>
      <c r="N1760" s="56"/>
      <c r="O1760" s="56"/>
      <c r="P1760" s="56"/>
      <c r="Q1760" s="56"/>
      <c r="R1760" s="56"/>
      <c r="S1760" s="56"/>
      <c r="T1760" s="56"/>
      <c r="U1760" s="56"/>
    </row>
    <row r="1761" spans="2:21" ht="18">
      <c r="B1761" s="56"/>
      <c r="C1761" s="56"/>
      <c r="D1761" s="56"/>
      <c r="E1761" s="56"/>
      <c r="F1761" s="56"/>
      <c r="G1761" s="56"/>
      <c r="H1761" s="56"/>
      <c r="I1761" s="56"/>
      <c r="J1761" s="56"/>
      <c r="K1761" s="56"/>
      <c r="L1761" s="56"/>
      <c r="M1761" s="56"/>
      <c r="N1761" s="56"/>
      <c r="O1761" s="56"/>
      <c r="P1761" s="56"/>
      <c r="Q1761" s="56"/>
      <c r="R1761" s="56"/>
      <c r="S1761" s="56"/>
      <c r="T1761" s="56"/>
      <c r="U1761" s="56"/>
    </row>
    <row r="1762" spans="2:21" ht="18">
      <c r="B1762" s="56"/>
      <c r="C1762" s="56"/>
      <c r="D1762" s="56"/>
      <c r="E1762" s="56"/>
      <c r="F1762" s="56"/>
      <c r="G1762" s="56"/>
      <c r="H1762" s="56"/>
      <c r="I1762" s="56"/>
      <c r="J1762" s="56"/>
      <c r="K1762" s="56"/>
      <c r="L1762" s="56"/>
      <c r="M1762" s="56"/>
      <c r="N1762" s="56"/>
      <c r="O1762" s="56"/>
      <c r="P1762" s="56"/>
      <c r="Q1762" s="56"/>
      <c r="R1762" s="56"/>
      <c r="S1762" s="56"/>
      <c r="T1762" s="56"/>
      <c r="U1762" s="56"/>
    </row>
    <row r="1763" spans="2:21" ht="18">
      <c r="B1763" s="56"/>
      <c r="C1763" s="56"/>
      <c r="D1763" s="56"/>
      <c r="E1763" s="56"/>
      <c r="F1763" s="56"/>
      <c r="G1763" s="56"/>
      <c r="H1763" s="56"/>
      <c r="I1763" s="56"/>
      <c r="J1763" s="56"/>
      <c r="K1763" s="56"/>
      <c r="L1763" s="56"/>
      <c r="M1763" s="56"/>
      <c r="N1763" s="56"/>
      <c r="O1763" s="56"/>
      <c r="P1763" s="56"/>
      <c r="Q1763" s="56"/>
      <c r="R1763" s="56"/>
      <c r="S1763" s="56"/>
      <c r="T1763" s="56"/>
      <c r="U1763" s="56"/>
    </row>
    <row r="1764" spans="2:21" ht="23.25">
      <c r="B1764" s="114" t="s">
        <v>146</v>
      </c>
      <c r="C1764" s="114"/>
      <c r="D1764" s="114"/>
      <c r="E1764" s="114"/>
      <c r="F1764" s="114"/>
      <c r="G1764" s="114"/>
      <c r="H1764" s="114"/>
      <c r="I1764" s="114"/>
      <c r="J1764" s="114"/>
      <c r="K1764" s="114"/>
      <c r="L1764" s="114"/>
      <c r="M1764" s="114"/>
      <c r="N1764" s="114"/>
      <c r="O1764" s="114"/>
      <c r="P1764" s="114"/>
      <c r="Q1764" s="114"/>
      <c r="R1764" s="114"/>
      <c r="S1764" s="114"/>
      <c r="T1764" s="114"/>
      <c r="U1764" s="114"/>
    </row>
    <row r="1765" spans="2:21" ht="22.5">
      <c r="B1765" s="115" t="s">
        <v>247</v>
      </c>
      <c r="C1765" s="115"/>
      <c r="D1765" s="115"/>
      <c r="E1765" s="115"/>
      <c r="F1765" s="115"/>
      <c r="G1765" s="115"/>
      <c r="H1765" s="115"/>
      <c r="I1765" s="115"/>
      <c r="J1765" s="115"/>
      <c r="K1765" s="115"/>
      <c r="L1765" s="115"/>
      <c r="M1765" s="115"/>
      <c r="N1765" s="115"/>
      <c r="O1765" s="115"/>
      <c r="P1765" s="115"/>
      <c r="Q1765" s="115"/>
      <c r="R1765" s="115"/>
      <c r="S1765" s="115"/>
      <c r="T1765" s="115"/>
      <c r="U1765" s="115"/>
    </row>
    <row r="1766" spans="2:21" ht="22.5" customHeight="1">
      <c r="B1766" s="116"/>
      <c r="C1766" s="116"/>
      <c r="D1766" s="116"/>
      <c r="E1766" s="116"/>
      <c r="F1766" s="229" t="s">
        <v>315</v>
      </c>
      <c r="G1766" s="229"/>
      <c r="H1766" s="229"/>
      <c r="I1766" s="229"/>
      <c r="J1766" s="229"/>
      <c r="K1766" s="229"/>
      <c r="L1766" s="229"/>
      <c r="M1766" s="229"/>
      <c r="N1766" s="229"/>
      <c r="O1766" s="229"/>
      <c r="P1766" s="229"/>
      <c r="Q1766" s="229"/>
      <c r="R1766" s="116"/>
      <c r="S1766" s="116"/>
      <c r="T1766" s="116"/>
      <c r="U1766" s="116"/>
    </row>
    <row r="1767" spans="2:21" ht="22.5" customHeight="1">
      <c r="B1767" s="86" t="s">
        <v>151</v>
      </c>
      <c r="C1767" s="80"/>
      <c r="D1767" s="80"/>
      <c r="E1767" s="80"/>
      <c r="F1767" s="80"/>
      <c r="G1767" s="9"/>
      <c r="H1767" s="9"/>
      <c r="I1767" s="57"/>
      <c r="J1767" s="9"/>
      <c r="K1767" s="53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</row>
    <row r="1768" spans="2:22" ht="22.5" customHeight="1">
      <c r="B1768" s="3" t="s">
        <v>22</v>
      </c>
      <c r="Q1768" s="3" t="s">
        <v>22</v>
      </c>
      <c r="V1768" s="62"/>
    </row>
    <row r="1769" spans="2:22" ht="22.5" customHeight="1">
      <c r="B1769" s="69" t="s">
        <v>1</v>
      </c>
      <c r="C1769" s="72" t="s">
        <v>343</v>
      </c>
      <c r="D1769" s="70" t="s">
        <v>29</v>
      </c>
      <c r="E1769" s="70" t="s">
        <v>4</v>
      </c>
      <c r="F1769" s="71" t="s">
        <v>21</v>
      </c>
      <c r="G1769" s="72" t="s">
        <v>12</v>
      </c>
      <c r="H1769" s="72" t="s">
        <v>13</v>
      </c>
      <c r="I1769" s="73" t="s">
        <v>0</v>
      </c>
      <c r="J1769" s="74" t="s">
        <v>11</v>
      </c>
      <c r="K1769" s="74" t="s">
        <v>12</v>
      </c>
      <c r="L1769" s="72" t="s">
        <v>13</v>
      </c>
      <c r="M1769" s="73" t="s">
        <v>0</v>
      </c>
      <c r="N1769" s="72" t="s">
        <v>14</v>
      </c>
      <c r="O1769" s="74" t="s">
        <v>15</v>
      </c>
      <c r="P1769" s="74" t="s">
        <v>13</v>
      </c>
      <c r="Q1769" s="73" t="s">
        <v>0</v>
      </c>
      <c r="R1769" s="74" t="s">
        <v>23</v>
      </c>
      <c r="S1769" s="74" t="s">
        <v>24</v>
      </c>
      <c r="T1769" s="72" t="s">
        <v>13</v>
      </c>
      <c r="U1769" s="73" t="s">
        <v>0</v>
      </c>
      <c r="V1769" s="62"/>
    </row>
    <row r="1770" spans="2:22" ht="22.5" customHeight="1">
      <c r="B1770" s="69" t="s">
        <v>3</v>
      </c>
      <c r="C1770" s="101" t="s">
        <v>319</v>
      </c>
      <c r="D1770" s="70" t="s">
        <v>30</v>
      </c>
      <c r="E1770" s="70" t="s">
        <v>5</v>
      </c>
      <c r="F1770" s="70" t="s">
        <v>7</v>
      </c>
      <c r="G1770" s="70" t="s">
        <v>8</v>
      </c>
      <c r="H1770" s="70" t="s">
        <v>9</v>
      </c>
      <c r="I1770" s="60" t="s">
        <v>10</v>
      </c>
      <c r="J1770" s="70" t="s">
        <v>7</v>
      </c>
      <c r="K1770" s="70" t="s">
        <v>8</v>
      </c>
      <c r="L1770" s="70" t="s">
        <v>9</v>
      </c>
      <c r="M1770" s="60" t="s">
        <v>10</v>
      </c>
      <c r="N1770" s="70" t="s">
        <v>7</v>
      </c>
      <c r="O1770" s="70" t="s">
        <v>8</v>
      </c>
      <c r="P1770" s="70" t="s">
        <v>9</v>
      </c>
      <c r="Q1770" s="60" t="s">
        <v>10</v>
      </c>
      <c r="R1770" s="73" t="s">
        <v>7</v>
      </c>
      <c r="S1770" s="73" t="s">
        <v>8</v>
      </c>
      <c r="T1770" s="70" t="s">
        <v>9</v>
      </c>
      <c r="U1770" s="60" t="s">
        <v>10</v>
      </c>
      <c r="V1770" s="62"/>
    </row>
    <row r="1771" spans="2:21" ht="22.5" customHeight="1">
      <c r="B1771" s="75"/>
      <c r="C1771" s="101" t="s">
        <v>320</v>
      </c>
      <c r="D1771" s="70" t="s">
        <v>308</v>
      </c>
      <c r="E1771" s="70" t="s">
        <v>6</v>
      </c>
      <c r="F1771" s="70" t="s">
        <v>31</v>
      </c>
      <c r="G1771" s="70" t="s">
        <v>31</v>
      </c>
      <c r="H1771" s="89">
        <v>0.03</v>
      </c>
      <c r="I1771" s="62"/>
      <c r="J1771" s="62"/>
      <c r="K1771" s="62"/>
      <c r="L1771" s="76">
        <v>0.01</v>
      </c>
      <c r="M1771" s="62"/>
      <c r="N1771" s="77"/>
      <c r="O1771" s="77"/>
      <c r="P1771" s="76">
        <v>0.01</v>
      </c>
      <c r="Q1771" s="77"/>
      <c r="R1771" s="62"/>
      <c r="S1771" s="62"/>
      <c r="T1771" s="62"/>
      <c r="U1771" s="62"/>
    </row>
    <row r="1772" spans="2:21" ht="22.5" customHeight="1">
      <c r="B1772" s="11"/>
      <c r="D1772" s="4" t="s">
        <v>32</v>
      </c>
      <c r="E1772" s="5"/>
      <c r="F1772" s="4" t="s">
        <v>32</v>
      </c>
      <c r="G1772" s="4" t="s">
        <v>32</v>
      </c>
      <c r="H1772" s="4" t="s">
        <v>32</v>
      </c>
      <c r="I1772" s="4" t="s">
        <v>32</v>
      </c>
      <c r="J1772" s="4" t="s">
        <v>32</v>
      </c>
      <c r="K1772" s="4" t="s">
        <v>32</v>
      </c>
      <c r="L1772" s="4" t="s">
        <v>32</v>
      </c>
      <c r="N1772" s="4" t="s">
        <v>32</v>
      </c>
      <c r="O1772" s="4" t="s">
        <v>32</v>
      </c>
      <c r="P1772" s="4" t="s">
        <v>32</v>
      </c>
      <c r="Q1772" s="4" t="s">
        <v>32</v>
      </c>
      <c r="R1772" s="4" t="s">
        <v>32</v>
      </c>
      <c r="S1772" s="4" t="s">
        <v>32</v>
      </c>
      <c r="T1772" s="4" t="s">
        <v>32</v>
      </c>
      <c r="U1772" s="4" t="s">
        <v>32</v>
      </c>
    </row>
    <row r="1773" spans="2:21" ht="22.5" customHeight="1">
      <c r="B1773" s="60">
        <v>1</v>
      </c>
      <c r="C1773" s="60"/>
      <c r="D1773" s="60">
        <v>3</v>
      </c>
      <c r="E1773" s="60">
        <v>4</v>
      </c>
      <c r="F1773" s="60">
        <v>5</v>
      </c>
      <c r="G1773" s="60">
        <v>6</v>
      </c>
      <c r="H1773" s="61">
        <v>7</v>
      </c>
      <c r="I1773" s="60">
        <v>8</v>
      </c>
      <c r="J1773" s="60">
        <v>9</v>
      </c>
      <c r="K1773" s="60">
        <v>10</v>
      </c>
      <c r="L1773" s="61">
        <v>11</v>
      </c>
      <c r="M1773" s="60">
        <v>12</v>
      </c>
      <c r="N1773" s="60">
        <v>13</v>
      </c>
      <c r="O1773" s="60">
        <v>14</v>
      </c>
      <c r="P1773" s="61">
        <v>15</v>
      </c>
      <c r="Q1773" s="60">
        <v>16</v>
      </c>
      <c r="R1773" s="60">
        <v>17</v>
      </c>
      <c r="S1773" s="60">
        <v>18</v>
      </c>
      <c r="T1773" s="60">
        <v>19</v>
      </c>
      <c r="U1773" s="60">
        <v>20</v>
      </c>
    </row>
    <row r="1774" spans="2:8" ht="22.5" customHeight="1">
      <c r="B1774" s="137"/>
      <c r="E1774" s="3" t="s">
        <v>22</v>
      </c>
      <c r="H1774" s="4"/>
    </row>
    <row r="1775" spans="1:22" ht="22.5" customHeight="1">
      <c r="A1775" s="193">
        <v>1</v>
      </c>
      <c r="B1775" s="197" t="s">
        <v>16</v>
      </c>
      <c r="C1775" s="127">
        <v>351</v>
      </c>
      <c r="D1775" s="127">
        <f>C1775*15</f>
        <v>5265</v>
      </c>
      <c r="E1775" s="127">
        <f>SUM(C1775*32)</f>
        <v>11232</v>
      </c>
      <c r="F1775" s="127">
        <f>SUM(C1775*22)</f>
        <v>7722</v>
      </c>
      <c r="G1775" s="127">
        <f>SUM(E1775*8)</f>
        <v>89856</v>
      </c>
      <c r="H1775" s="127" t="s">
        <v>20</v>
      </c>
      <c r="I1775" s="128">
        <f>SUM(D1775+F1775+G1775)</f>
        <v>102843</v>
      </c>
      <c r="J1775" s="127">
        <f>SUM(C1775*3)</f>
        <v>1053</v>
      </c>
      <c r="K1775" s="127">
        <f>SUM(E1775*0.5)</f>
        <v>5616</v>
      </c>
      <c r="L1775" s="127" t="str">
        <f>+L1777</f>
        <v>+</v>
      </c>
      <c r="M1775" s="128">
        <f>SUM(J1775:L1775)</f>
        <v>6669</v>
      </c>
      <c r="N1775" s="127">
        <f>SUM(C1775*3)</f>
        <v>1053</v>
      </c>
      <c r="O1775" s="127">
        <f>SUM(E1775*1)</f>
        <v>11232</v>
      </c>
      <c r="P1775" s="127" t="s">
        <v>20</v>
      </c>
      <c r="Q1775" s="128">
        <f>SUM(N1775:P1775)</f>
        <v>12285</v>
      </c>
      <c r="R1775" s="127">
        <f>SUM(C1775*2)</f>
        <v>702</v>
      </c>
      <c r="S1775" s="127">
        <f>SUM(E1775*0.5)</f>
        <v>5616</v>
      </c>
      <c r="T1775" s="127" t="s">
        <v>20</v>
      </c>
      <c r="U1775" s="128">
        <f>SUM(R1775:T1775)</f>
        <v>6318</v>
      </c>
      <c r="V1775" s="135"/>
    </row>
    <row r="1776" spans="1:22" ht="22.5" customHeight="1">
      <c r="A1776" s="193">
        <v>2</v>
      </c>
      <c r="B1776" s="197" t="s">
        <v>17</v>
      </c>
      <c r="C1776" s="127">
        <v>158</v>
      </c>
      <c r="D1776" s="127">
        <f>SUM(C1776*15)</f>
        <v>2370</v>
      </c>
      <c r="E1776" s="129">
        <f>SUM(C1776*24)</f>
        <v>3792</v>
      </c>
      <c r="F1776" s="127">
        <f>SUM(C1776*32.5)</f>
        <v>5135</v>
      </c>
      <c r="G1776" s="127">
        <f>SUM(E1776*8)</f>
        <v>30336</v>
      </c>
      <c r="H1776" s="127" t="s">
        <v>20</v>
      </c>
      <c r="I1776" s="128">
        <f>SUM(D1776+F1776+G1776)</f>
        <v>37841</v>
      </c>
      <c r="J1776" s="127">
        <f>SUM(C1776*2.5)</f>
        <v>395</v>
      </c>
      <c r="K1776" s="127">
        <f>SUM(E1776*0.5)</f>
        <v>1896</v>
      </c>
      <c r="L1776" s="127" t="s">
        <v>20</v>
      </c>
      <c r="M1776" s="128">
        <f>SUM(J1776:L1776)</f>
        <v>2291</v>
      </c>
      <c r="N1776" s="127">
        <f>SUM(C1776*3)</f>
        <v>474</v>
      </c>
      <c r="O1776" s="127">
        <f>SUM(E1776*1)</f>
        <v>3792</v>
      </c>
      <c r="P1776" s="127" t="s">
        <v>20</v>
      </c>
      <c r="Q1776" s="128">
        <f>SUM(N1776:P1776)</f>
        <v>4266</v>
      </c>
      <c r="R1776" s="127">
        <f>SUM(C1776*2)</f>
        <v>316</v>
      </c>
      <c r="S1776" s="127">
        <f>SUM(E1776*0.5)</f>
        <v>1896</v>
      </c>
      <c r="T1776" s="127" t="s">
        <v>20</v>
      </c>
      <c r="U1776" s="128">
        <f>SUM(R1776:T1776)</f>
        <v>2212</v>
      </c>
      <c r="V1776" s="135"/>
    </row>
    <row r="1777" spans="1:22" ht="22.5" customHeight="1">
      <c r="A1777" s="193">
        <v>3</v>
      </c>
      <c r="B1777" s="197" t="s">
        <v>18</v>
      </c>
      <c r="C1777" s="127">
        <v>215</v>
      </c>
      <c r="D1777" s="127">
        <f>SUM(C1777*15)</f>
        <v>3225</v>
      </c>
      <c r="E1777" s="127">
        <f>SUM(C1777*32)</f>
        <v>6880</v>
      </c>
      <c r="F1777" s="127">
        <f>SUM(C1777*22)</f>
        <v>4730</v>
      </c>
      <c r="G1777" s="127">
        <f>SUM(E1777*8)</f>
        <v>55040</v>
      </c>
      <c r="H1777" s="127" t="s">
        <v>20</v>
      </c>
      <c r="I1777" s="128">
        <f>SUM(D1777+F1777+G1777)</f>
        <v>62995</v>
      </c>
      <c r="J1777" s="127">
        <f>SUM(C1777*3)</f>
        <v>645</v>
      </c>
      <c r="K1777" s="127">
        <f>SUM(E1777*0.5)</f>
        <v>3440</v>
      </c>
      <c r="L1777" s="127" t="s">
        <v>20</v>
      </c>
      <c r="M1777" s="128">
        <f>SUM(J1777:L1777)</f>
        <v>4085</v>
      </c>
      <c r="N1777" s="127">
        <f>SUM(C1777*3)</f>
        <v>645</v>
      </c>
      <c r="O1777" s="127">
        <f>SUM(E1777*1)</f>
        <v>6880</v>
      </c>
      <c r="P1777" s="127" t="s">
        <v>20</v>
      </c>
      <c r="Q1777" s="128">
        <f>SUM(N1777:P1777)</f>
        <v>7525</v>
      </c>
      <c r="R1777" s="127">
        <f>SUM(C1777*2)</f>
        <v>430</v>
      </c>
      <c r="S1777" s="127">
        <f>SUM(E1777*0.5)</f>
        <v>3440</v>
      </c>
      <c r="T1777" s="127" t="s">
        <v>20</v>
      </c>
      <c r="U1777" s="128">
        <f>SUM(R1777:T1777)</f>
        <v>3870</v>
      </c>
      <c r="V1777" s="135"/>
    </row>
    <row r="1778" spans="1:22" ht="23.25">
      <c r="A1778" s="193">
        <v>4</v>
      </c>
      <c r="B1778" s="197" t="s">
        <v>84</v>
      </c>
      <c r="C1778" s="127">
        <v>98</v>
      </c>
      <c r="D1778" s="127">
        <f>SUM(C1778*15)</f>
        <v>1470</v>
      </c>
      <c r="E1778" s="129">
        <f>SUM(C1778*24)</f>
        <v>2352</v>
      </c>
      <c r="F1778" s="127">
        <f>SUM(C1778*32.5)</f>
        <v>3185</v>
      </c>
      <c r="G1778" s="127">
        <f>SUM(E1778*8)</f>
        <v>18816</v>
      </c>
      <c r="H1778" s="127" t="s">
        <v>20</v>
      </c>
      <c r="I1778" s="128">
        <f>SUM(D1778+F1778+G1778)</f>
        <v>23471</v>
      </c>
      <c r="J1778" s="127">
        <f>SUM(C1778*2.5)</f>
        <v>245</v>
      </c>
      <c r="K1778" s="127">
        <f>SUM(E1778*0.5)</f>
        <v>1176</v>
      </c>
      <c r="L1778" s="127" t="s">
        <v>20</v>
      </c>
      <c r="M1778" s="128">
        <f>SUM(J1778:L1778)</f>
        <v>1421</v>
      </c>
      <c r="N1778" s="127">
        <f>SUM(C1778*3)</f>
        <v>294</v>
      </c>
      <c r="O1778" s="127">
        <f>SUM(E1778*1)</f>
        <v>2352</v>
      </c>
      <c r="P1778" s="127" t="s">
        <v>20</v>
      </c>
      <c r="Q1778" s="128">
        <f>SUM(N1778:P1778)</f>
        <v>2646</v>
      </c>
      <c r="R1778" s="127">
        <f>SUM(C1778*2)</f>
        <v>196</v>
      </c>
      <c r="S1778" s="127">
        <f>SUM(E1778*0.5)</f>
        <v>1176</v>
      </c>
      <c r="T1778" s="127" t="s">
        <v>20</v>
      </c>
      <c r="U1778" s="128">
        <f>SUM(R1778:T1778)</f>
        <v>1372</v>
      </c>
      <c r="V1778" s="135"/>
    </row>
    <row r="1779" spans="2:22" ht="19.5">
      <c r="B1779" s="133" t="s">
        <v>27</v>
      </c>
      <c r="C1779" s="133">
        <f>C1778+C1777+C1776+C1775</f>
        <v>822</v>
      </c>
      <c r="D1779" s="130">
        <f>D1778+D1777+D1776+D1775</f>
        <v>12330</v>
      </c>
      <c r="E1779" s="130">
        <f aca="true" t="shared" si="44" ref="E1779:U1779">SUM(E1775:E1778)</f>
        <v>24256</v>
      </c>
      <c r="F1779" s="130">
        <f t="shared" si="44"/>
        <v>20772</v>
      </c>
      <c r="G1779" s="130">
        <f t="shared" si="44"/>
        <v>194048</v>
      </c>
      <c r="H1779" s="130">
        <f t="shared" si="44"/>
        <v>0</v>
      </c>
      <c r="I1779" s="130">
        <f t="shared" si="44"/>
        <v>227150</v>
      </c>
      <c r="J1779" s="130">
        <f t="shared" si="44"/>
        <v>2338</v>
      </c>
      <c r="K1779" s="130">
        <f t="shared" si="44"/>
        <v>12128</v>
      </c>
      <c r="L1779" s="130">
        <f t="shared" si="44"/>
        <v>0</v>
      </c>
      <c r="M1779" s="130">
        <f t="shared" si="44"/>
        <v>14466</v>
      </c>
      <c r="N1779" s="130">
        <f t="shared" si="44"/>
        <v>2466</v>
      </c>
      <c r="O1779" s="130">
        <f t="shared" si="44"/>
        <v>24256</v>
      </c>
      <c r="P1779" s="130">
        <f t="shared" si="44"/>
        <v>0</v>
      </c>
      <c r="Q1779" s="130">
        <f t="shared" si="44"/>
        <v>26722</v>
      </c>
      <c r="R1779" s="130">
        <f t="shared" si="44"/>
        <v>1644</v>
      </c>
      <c r="S1779" s="130">
        <f t="shared" si="44"/>
        <v>12128</v>
      </c>
      <c r="T1779" s="130">
        <f t="shared" si="44"/>
        <v>0</v>
      </c>
      <c r="U1779" s="130">
        <f t="shared" si="44"/>
        <v>13772</v>
      </c>
      <c r="V1779" s="133" t="e">
        <f>V1778+V1777+#REF!+V1776+V1775+#REF!</f>
        <v>#REF!</v>
      </c>
    </row>
    <row r="1780" spans="2:21" ht="19.5">
      <c r="B1780" s="95" t="s">
        <v>298</v>
      </c>
      <c r="C1780" s="80"/>
      <c r="D1780" s="80"/>
      <c r="E1780" s="80"/>
      <c r="F1780" s="80"/>
      <c r="G1780" s="80"/>
      <c r="H1780" s="80"/>
      <c r="I1780" s="80"/>
      <c r="J1780" s="80"/>
      <c r="K1780" s="80"/>
      <c r="L1780" s="80"/>
      <c r="M1780" s="80"/>
      <c r="N1780" s="80"/>
      <c r="O1780" s="80"/>
      <c r="P1780" s="80"/>
      <c r="Q1780" s="80"/>
      <c r="R1780" s="80"/>
      <c r="S1780" s="87" t="s">
        <v>21</v>
      </c>
      <c r="T1780" s="88" t="s">
        <v>205</v>
      </c>
      <c r="U1780" s="84"/>
    </row>
    <row r="1781" spans="2:21" ht="16.5">
      <c r="B1781" s="113" t="s">
        <v>69</v>
      </c>
      <c r="C1781" s="113"/>
      <c r="D1781" s="113"/>
      <c r="E1781" s="113"/>
      <c r="F1781" s="212"/>
      <c r="G1781" s="212"/>
      <c r="H1781" s="212"/>
      <c r="I1781" s="212"/>
      <c r="J1781" s="212"/>
      <c r="K1781" s="212"/>
      <c r="L1781" s="212"/>
      <c r="M1781" s="212"/>
      <c r="N1781" s="212"/>
      <c r="O1781" s="212"/>
      <c r="P1781" s="80"/>
      <c r="Q1781" s="80"/>
      <c r="R1781" s="212"/>
      <c r="S1781" s="212"/>
      <c r="T1781" s="212"/>
      <c r="U1781" s="212"/>
    </row>
    <row r="1782" spans="2:21" ht="15.75">
      <c r="B1782" s="80"/>
      <c r="C1782" s="211"/>
      <c r="D1782" s="211"/>
      <c r="E1782" s="211" t="s">
        <v>265</v>
      </c>
      <c r="F1782" s="211"/>
      <c r="G1782" s="211" t="s">
        <v>269</v>
      </c>
      <c r="H1782" s="214"/>
      <c r="I1782" s="214"/>
      <c r="J1782" s="214"/>
      <c r="K1782" s="214"/>
      <c r="L1782" s="211" t="s">
        <v>207</v>
      </c>
      <c r="M1782" s="211"/>
      <c r="N1782" s="211"/>
      <c r="O1782" s="211"/>
      <c r="P1782" s="96"/>
      <c r="Q1782" s="183"/>
      <c r="R1782" s="211" t="s">
        <v>206</v>
      </c>
      <c r="S1782" s="214"/>
      <c r="T1782" s="214"/>
      <c r="U1782" s="214"/>
    </row>
    <row r="1783" spans="2:21" ht="15.75">
      <c r="B1783" s="80"/>
      <c r="C1783" s="66"/>
      <c r="D1783" s="65" t="s">
        <v>267</v>
      </c>
      <c r="E1783" s="66" t="s">
        <v>266</v>
      </c>
      <c r="F1783" s="65" t="s">
        <v>267</v>
      </c>
      <c r="G1783" s="96"/>
      <c r="H1783" s="96"/>
      <c r="I1783" s="96"/>
      <c r="J1783" s="96"/>
      <c r="K1783" s="96"/>
      <c r="L1783" s="211" t="s">
        <v>208</v>
      </c>
      <c r="M1783" s="214"/>
      <c r="N1783" s="214"/>
      <c r="O1783" s="214"/>
      <c r="P1783" s="96"/>
      <c r="Q1783" s="96"/>
      <c r="R1783" s="96"/>
      <c r="S1783" s="96"/>
      <c r="T1783" s="96"/>
      <c r="U1783" s="96"/>
    </row>
    <row r="1784" spans="2:21" ht="15.75">
      <c r="B1784" s="49" t="s">
        <v>263</v>
      </c>
      <c r="C1784" s="85"/>
      <c r="D1784" s="85">
        <v>10</v>
      </c>
      <c r="E1784" s="85">
        <v>35</v>
      </c>
      <c r="F1784" s="85">
        <v>25</v>
      </c>
      <c r="G1784" s="96"/>
      <c r="H1784" s="96"/>
      <c r="I1784" s="96"/>
      <c r="J1784" s="96"/>
      <c r="K1784" s="96"/>
      <c r="L1784" s="211" t="s">
        <v>209</v>
      </c>
      <c r="M1784" s="214"/>
      <c r="N1784" s="214"/>
      <c r="O1784" s="214"/>
      <c r="P1784" s="96"/>
      <c r="Q1784" s="96"/>
      <c r="R1784" s="96"/>
      <c r="S1784" s="96"/>
      <c r="T1784" s="96"/>
      <c r="U1784" s="96"/>
    </row>
    <row r="1785" spans="2:21" ht="16.5">
      <c r="B1785" s="49" t="s">
        <v>264</v>
      </c>
      <c r="C1785" s="67"/>
      <c r="D1785" s="67"/>
      <c r="E1785" s="67">
        <v>6</v>
      </c>
      <c r="F1785" s="67">
        <v>2</v>
      </c>
      <c r="G1785" s="58"/>
      <c r="H1785" s="58"/>
      <c r="I1785" s="58"/>
      <c r="J1785" s="58"/>
      <c r="K1785" s="80"/>
      <c r="L1785" s="80"/>
      <c r="M1785" s="80"/>
      <c r="N1785" s="80"/>
      <c r="O1785" s="80"/>
      <c r="P1785" s="58"/>
      <c r="Q1785" s="58"/>
      <c r="R1785" s="58"/>
      <c r="S1785" s="58"/>
      <c r="T1785" s="58"/>
      <c r="U1785" s="58"/>
    </row>
    <row r="1786" spans="2:21" ht="16.5">
      <c r="B1786" s="82" t="s">
        <v>27</v>
      </c>
      <c r="C1786" s="90"/>
      <c r="D1786" s="90">
        <f>D1784+D1785</f>
        <v>10</v>
      </c>
      <c r="E1786" s="90">
        <f>E1784+E1785</f>
        <v>41</v>
      </c>
      <c r="F1786" s="90">
        <f>F1784+F1785</f>
        <v>27</v>
      </c>
      <c r="G1786" s="213" t="s">
        <v>0</v>
      </c>
      <c r="H1786" s="214"/>
      <c r="I1786" s="214"/>
      <c r="J1786" s="214"/>
      <c r="K1786" s="214"/>
      <c r="L1786" s="214"/>
      <c r="M1786" s="214"/>
      <c r="N1786" s="214"/>
      <c r="O1786" s="214"/>
      <c r="P1786" s="214"/>
      <c r="Q1786" s="214"/>
      <c r="R1786" s="214"/>
      <c r="S1786" s="214"/>
      <c r="T1786" s="214"/>
      <c r="U1786" s="214"/>
    </row>
    <row r="1787" spans="2:21" ht="16.5">
      <c r="B1787" s="82" t="s">
        <v>102</v>
      </c>
      <c r="C1787" s="210"/>
      <c r="D1787" s="210"/>
      <c r="E1787" s="210"/>
      <c r="F1787" s="210"/>
      <c r="G1787" s="213" t="s">
        <v>310</v>
      </c>
      <c r="H1787" s="214"/>
      <c r="I1787" s="214"/>
      <c r="J1787" s="214"/>
      <c r="K1787" s="214"/>
      <c r="L1787" s="214"/>
      <c r="M1787" s="214"/>
      <c r="N1787" s="214"/>
      <c r="O1787" s="214"/>
      <c r="P1787" s="214"/>
      <c r="Q1787" s="214"/>
      <c r="R1787" s="214"/>
      <c r="S1787" s="214"/>
      <c r="T1787" s="214"/>
      <c r="U1787" s="214"/>
    </row>
    <row r="1788" spans="2:21" ht="18">
      <c r="B1788" s="45"/>
      <c r="C1788" s="219"/>
      <c r="D1788" s="219"/>
      <c r="E1788" s="48"/>
      <c r="F1788" s="48"/>
      <c r="G1788" s="213" t="s">
        <v>305</v>
      </c>
      <c r="H1788" s="214"/>
      <c r="I1788" s="214"/>
      <c r="J1788" s="214"/>
      <c r="K1788" s="214"/>
      <c r="L1788" s="214"/>
      <c r="M1788" s="214"/>
      <c r="N1788" s="214"/>
      <c r="O1788" s="214"/>
      <c r="P1788" s="214"/>
      <c r="Q1788" s="214"/>
      <c r="R1788" s="214"/>
      <c r="S1788" s="214"/>
      <c r="T1788" s="214"/>
      <c r="U1788" s="214"/>
    </row>
    <row r="1789" spans="2:21" ht="16.5">
      <c r="B1789" s="93" t="s">
        <v>242</v>
      </c>
      <c r="C1789" s="93"/>
      <c r="D1789" s="93"/>
      <c r="E1789" s="93"/>
      <c r="F1789" s="93"/>
      <c r="G1789" s="93"/>
      <c r="H1789" s="93"/>
      <c r="I1789" s="93"/>
      <c r="J1789" s="93"/>
      <c r="K1789" s="93"/>
      <c r="L1789" s="93"/>
      <c r="M1789" s="93"/>
      <c r="N1789" s="93"/>
      <c r="O1789" s="93"/>
      <c r="P1789" s="93"/>
      <c r="Q1789" s="93"/>
      <c r="R1789" s="93"/>
      <c r="S1789" s="93"/>
      <c r="T1789" s="93"/>
      <c r="U1789" s="93"/>
    </row>
    <row r="1790" spans="1:24" ht="16.5" customHeight="1">
      <c r="A1790" s="49" t="s">
        <v>299</v>
      </c>
      <c r="B1790" s="49"/>
      <c r="C1790" s="49"/>
      <c r="D1790" s="49"/>
      <c r="E1790" s="49"/>
      <c r="F1790" s="49"/>
      <c r="G1790" s="49"/>
      <c r="H1790" s="49"/>
      <c r="I1790" s="49"/>
      <c r="J1790" s="49"/>
      <c r="K1790" s="49"/>
      <c r="L1790" s="49"/>
      <c r="M1790" s="49"/>
      <c r="N1790" s="49"/>
      <c r="O1790" s="49"/>
      <c r="P1790" s="49"/>
      <c r="Q1790" s="49"/>
      <c r="R1790" s="49"/>
      <c r="S1790" s="49"/>
      <c r="T1790" s="49"/>
      <c r="U1790" s="49"/>
      <c r="V1790" s="49"/>
      <c r="W1790" s="49"/>
      <c r="X1790" s="49"/>
    </row>
    <row r="1791" spans="2:21" ht="17.25">
      <c r="B1791" s="47"/>
      <c r="C1791" s="48"/>
      <c r="D1791" s="48"/>
      <c r="E1791" s="48"/>
      <c r="F1791" s="48"/>
      <c r="G1791" s="49"/>
      <c r="H1791" s="50"/>
      <c r="I1791" s="50"/>
      <c r="J1791" s="50"/>
      <c r="K1791" s="50"/>
      <c r="L1791" s="50"/>
      <c r="M1791" s="50"/>
      <c r="N1791" s="50"/>
      <c r="O1791" s="50"/>
      <c r="P1791" s="50"/>
      <c r="Q1791" s="50"/>
      <c r="R1791" s="50"/>
      <c r="S1791" s="50"/>
      <c r="T1791" s="50"/>
      <c r="U1791" s="50"/>
    </row>
    <row r="1798" ht="18">
      <c r="B1798" s="56">
        <v>46</v>
      </c>
    </row>
    <row r="1799" ht="23.25">
      <c r="B1799" s="114"/>
    </row>
    <row r="1800" ht="23.25">
      <c r="B1800" s="114"/>
    </row>
    <row r="1801" ht="23.25">
      <c r="B1801" s="114"/>
    </row>
    <row r="1802" spans="2:21" ht="22.5">
      <c r="B1802" s="115"/>
      <c r="C1802" s="115"/>
      <c r="D1802" s="115"/>
      <c r="E1802" s="115"/>
      <c r="F1802" s="115"/>
      <c r="G1802" s="115"/>
      <c r="H1802" s="115"/>
      <c r="I1802" s="115"/>
      <c r="J1802" s="115"/>
      <c r="K1802" s="115"/>
      <c r="L1802" s="115"/>
      <c r="M1802" s="115"/>
      <c r="N1802" s="115"/>
      <c r="O1802" s="115"/>
      <c r="P1802" s="115"/>
      <c r="Q1802" s="115"/>
      <c r="R1802" s="115"/>
      <c r="S1802" s="115"/>
      <c r="T1802" s="115"/>
      <c r="U1802" s="115"/>
    </row>
    <row r="1803" spans="2:21" ht="24" customHeight="1">
      <c r="B1803" s="114" t="s">
        <v>146</v>
      </c>
      <c r="C1803" s="114"/>
      <c r="D1803" s="114"/>
      <c r="E1803" s="114"/>
      <c r="F1803" s="114"/>
      <c r="G1803" s="114"/>
      <c r="H1803" s="114"/>
      <c r="I1803" s="114"/>
      <c r="J1803" s="114"/>
      <c r="K1803" s="114"/>
      <c r="L1803" s="114"/>
      <c r="M1803" s="114"/>
      <c r="N1803" s="114"/>
      <c r="O1803" s="114"/>
      <c r="P1803" s="114"/>
      <c r="Q1803" s="114"/>
      <c r="R1803" s="114"/>
      <c r="S1803" s="114"/>
      <c r="T1803" s="114"/>
      <c r="U1803" s="114"/>
    </row>
    <row r="1804" spans="2:21" ht="24" customHeight="1">
      <c r="B1804" s="115" t="s">
        <v>247</v>
      </c>
      <c r="C1804" s="115"/>
      <c r="D1804" s="115"/>
      <c r="E1804" s="115"/>
      <c r="F1804" s="115"/>
      <c r="G1804" s="115"/>
      <c r="H1804" s="115"/>
      <c r="I1804" s="115"/>
      <c r="J1804" s="115"/>
      <c r="K1804" s="115"/>
      <c r="L1804" s="115"/>
      <c r="M1804" s="115"/>
      <c r="N1804" s="115"/>
      <c r="O1804" s="115"/>
      <c r="P1804" s="115"/>
      <c r="Q1804" s="115"/>
      <c r="R1804" s="115"/>
      <c r="S1804" s="115"/>
      <c r="T1804" s="115"/>
      <c r="U1804" s="115"/>
    </row>
    <row r="1805" spans="2:21" ht="24" customHeight="1">
      <c r="B1805" s="116"/>
      <c r="C1805" s="116"/>
      <c r="D1805" s="116"/>
      <c r="E1805" s="116"/>
      <c r="F1805" s="229" t="s">
        <v>315</v>
      </c>
      <c r="G1805" s="229"/>
      <c r="H1805" s="229"/>
      <c r="I1805" s="229"/>
      <c r="J1805" s="229"/>
      <c r="K1805" s="229"/>
      <c r="L1805" s="229"/>
      <c r="M1805" s="229"/>
      <c r="N1805" s="229"/>
      <c r="O1805" s="229"/>
      <c r="P1805" s="229"/>
      <c r="Q1805" s="229"/>
      <c r="R1805" s="229"/>
      <c r="S1805" s="116"/>
      <c r="T1805" s="116"/>
      <c r="U1805" s="116"/>
    </row>
    <row r="1806" spans="2:21" ht="24" customHeight="1">
      <c r="B1806" s="227" t="s">
        <v>186</v>
      </c>
      <c r="C1806" s="227"/>
      <c r="D1806" s="227"/>
      <c r="E1806" s="227"/>
      <c r="F1806" s="227"/>
      <c r="G1806" s="227"/>
      <c r="H1806" s="9"/>
      <c r="I1806" s="57"/>
      <c r="J1806" s="9"/>
      <c r="K1806" s="53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</row>
    <row r="1807" spans="2:17" ht="24" customHeight="1">
      <c r="B1807" s="3" t="s">
        <v>22</v>
      </c>
      <c r="Q1807" s="3" t="s">
        <v>22</v>
      </c>
    </row>
    <row r="1808" spans="2:21" ht="24" customHeight="1">
      <c r="B1808" s="69" t="s">
        <v>1</v>
      </c>
      <c r="C1808" s="72" t="s">
        <v>343</v>
      </c>
      <c r="D1808" s="70" t="s">
        <v>29</v>
      </c>
      <c r="E1808" s="70" t="s">
        <v>4</v>
      </c>
      <c r="F1808" s="71" t="s">
        <v>21</v>
      </c>
      <c r="G1808" s="72" t="s">
        <v>12</v>
      </c>
      <c r="H1808" s="72" t="s">
        <v>13</v>
      </c>
      <c r="I1808" s="73" t="s">
        <v>0</v>
      </c>
      <c r="J1808" s="74" t="s">
        <v>11</v>
      </c>
      <c r="K1808" s="74" t="s">
        <v>12</v>
      </c>
      <c r="L1808" s="72" t="s">
        <v>13</v>
      </c>
      <c r="M1808" s="73" t="s">
        <v>0</v>
      </c>
      <c r="N1808" s="72" t="s">
        <v>14</v>
      </c>
      <c r="O1808" s="74" t="s">
        <v>15</v>
      </c>
      <c r="P1808" s="74" t="s">
        <v>13</v>
      </c>
      <c r="Q1808" s="73" t="s">
        <v>0</v>
      </c>
      <c r="R1808" s="74" t="s">
        <v>23</v>
      </c>
      <c r="S1808" s="74" t="s">
        <v>24</v>
      </c>
      <c r="T1808" s="72" t="s">
        <v>13</v>
      </c>
      <c r="U1808" s="73" t="s">
        <v>0</v>
      </c>
    </row>
    <row r="1809" spans="2:21" ht="24" customHeight="1">
      <c r="B1809" s="69" t="s">
        <v>3</v>
      </c>
      <c r="C1809" s="101" t="s">
        <v>319</v>
      </c>
      <c r="D1809" s="70" t="s">
        <v>30</v>
      </c>
      <c r="E1809" s="70" t="s">
        <v>5</v>
      </c>
      <c r="F1809" s="70" t="s">
        <v>7</v>
      </c>
      <c r="G1809" s="70" t="s">
        <v>8</v>
      </c>
      <c r="H1809" s="70" t="s">
        <v>9</v>
      </c>
      <c r="I1809" s="60" t="s">
        <v>10</v>
      </c>
      <c r="J1809" s="70" t="s">
        <v>7</v>
      </c>
      <c r="K1809" s="70" t="s">
        <v>8</v>
      </c>
      <c r="L1809" s="70" t="s">
        <v>9</v>
      </c>
      <c r="M1809" s="60" t="s">
        <v>10</v>
      </c>
      <c r="N1809" s="70" t="s">
        <v>7</v>
      </c>
      <c r="O1809" s="70" t="s">
        <v>8</v>
      </c>
      <c r="P1809" s="70" t="s">
        <v>9</v>
      </c>
      <c r="Q1809" s="60" t="s">
        <v>10</v>
      </c>
      <c r="R1809" s="73" t="s">
        <v>7</v>
      </c>
      <c r="S1809" s="73" t="s">
        <v>8</v>
      </c>
      <c r="T1809" s="70" t="s">
        <v>9</v>
      </c>
      <c r="U1809" s="60" t="s">
        <v>10</v>
      </c>
    </row>
    <row r="1810" spans="2:17" ht="24" customHeight="1">
      <c r="B1810" s="11"/>
      <c r="C1810" s="165" t="s">
        <v>320</v>
      </c>
      <c r="D1810" s="70" t="s">
        <v>308</v>
      </c>
      <c r="E1810" s="70" t="s">
        <v>6</v>
      </c>
      <c r="F1810" s="70" t="s">
        <v>31</v>
      </c>
      <c r="G1810" s="70" t="s">
        <v>31</v>
      </c>
      <c r="H1810" s="10">
        <v>0.03</v>
      </c>
      <c r="L1810" s="10">
        <v>0.01</v>
      </c>
      <c r="N1810" s="4"/>
      <c r="O1810" s="4"/>
      <c r="P1810" s="10">
        <v>0.01</v>
      </c>
      <c r="Q1810" s="4"/>
    </row>
    <row r="1811" spans="2:21" ht="24" customHeight="1">
      <c r="B1811" s="11"/>
      <c r="D1811" s="4" t="s">
        <v>32</v>
      </c>
      <c r="E1811" s="5"/>
      <c r="F1811" s="4" t="s">
        <v>32</v>
      </c>
      <c r="G1811" s="4" t="s">
        <v>32</v>
      </c>
      <c r="H1811" s="4" t="s">
        <v>32</v>
      </c>
      <c r="I1811" s="4" t="s">
        <v>32</v>
      </c>
      <c r="J1811" s="4" t="s">
        <v>32</v>
      </c>
      <c r="K1811" s="4" t="s">
        <v>32</v>
      </c>
      <c r="L1811" s="4" t="s">
        <v>32</v>
      </c>
      <c r="N1811" s="4" t="s">
        <v>32</v>
      </c>
      <c r="O1811" s="4" t="s">
        <v>32</v>
      </c>
      <c r="P1811" s="4" t="s">
        <v>32</v>
      </c>
      <c r="Q1811" s="4" t="s">
        <v>32</v>
      </c>
      <c r="R1811" s="4" t="s">
        <v>32</v>
      </c>
      <c r="S1811" s="4" t="s">
        <v>32</v>
      </c>
      <c r="T1811" s="4" t="s">
        <v>32</v>
      </c>
      <c r="U1811" s="4" t="s">
        <v>32</v>
      </c>
    </row>
    <row r="1812" spans="2:21" ht="24" customHeight="1">
      <c r="B1812" s="60">
        <v>1</v>
      </c>
      <c r="C1812" s="60"/>
      <c r="D1812" s="60">
        <v>3</v>
      </c>
      <c r="E1812" s="60">
        <v>4</v>
      </c>
      <c r="F1812" s="60">
        <v>5</v>
      </c>
      <c r="G1812" s="60">
        <v>6</v>
      </c>
      <c r="H1812" s="61">
        <v>7</v>
      </c>
      <c r="I1812" s="60">
        <v>8</v>
      </c>
      <c r="J1812" s="60">
        <v>9</v>
      </c>
      <c r="K1812" s="60">
        <v>10</v>
      </c>
      <c r="L1812" s="61">
        <v>11</v>
      </c>
      <c r="M1812" s="60">
        <v>12</v>
      </c>
      <c r="N1812" s="60">
        <v>13</v>
      </c>
      <c r="O1812" s="60">
        <v>14</v>
      </c>
      <c r="P1812" s="61">
        <v>15</v>
      </c>
      <c r="Q1812" s="60">
        <v>16</v>
      </c>
      <c r="R1812" s="60">
        <v>17</v>
      </c>
      <c r="S1812" s="60">
        <v>18</v>
      </c>
      <c r="T1812" s="60">
        <v>19</v>
      </c>
      <c r="U1812" s="60">
        <v>20</v>
      </c>
    </row>
    <row r="1813" spans="1:21" ht="24" customHeight="1">
      <c r="A1813" s="193">
        <v>1</v>
      </c>
      <c r="B1813" s="197" t="s">
        <v>16</v>
      </c>
      <c r="C1813" s="127">
        <v>30</v>
      </c>
      <c r="D1813" s="127">
        <f>C1813*15</f>
        <v>450</v>
      </c>
      <c r="E1813" s="127">
        <f>SUM(C1813*32)</f>
        <v>960</v>
      </c>
      <c r="F1813" s="127">
        <f>SUM(C1813*22)</f>
        <v>660</v>
      </c>
      <c r="G1813" s="127">
        <f>SUM(E1813*8)</f>
        <v>7680</v>
      </c>
      <c r="H1813" s="127" t="s">
        <v>20</v>
      </c>
      <c r="I1813" s="128">
        <f>SUM(D1813+F1813+G1813)</f>
        <v>8790</v>
      </c>
      <c r="J1813" s="127">
        <f>SUM(C1813*3)</f>
        <v>90</v>
      </c>
      <c r="K1813" s="127">
        <f>SUM(E1813*0.5)</f>
        <v>480</v>
      </c>
      <c r="L1813" s="127" t="str">
        <f>+L1815</f>
        <v>+</v>
      </c>
      <c r="M1813" s="128">
        <f>SUM(J1813:L1813)</f>
        <v>570</v>
      </c>
      <c r="N1813" s="127">
        <f>SUM(C1813*3)</f>
        <v>90</v>
      </c>
      <c r="O1813" s="127">
        <f>SUM(E1813*1)</f>
        <v>960</v>
      </c>
      <c r="P1813" s="127" t="s">
        <v>20</v>
      </c>
      <c r="Q1813" s="128">
        <f>SUM(N1813:P1813)</f>
        <v>1050</v>
      </c>
      <c r="R1813" s="127">
        <f>SUM(C1813*2)</f>
        <v>60</v>
      </c>
      <c r="S1813" s="127">
        <f>SUM(E1813*0.5)</f>
        <v>480</v>
      </c>
      <c r="T1813" s="127" t="s">
        <v>20</v>
      </c>
      <c r="U1813" s="128">
        <f>SUM(R1813:T1813)</f>
        <v>540</v>
      </c>
    </row>
    <row r="1814" spans="1:21" ht="24" customHeight="1">
      <c r="A1814" s="193">
        <v>2</v>
      </c>
      <c r="B1814" s="197" t="s">
        <v>17</v>
      </c>
      <c r="C1814" s="127">
        <v>17</v>
      </c>
      <c r="D1814" s="127">
        <f>SUM(C1814*15)</f>
        <v>255</v>
      </c>
      <c r="E1814" s="129">
        <f>SUM(C1814*24)</f>
        <v>408</v>
      </c>
      <c r="F1814" s="127">
        <f>SUM(C1814*32.5)</f>
        <v>552.5</v>
      </c>
      <c r="G1814" s="127">
        <f>SUM(E1814*8)</f>
        <v>3264</v>
      </c>
      <c r="H1814" s="127" t="s">
        <v>20</v>
      </c>
      <c r="I1814" s="128">
        <f>SUM(D1814+F1814+G1814)</f>
        <v>4071.5</v>
      </c>
      <c r="J1814" s="127">
        <f>SUM(C1814*2.5)</f>
        <v>42.5</v>
      </c>
      <c r="K1814" s="127">
        <f>SUM(E1814*0.5)</f>
        <v>204</v>
      </c>
      <c r="L1814" s="127" t="s">
        <v>20</v>
      </c>
      <c r="M1814" s="128">
        <f>SUM(J1814:L1814)</f>
        <v>246.5</v>
      </c>
      <c r="N1814" s="127">
        <f>SUM(C1814*3)</f>
        <v>51</v>
      </c>
      <c r="O1814" s="127">
        <f>SUM(E1814*1)</f>
        <v>408</v>
      </c>
      <c r="P1814" s="127" t="s">
        <v>20</v>
      </c>
      <c r="Q1814" s="128">
        <f>SUM(N1814:P1814)</f>
        <v>459</v>
      </c>
      <c r="R1814" s="127">
        <f>SUM(C1814*2)</f>
        <v>34</v>
      </c>
      <c r="S1814" s="127">
        <f>SUM(E1814*0.5)</f>
        <v>204</v>
      </c>
      <c r="T1814" s="127" t="s">
        <v>20</v>
      </c>
      <c r="U1814" s="128">
        <f>SUM(R1814:T1814)</f>
        <v>238</v>
      </c>
    </row>
    <row r="1815" spans="1:21" ht="23.25">
      <c r="A1815" s="193">
        <v>3</v>
      </c>
      <c r="B1815" s="197" t="s">
        <v>18</v>
      </c>
      <c r="C1815" s="127">
        <v>20</v>
      </c>
      <c r="D1815" s="127">
        <f>SUM(C1815*15)</f>
        <v>300</v>
      </c>
      <c r="E1815" s="127">
        <f>SUM(C1815*32)</f>
        <v>640</v>
      </c>
      <c r="F1815" s="127">
        <f>SUM(C1815*22)</f>
        <v>440</v>
      </c>
      <c r="G1815" s="127">
        <f>SUM(E1815*8)</f>
        <v>5120</v>
      </c>
      <c r="H1815" s="127" t="s">
        <v>20</v>
      </c>
      <c r="I1815" s="128">
        <f>SUM(D1815+F1815+G1815)</f>
        <v>5860</v>
      </c>
      <c r="J1815" s="127">
        <f>SUM(C1815*3)</f>
        <v>60</v>
      </c>
      <c r="K1815" s="127">
        <f>SUM(E1815*0.5)</f>
        <v>320</v>
      </c>
      <c r="L1815" s="127" t="s">
        <v>20</v>
      </c>
      <c r="M1815" s="128">
        <f>SUM(J1815:L1815)</f>
        <v>380</v>
      </c>
      <c r="N1815" s="127">
        <f>SUM(C1815*3)</f>
        <v>60</v>
      </c>
      <c r="O1815" s="127">
        <f>SUM(E1815*1)</f>
        <v>640</v>
      </c>
      <c r="P1815" s="127" t="s">
        <v>20</v>
      </c>
      <c r="Q1815" s="128">
        <f>SUM(N1815:P1815)</f>
        <v>700</v>
      </c>
      <c r="R1815" s="127">
        <f>SUM(C1815*2)</f>
        <v>40</v>
      </c>
      <c r="S1815" s="127">
        <f>SUM(E1815*0.5)</f>
        <v>320</v>
      </c>
      <c r="T1815" s="127" t="s">
        <v>20</v>
      </c>
      <c r="U1815" s="128">
        <f>SUM(R1815:T1815)</f>
        <v>360</v>
      </c>
    </row>
    <row r="1816" spans="1:21" ht="23.25">
      <c r="A1816" s="193">
        <v>4</v>
      </c>
      <c r="B1816" s="197" t="s">
        <v>84</v>
      </c>
      <c r="C1816" s="127">
        <v>12</v>
      </c>
      <c r="D1816" s="127">
        <f>SUM(C1816*15)</f>
        <v>180</v>
      </c>
      <c r="E1816" s="129">
        <f>SUM(C1816*24)</f>
        <v>288</v>
      </c>
      <c r="F1816" s="127">
        <f>SUM(C1816*32.5)</f>
        <v>390</v>
      </c>
      <c r="G1816" s="127">
        <f>SUM(E1816*8)</f>
        <v>2304</v>
      </c>
      <c r="H1816" s="127" t="s">
        <v>20</v>
      </c>
      <c r="I1816" s="128">
        <f>SUM(D1816+F1816+G1816)</f>
        <v>2874</v>
      </c>
      <c r="J1816" s="127">
        <f>SUM(C1816*2.5)</f>
        <v>30</v>
      </c>
      <c r="K1816" s="127">
        <f>SUM(E1816*0.5)</f>
        <v>144</v>
      </c>
      <c r="L1816" s="127" t="s">
        <v>20</v>
      </c>
      <c r="M1816" s="128">
        <f>SUM(J1816:L1816)</f>
        <v>174</v>
      </c>
      <c r="N1816" s="127">
        <f>SUM(C1816*3)</f>
        <v>36</v>
      </c>
      <c r="O1816" s="127">
        <f>SUM(E1816*1)</f>
        <v>288</v>
      </c>
      <c r="P1816" s="127" t="s">
        <v>20</v>
      </c>
      <c r="Q1816" s="128">
        <f>SUM(N1816:P1816)</f>
        <v>324</v>
      </c>
      <c r="R1816" s="127">
        <f>SUM(C1816*2)</f>
        <v>24</v>
      </c>
      <c r="S1816" s="127">
        <f>SUM(E1816*0.5)</f>
        <v>144</v>
      </c>
      <c r="T1816" s="127" t="s">
        <v>20</v>
      </c>
      <c r="U1816" s="128">
        <f>SUM(R1816:T1816)</f>
        <v>168</v>
      </c>
    </row>
    <row r="1817" spans="2:21" ht="19.5">
      <c r="B1817" s="133" t="s">
        <v>27</v>
      </c>
      <c r="C1817" s="133">
        <f>C1816+C1815+C1814+C1813</f>
        <v>79</v>
      </c>
      <c r="D1817" s="130">
        <f>D1816+D1815+D1814+D1813</f>
        <v>1185</v>
      </c>
      <c r="E1817" s="130">
        <f aca="true" t="shared" si="45" ref="E1817:U1817">SUM(E1813:E1816)</f>
        <v>2296</v>
      </c>
      <c r="F1817" s="130">
        <f t="shared" si="45"/>
        <v>2042.5</v>
      </c>
      <c r="G1817" s="130">
        <f t="shared" si="45"/>
        <v>18368</v>
      </c>
      <c r="H1817" s="130">
        <f t="shared" si="45"/>
        <v>0</v>
      </c>
      <c r="I1817" s="130">
        <f t="shared" si="45"/>
        <v>21595.5</v>
      </c>
      <c r="J1817" s="130">
        <f t="shared" si="45"/>
        <v>222.5</v>
      </c>
      <c r="K1817" s="130">
        <f t="shared" si="45"/>
        <v>1148</v>
      </c>
      <c r="L1817" s="130">
        <f t="shared" si="45"/>
        <v>0</v>
      </c>
      <c r="M1817" s="130">
        <f t="shared" si="45"/>
        <v>1370.5</v>
      </c>
      <c r="N1817" s="130">
        <f t="shared" si="45"/>
        <v>237</v>
      </c>
      <c r="O1817" s="130">
        <f t="shared" si="45"/>
        <v>2296</v>
      </c>
      <c r="P1817" s="130">
        <f t="shared" si="45"/>
        <v>0</v>
      </c>
      <c r="Q1817" s="130">
        <f t="shared" si="45"/>
        <v>2533</v>
      </c>
      <c r="R1817" s="130">
        <f t="shared" si="45"/>
        <v>158</v>
      </c>
      <c r="S1817" s="130">
        <f t="shared" si="45"/>
        <v>1148</v>
      </c>
      <c r="T1817" s="130">
        <f t="shared" si="45"/>
        <v>0</v>
      </c>
      <c r="U1817" s="130">
        <f t="shared" si="45"/>
        <v>1306</v>
      </c>
    </row>
    <row r="1818" spans="2:21" ht="19.5" customHeight="1">
      <c r="B1818" s="41" t="s">
        <v>298</v>
      </c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87" t="s">
        <v>21</v>
      </c>
      <c r="T1818" s="88" t="s">
        <v>205</v>
      </c>
      <c r="U1818" s="40"/>
    </row>
    <row r="1819" spans="2:21" ht="16.5">
      <c r="B1819" s="113" t="s">
        <v>69</v>
      </c>
      <c r="C1819" s="113"/>
      <c r="D1819" s="113"/>
      <c r="E1819" s="113"/>
      <c r="F1819" s="212"/>
      <c r="G1819" s="212"/>
      <c r="H1819" s="212"/>
      <c r="I1819" s="212"/>
      <c r="J1819" s="212"/>
      <c r="K1819" s="212"/>
      <c r="L1819" s="212"/>
      <c r="M1819" s="212"/>
      <c r="N1819" s="212"/>
      <c r="O1819" s="212"/>
      <c r="P1819" s="80"/>
      <c r="Q1819" s="80"/>
      <c r="R1819" s="212"/>
      <c r="S1819" s="212"/>
      <c r="T1819" s="212"/>
      <c r="U1819" s="212"/>
    </row>
    <row r="1820" spans="2:21" ht="15.75">
      <c r="B1820" s="80"/>
      <c r="C1820" s="211"/>
      <c r="D1820" s="211"/>
      <c r="E1820" s="211" t="s">
        <v>265</v>
      </c>
      <c r="F1820" s="211"/>
      <c r="G1820" s="211" t="s">
        <v>269</v>
      </c>
      <c r="H1820" s="214"/>
      <c r="I1820" s="214"/>
      <c r="J1820" s="214"/>
      <c r="K1820" s="214"/>
      <c r="L1820" s="211" t="s">
        <v>207</v>
      </c>
      <c r="M1820" s="211"/>
      <c r="N1820" s="211"/>
      <c r="O1820" s="211"/>
      <c r="P1820" s="96"/>
      <c r="Q1820" s="183"/>
      <c r="R1820" s="211" t="s">
        <v>206</v>
      </c>
      <c r="S1820" s="214"/>
      <c r="T1820" s="214"/>
      <c r="U1820" s="214"/>
    </row>
    <row r="1821" spans="2:21" ht="15.75">
      <c r="B1821" s="80"/>
      <c r="C1821" s="66"/>
      <c r="D1821" s="65" t="s">
        <v>267</v>
      </c>
      <c r="E1821" s="66" t="s">
        <v>266</v>
      </c>
      <c r="F1821" s="65" t="s">
        <v>267</v>
      </c>
      <c r="G1821" s="96"/>
      <c r="H1821" s="96"/>
      <c r="I1821" s="96"/>
      <c r="J1821" s="96"/>
      <c r="K1821" s="96"/>
      <c r="L1821" s="211" t="s">
        <v>208</v>
      </c>
      <c r="M1821" s="214"/>
      <c r="N1821" s="214"/>
      <c r="O1821" s="214"/>
      <c r="P1821" s="96"/>
      <c r="Q1821" s="96"/>
      <c r="R1821" s="96"/>
      <c r="S1821" s="96"/>
      <c r="T1821" s="96"/>
      <c r="U1821" s="96"/>
    </row>
    <row r="1822" spans="2:21" ht="15.75">
      <c r="B1822" s="49" t="s">
        <v>263</v>
      </c>
      <c r="C1822" s="85"/>
      <c r="D1822" s="85">
        <v>0</v>
      </c>
      <c r="E1822" s="85">
        <v>17</v>
      </c>
      <c r="F1822" s="85">
        <v>0</v>
      </c>
      <c r="G1822" s="96"/>
      <c r="H1822" s="96"/>
      <c r="I1822" s="96"/>
      <c r="J1822" s="96"/>
      <c r="K1822" s="96"/>
      <c r="L1822" s="211" t="s">
        <v>209</v>
      </c>
      <c r="M1822" s="214"/>
      <c r="N1822" s="214"/>
      <c r="O1822" s="214"/>
      <c r="P1822" s="96"/>
      <c r="Q1822" s="96"/>
      <c r="R1822" s="96"/>
      <c r="S1822" s="96"/>
      <c r="T1822" s="96"/>
      <c r="U1822" s="96"/>
    </row>
    <row r="1823" spans="2:21" ht="16.5">
      <c r="B1823" s="49" t="s">
        <v>264</v>
      </c>
      <c r="C1823" s="67"/>
      <c r="D1823" s="67">
        <v>0</v>
      </c>
      <c r="E1823" s="67">
        <v>0</v>
      </c>
      <c r="F1823" s="67">
        <v>0</v>
      </c>
      <c r="G1823" s="58"/>
      <c r="H1823" s="58"/>
      <c r="I1823" s="58"/>
      <c r="J1823" s="58"/>
      <c r="K1823" s="80"/>
      <c r="L1823" s="80"/>
      <c r="M1823" s="80"/>
      <c r="N1823" s="80"/>
      <c r="O1823" s="80"/>
      <c r="P1823" s="58"/>
      <c r="Q1823" s="58"/>
      <c r="R1823" s="58"/>
      <c r="S1823" s="58"/>
      <c r="T1823" s="58"/>
      <c r="U1823" s="58"/>
    </row>
    <row r="1824" spans="2:21" ht="16.5">
      <c r="B1824" s="82" t="s">
        <v>27</v>
      </c>
      <c r="C1824" s="90"/>
      <c r="D1824" s="90">
        <f>D1822+D1823</f>
        <v>0</v>
      </c>
      <c r="E1824" s="90">
        <f>E1822+E1823</f>
        <v>17</v>
      </c>
      <c r="F1824" s="90">
        <f>F1822+F1823</f>
        <v>0</v>
      </c>
      <c r="G1824" s="213" t="s">
        <v>0</v>
      </c>
      <c r="H1824" s="214"/>
      <c r="I1824" s="214"/>
      <c r="J1824" s="214"/>
      <c r="K1824" s="214"/>
      <c r="L1824" s="214"/>
      <c r="M1824" s="214"/>
      <c r="N1824" s="214"/>
      <c r="O1824" s="214"/>
      <c r="P1824" s="214"/>
      <c r="Q1824" s="214"/>
      <c r="R1824" s="214"/>
      <c r="S1824" s="214"/>
      <c r="T1824" s="214"/>
      <c r="U1824" s="214"/>
    </row>
    <row r="1825" spans="2:21" ht="16.5">
      <c r="B1825" s="82" t="s">
        <v>102</v>
      </c>
      <c r="C1825" s="210"/>
      <c r="D1825" s="210"/>
      <c r="E1825" s="210"/>
      <c r="F1825" s="210"/>
      <c r="G1825" s="213" t="s">
        <v>310</v>
      </c>
      <c r="H1825" s="214"/>
      <c r="I1825" s="214"/>
      <c r="J1825" s="214"/>
      <c r="K1825" s="214"/>
      <c r="L1825" s="214"/>
      <c r="M1825" s="214"/>
      <c r="N1825" s="214"/>
      <c r="O1825" s="214"/>
      <c r="P1825" s="214"/>
      <c r="Q1825" s="214"/>
      <c r="R1825" s="214"/>
      <c r="S1825" s="214"/>
      <c r="T1825" s="214"/>
      <c r="U1825" s="214"/>
    </row>
    <row r="1826" spans="2:21" ht="16.5">
      <c r="B1826" s="49"/>
      <c r="C1826" s="211"/>
      <c r="D1826" s="211"/>
      <c r="E1826" s="90"/>
      <c r="F1826" s="90"/>
      <c r="G1826" s="213" t="s">
        <v>305</v>
      </c>
      <c r="H1826" s="214"/>
      <c r="I1826" s="214"/>
      <c r="J1826" s="214"/>
      <c r="K1826" s="214"/>
      <c r="L1826" s="214"/>
      <c r="M1826" s="214"/>
      <c r="N1826" s="214"/>
      <c r="O1826" s="214"/>
      <c r="P1826" s="214"/>
      <c r="Q1826" s="214"/>
      <c r="R1826" s="214"/>
      <c r="S1826" s="214"/>
      <c r="T1826" s="214"/>
      <c r="U1826" s="214"/>
    </row>
    <row r="1827" spans="2:21" ht="16.5">
      <c r="B1827" s="93" t="s">
        <v>243</v>
      </c>
      <c r="C1827" s="93"/>
      <c r="D1827" s="93"/>
      <c r="E1827" s="93"/>
      <c r="F1827" s="93"/>
      <c r="G1827" s="93"/>
      <c r="H1827" s="93"/>
      <c r="I1827" s="93"/>
      <c r="J1827" s="93"/>
      <c r="K1827" s="93"/>
      <c r="L1827" s="93"/>
      <c r="M1827" s="93"/>
      <c r="N1827" s="93"/>
      <c r="O1827" s="93"/>
      <c r="P1827" s="93"/>
      <c r="Q1827" s="93"/>
      <c r="R1827" s="93"/>
      <c r="S1827" s="93"/>
      <c r="T1827" s="93"/>
      <c r="U1827" s="93"/>
    </row>
    <row r="1828" spans="1:24" ht="16.5" customHeight="1">
      <c r="A1828" s="49" t="s">
        <v>299</v>
      </c>
      <c r="B1828" s="49"/>
      <c r="C1828" s="49"/>
      <c r="D1828" s="49"/>
      <c r="E1828" s="49"/>
      <c r="F1828" s="49"/>
      <c r="G1828" s="49"/>
      <c r="H1828" s="49"/>
      <c r="I1828" s="49"/>
      <c r="J1828" s="49"/>
      <c r="K1828" s="49"/>
      <c r="L1828" s="49"/>
      <c r="M1828" s="49"/>
      <c r="N1828" s="49"/>
      <c r="O1828" s="49"/>
      <c r="P1828" s="49"/>
      <c r="Q1828" s="49"/>
      <c r="R1828" s="49"/>
      <c r="S1828" s="49"/>
      <c r="T1828" s="49"/>
      <c r="U1828" s="49"/>
      <c r="V1828" s="49"/>
      <c r="W1828" s="49"/>
      <c r="X1828" s="49"/>
    </row>
    <row r="1839" ht="23.25">
      <c r="J1839" s="205">
        <v>1</v>
      </c>
    </row>
    <row r="1841" spans="2:21" ht="18">
      <c r="B1841" s="9"/>
      <c r="C1841" s="217"/>
      <c r="D1841" s="217"/>
      <c r="E1841" s="217"/>
      <c r="F1841" s="217"/>
      <c r="G1841" s="217"/>
      <c r="H1841" s="217"/>
      <c r="I1841" s="217"/>
      <c r="J1841" s="217"/>
      <c r="K1841" s="217"/>
      <c r="L1841" s="217"/>
      <c r="M1841" s="217"/>
      <c r="N1841" s="217"/>
      <c r="O1841" s="217"/>
      <c r="P1841" s="217"/>
      <c r="Q1841" s="217"/>
      <c r="R1841" s="217"/>
      <c r="S1841" s="217"/>
      <c r="T1841" s="217"/>
      <c r="U1841" s="217"/>
    </row>
    <row r="1842" spans="2:21" ht="23.25">
      <c r="B1842" s="114" t="s">
        <v>146</v>
      </c>
      <c r="C1842" s="114"/>
      <c r="D1842" s="114"/>
      <c r="E1842" s="114"/>
      <c r="F1842" s="114"/>
      <c r="G1842" s="114"/>
      <c r="H1842" s="114"/>
      <c r="I1842" s="114"/>
      <c r="J1842" s="114"/>
      <c r="K1842" s="114"/>
      <c r="L1842" s="114"/>
      <c r="M1842" s="114"/>
      <c r="N1842" s="114"/>
      <c r="O1842" s="114"/>
      <c r="P1842" s="114"/>
      <c r="Q1842" s="114"/>
      <c r="R1842" s="114"/>
      <c r="S1842" s="114"/>
      <c r="T1842" s="114"/>
      <c r="U1842" s="114"/>
    </row>
    <row r="1843" spans="2:21" ht="22.5">
      <c r="B1843" s="115" t="s">
        <v>247</v>
      </c>
      <c r="C1843" s="115"/>
      <c r="D1843" s="115"/>
      <c r="E1843" s="115"/>
      <c r="F1843" s="115"/>
      <c r="G1843" s="115"/>
      <c r="H1843" s="115"/>
      <c r="I1843" s="115"/>
      <c r="J1843" s="115"/>
      <c r="K1843" s="115"/>
      <c r="L1843" s="115"/>
      <c r="M1843" s="115"/>
      <c r="N1843" s="115"/>
      <c r="O1843" s="115"/>
      <c r="P1843" s="115"/>
      <c r="Q1843" s="115"/>
      <c r="R1843" s="115"/>
      <c r="S1843" s="115"/>
      <c r="T1843" s="115"/>
      <c r="U1843" s="115"/>
    </row>
    <row r="1844" spans="2:21" ht="24" customHeight="1">
      <c r="B1844" s="116"/>
      <c r="C1844" s="116"/>
      <c r="D1844" s="116"/>
      <c r="E1844" s="116"/>
      <c r="F1844" s="229" t="s">
        <v>315</v>
      </c>
      <c r="G1844" s="229"/>
      <c r="H1844" s="229"/>
      <c r="I1844" s="229"/>
      <c r="J1844" s="229"/>
      <c r="K1844" s="229"/>
      <c r="L1844" s="229"/>
      <c r="M1844" s="229"/>
      <c r="N1844" s="229"/>
      <c r="O1844" s="229"/>
      <c r="P1844" s="229"/>
      <c r="Q1844" s="229"/>
      <c r="R1844" s="116"/>
      <c r="S1844" s="116"/>
      <c r="T1844" s="116"/>
      <c r="U1844" s="116"/>
    </row>
    <row r="1845" spans="2:21" ht="24" customHeight="1">
      <c r="B1845" s="242" t="s">
        <v>187</v>
      </c>
      <c r="C1845" s="242"/>
      <c r="D1845" s="242"/>
      <c r="E1845" s="242"/>
      <c r="F1845" s="242"/>
      <c r="G1845" s="242"/>
      <c r="H1845" s="9"/>
      <c r="I1845" s="57"/>
      <c r="J1845" s="9"/>
      <c r="K1845" s="53"/>
      <c r="L1845" s="53"/>
      <c r="M1845" s="53"/>
      <c r="N1845" s="53"/>
      <c r="O1845" s="53"/>
      <c r="P1845" s="53"/>
      <c r="Q1845" s="53"/>
      <c r="R1845" s="53"/>
      <c r="S1845" s="53"/>
      <c r="T1845" s="53"/>
      <c r="U1845" s="53"/>
    </row>
    <row r="1846" spans="2:22" ht="24" customHeight="1">
      <c r="B1846" s="3" t="s">
        <v>22</v>
      </c>
      <c r="Q1846" s="3" t="s">
        <v>22</v>
      </c>
      <c r="V1846" s="62"/>
    </row>
    <row r="1847" spans="2:22" ht="24" customHeight="1">
      <c r="B1847" s="69" t="s">
        <v>1</v>
      </c>
      <c r="C1847" s="72" t="s">
        <v>343</v>
      </c>
      <c r="D1847" s="70" t="s">
        <v>29</v>
      </c>
      <c r="E1847" s="70" t="s">
        <v>4</v>
      </c>
      <c r="F1847" s="71" t="s">
        <v>21</v>
      </c>
      <c r="G1847" s="72" t="s">
        <v>12</v>
      </c>
      <c r="H1847" s="72" t="s">
        <v>13</v>
      </c>
      <c r="I1847" s="73" t="s">
        <v>0</v>
      </c>
      <c r="J1847" s="74" t="s">
        <v>11</v>
      </c>
      <c r="K1847" s="74" t="s">
        <v>12</v>
      </c>
      <c r="L1847" s="72" t="s">
        <v>13</v>
      </c>
      <c r="M1847" s="73" t="s">
        <v>0</v>
      </c>
      <c r="N1847" s="72" t="s">
        <v>14</v>
      </c>
      <c r="O1847" s="74" t="s">
        <v>15</v>
      </c>
      <c r="P1847" s="74" t="s">
        <v>13</v>
      </c>
      <c r="Q1847" s="73" t="s">
        <v>0</v>
      </c>
      <c r="R1847" s="74" t="s">
        <v>23</v>
      </c>
      <c r="S1847" s="74" t="s">
        <v>24</v>
      </c>
      <c r="T1847" s="72" t="s">
        <v>13</v>
      </c>
      <c r="U1847" s="73" t="s">
        <v>0</v>
      </c>
      <c r="V1847" s="62"/>
    </row>
    <row r="1848" spans="2:21" ht="24" customHeight="1">
      <c r="B1848" s="69" t="s">
        <v>3</v>
      </c>
      <c r="C1848" s="101" t="s">
        <v>319</v>
      </c>
      <c r="D1848" s="70" t="s">
        <v>30</v>
      </c>
      <c r="E1848" s="70" t="s">
        <v>5</v>
      </c>
      <c r="F1848" s="70" t="s">
        <v>7</v>
      </c>
      <c r="G1848" s="70" t="s">
        <v>8</v>
      </c>
      <c r="H1848" s="70" t="s">
        <v>9</v>
      </c>
      <c r="I1848" s="60" t="s">
        <v>10</v>
      </c>
      <c r="J1848" s="70" t="s">
        <v>7</v>
      </c>
      <c r="K1848" s="70" t="s">
        <v>8</v>
      </c>
      <c r="L1848" s="70" t="s">
        <v>9</v>
      </c>
      <c r="M1848" s="60" t="s">
        <v>10</v>
      </c>
      <c r="N1848" s="70" t="s">
        <v>7</v>
      </c>
      <c r="O1848" s="70" t="s">
        <v>8</v>
      </c>
      <c r="P1848" s="70" t="s">
        <v>9</v>
      </c>
      <c r="Q1848" s="60" t="s">
        <v>10</v>
      </c>
      <c r="R1848" s="73" t="s">
        <v>7</v>
      </c>
      <c r="S1848" s="73" t="s">
        <v>8</v>
      </c>
      <c r="T1848" s="70" t="s">
        <v>9</v>
      </c>
      <c r="U1848" s="60" t="s">
        <v>10</v>
      </c>
    </row>
    <row r="1849" spans="2:17" ht="24" customHeight="1">
      <c r="B1849" s="11"/>
      <c r="C1849" s="165"/>
      <c r="D1849" s="70" t="s">
        <v>308</v>
      </c>
      <c r="E1849" s="70" t="s">
        <v>6</v>
      </c>
      <c r="F1849" s="70" t="s">
        <v>31</v>
      </c>
      <c r="G1849" s="70" t="s">
        <v>31</v>
      </c>
      <c r="H1849" s="10">
        <v>0.03</v>
      </c>
      <c r="L1849" s="10">
        <v>0.01</v>
      </c>
      <c r="N1849" s="4"/>
      <c r="O1849" s="4"/>
      <c r="P1849" s="10">
        <v>0.01</v>
      </c>
      <c r="Q1849" s="4"/>
    </row>
    <row r="1850" spans="2:25" ht="24" customHeight="1">
      <c r="B1850" s="11"/>
      <c r="D1850" s="4" t="s">
        <v>32</v>
      </c>
      <c r="E1850" s="5"/>
      <c r="F1850" s="4" t="s">
        <v>32</v>
      </c>
      <c r="G1850" s="4" t="s">
        <v>32</v>
      </c>
      <c r="H1850" s="4" t="s">
        <v>32</v>
      </c>
      <c r="I1850" s="4" t="s">
        <v>32</v>
      </c>
      <c r="J1850" s="4" t="s">
        <v>32</v>
      </c>
      <c r="K1850" s="4" t="s">
        <v>32</v>
      </c>
      <c r="L1850" s="4" t="s">
        <v>32</v>
      </c>
      <c r="N1850" s="4" t="s">
        <v>32</v>
      </c>
      <c r="O1850" s="4" t="s">
        <v>32</v>
      </c>
      <c r="P1850" s="4" t="s">
        <v>32</v>
      </c>
      <c r="Q1850" s="4" t="s">
        <v>32</v>
      </c>
      <c r="R1850" s="4" t="s">
        <v>32</v>
      </c>
      <c r="S1850" s="4" t="s">
        <v>32</v>
      </c>
      <c r="T1850" s="4" t="s">
        <v>32</v>
      </c>
      <c r="U1850" s="4" t="s">
        <v>32</v>
      </c>
      <c r="W1850" s="62"/>
      <c r="X1850" s="62"/>
      <c r="Y1850" s="62"/>
    </row>
    <row r="1851" spans="2:25" ht="24" customHeight="1">
      <c r="B1851" s="11">
        <v>1</v>
      </c>
      <c r="C1851" s="60"/>
      <c r="D1851" s="60">
        <v>3</v>
      </c>
      <c r="E1851" s="60">
        <v>4</v>
      </c>
      <c r="F1851" s="60">
        <v>5</v>
      </c>
      <c r="G1851" s="60">
        <v>6</v>
      </c>
      <c r="H1851" s="61">
        <v>7</v>
      </c>
      <c r="I1851" s="60">
        <v>8</v>
      </c>
      <c r="J1851" s="60">
        <v>9</v>
      </c>
      <c r="K1851" s="60">
        <v>10</v>
      </c>
      <c r="L1851" s="61">
        <v>11</v>
      </c>
      <c r="M1851" s="60">
        <v>12</v>
      </c>
      <c r="N1851" s="60">
        <v>13</v>
      </c>
      <c r="O1851" s="60">
        <v>14</v>
      </c>
      <c r="P1851" s="61">
        <v>15</v>
      </c>
      <c r="Q1851" s="60">
        <v>16</v>
      </c>
      <c r="R1851" s="60">
        <v>17</v>
      </c>
      <c r="S1851" s="60">
        <v>18</v>
      </c>
      <c r="T1851" s="60">
        <v>19</v>
      </c>
      <c r="U1851" s="60">
        <v>20</v>
      </c>
      <c r="W1851" s="62"/>
      <c r="X1851" s="62"/>
      <c r="Y1851" s="62"/>
    </row>
    <row r="1852" spans="1:21" ht="24" customHeight="1">
      <c r="A1852" s="193">
        <v>1</v>
      </c>
      <c r="B1852" s="197" t="s">
        <v>16</v>
      </c>
      <c r="C1852" s="127">
        <v>95</v>
      </c>
      <c r="D1852" s="127">
        <f>C1852*15</f>
        <v>1425</v>
      </c>
      <c r="E1852" s="127">
        <f>SUM(C1852*32)</f>
        <v>3040</v>
      </c>
      <c r="F1852" s="127">
        <f>SUM(C1852*22)</f>
        <v>2090</v>
      </c>
      <c r="G1852" s="127">
        <f>SUM(E1852*8)</f>
        <v>24320</v>
      </c>
      <c r="H1852" s="127" t="s">
        <v>20</v>
      </c>
      <c r="I1852" s="128">
        <f>SUM(D1852+F1852+G1852)</f>
        <v>27835</v>
      </c>
      <c r="J1852" s="127">
        <f>SUM(C1852*3)</f>
        <v>285</v>
      </c>
      <c r="K1852" s="127">
        <f>SUM(E1852*0.5)</f>
        <v>1520</v>
      </c>
      <c r="L1852" s="127" t="str">
        <f>+L1854</f>
        <v>+</v>
      </c>
      <c r="M1852" s="128">
        <f>SUM(J1852:L1852)</f>
        <v>1805</v>
      </c>
      <c r="N1852" s="127">
        <f>SUM(C1852*3)</f>
        <v>285</v>
      </c>
      <c r="O1852" s="127">
        <f>SUM(E1852*1)</f>
        <v>3040</v>
      </c>
      <c r="P1852" s="127" t="s">
        <v>20</v>
      </c>
      <c r="Q1852" s="128">
        <f>SUM(N1852:P1852)</f>
        <v>3325</v>
      </c>
      <c r="R1852" s="127">
        <f>SUM(C1852*2)</f>
        <v>190</v>
      </c>
      <c r="S1852" s="127">
        <f>SUM(E1852*0.5)</f>
        <v>1520</v>
      </c>
      <c r="T1852" s="127" t="s">
        <v>20</v>
      </c>
      <c r="U1852" s="128">
        <f>SUM(R1852:T1852)</f>
        <v>1710</v>
      </c>
    </row>
    <row r="1853" spans="1:21" ht="24" customHeight="1">
      <c r="A1853" s="193">
        <v>2</v>
      </c>
      <c r="B1853" s="197" t="s">
        <v>17</v>
      </c>
      <c r="C1853" s="127">
        <v>32</v>
      </c>
      <c r="D1853" s="127">
        <f>SUM(C1853*15)</f>
        <v>480</v>
      </c>
      <c r="E1853" s="129">
        <f>SUM(C1853*24)</f>
        <v>768</v>
      </c>
      <c r="F1853" s="127">
        <f>SUM(C1853*32.5)</f>
        <v>1040</v>
      </c>
      <c r="G1853" s="127">
        <f>SUM(E1853*8)</f>
        <v>6144</v>
      </c>
      <c r="H1853" s="127" t="s">
        <v>20</v>
      </c>
      <c r="I1853" s="128">
        <f>SUM(D1853+F1853+G1853)</f>
        <v>7664</v>
      </c>
      <c r="J1853" s="127">
        <f>SUM(C1853*2.5)</f>
        <v>80</v>
      </c>
      <c r="K1853" s="127">
        <f>SUM(E1853*0.5)</f>
        <v>384</v>
      </c>
      <c r="L1853" s="127" t="s">
        <v>20</v>
      </c>
      <c r="M1853" s="128">
        <f>SUM(J1853:L1853)</f>
        <v>464</v>
      </c>
      <c r="N1853" s="127">
        <f>SUM(C1853*3)</f>
        <v>96</v>
      </c>
      <c r="O1853" s="127">
        <f>SUM(E1853*1)</f>
        <v>768</v>
      </c>
      <c r="P1853" s="127" t="s">
        <v>20</v>
      </c>
      <c r="Q1853" s="128">
        <f>SUM(N1853:P1853)</f>
        <v>864</v>
      </c>
      <c r="R1853" s="127">
        <f>SUM(C1853*2)</f>
        <v>64</v>
      </c>
      <c r="S1853" s="127">
        <f>SUM(E1853*0.5)</f>
        <v>384</v>
      </c>
      <c r="T1853" s="127" t="s">
        <v>20</v>
      </c>
      <c r="U1853" s="128">
        <f>SUM(R1853:T1853)</f>
        <v>448</v>
      </c>
    </row>
    <row r="1854" spans="1:21" ht="23.25">
      <c r="A1854" s="193">
        <v>3</v>
      </c>
      <c r="B1854" s="197" t="s">
        <v>18</v>
      </c>
      <c r="C1854" s="127">
        <v>55</v>
      </c>
      <c r="D1854" s="127">
        <f>SUM(C1854*15)</f>
        <v>825</v>
      </c>
      <c r="E1854" s="127">
        <f>SUM(C1854*32)</f>
        <v>1760</v>
      </c>
      <c r="F1854" s="127">
        <f>SUM(C1854*22)</f>
        <v>1210</v>
      </c>
      <c r="G1854" s="127">
        <f>SUM(E1854*8)</f>
        <v>14080</v>
      </c>
      <c r="H1854" s="127" t="s">
        <v>20</v>
      </c>
      <c r="I1854" s="128">
        <f>SUM(D1854+F1854+G1854)</f>
        <v>16115</v>
      </c>
      <c r="J1854" s="127">
        <f>SUM(C1854*3)</f>
        <v>165</v>
      </c>
      <c r="K1854" s="127">
        <f>SUM(E1854*0.5)</f>
        <v>880</v>
      </c>
      <c r="L1854" s="127" t="s">
        <v>20</v>
      </c>
      <c r="M1854" s="128">
        <f>SUM(J1854:L1854)</f>
        <v>1045</v>
      </c>
      <c r="N1854" s="127">
        <f>SUM(C1854*3)</f>
        <v>165</v>
      </c>
      <c r="O1854" s="127">
        <f>SUM(E1854*1)</f>
        <v>1760</v>
      </c>
      <c r="P1854" s="127" t="s">
        <v>20</v>
      </c>
      <c r="Q1854" s="128">
        <f>SUM(N1854:P1854)</f>
        <v>1925</v>
      </c>
      <c r="R1854" s="127">
        <f>SUM(C1854*2)</f>
        <v>110</v>
      </c>
      <c r="S1854" s="127">
        <f>SUM(E1854*0.5)</f>
        <v>880</v>
      </c>
      <c r="T1854" s="127" t="s">
        <v>20</v>
      </c>
      <c r="U1854" s="128">
        <f>SUM(R1854:T1854)</f>
        <v>990</v>
      </c>
    </row>
    <row r="1855" spans="1:21" ht="23.25">
      <c r="A1855" s="193">
        <v>4</v>
      </c>
      <c r="B1855" s="197" t="s">
        <v>84</v>
      </c>
      <c r="C1855" s="127">
        <v>23</v>
      </c>
      <c r="D1855" s="127">
        <f>SUM(C1855*15)</f>
        <v>345</v>
      </c>
      <c r="E1855" s="127">
        <f>SUM(C1855*24)</f>
        <v>552</v>
      </c>
      <c r="F1855" s="127">
        <f>SUM(C1855*32.5)</f>
        <v>747.5</v>
      </c>
      <c r="G1855" s="127">
        <f>SUM(E1855*8)</f>
        <v>4416</v>
      </c>
      <c r="H1855" s="127" t="s">
        <v>20</v>
      </c>
      <c r="I1855" s="128">
        <f>SUM(D1855+F1855+G1855)</f>
        <v>5508.5</v>
      </c>
      <c r="J1855" s="127">
        <f>SUM(C1855*2.5)</f>
        <v>57.5</v>
      </c>
      <c r="K1855" s="127">
        <f>SUM(E1855*0.5)</f>
        <v>276</v>
      </c>
      <c r="L1855" s="127" t="s">
        <v>20</v>
      </c>
      <c r="M1855" s="128">
        <f>SUM(J1855:L1855)</f>
        <v>333.5</v>
      </c>
      <c r="N1855" s="127">
        <f>SUM(C1855*3)</f>
        <v>69</v>
      </c>
      <c r="O1855" s="127">
        <f>SUM(E1855*1)</f>
        <v>552</v>
      </c>
      <c r="P1855" s="127" t="s">
        <v>20</v>
      </c>
      <c r="Q1855" s="128">
        <f>SUM(N1855:P1855)</f>
        <v>621</v>
      </c>
      <c r="R1855" s="127">
        <f>SUM(C1855*2)</f>
        <v>46</v>
      </c>
      <c r="S1855" s="127">
        <f>SUM(E1855*0.5)</f>
        <v>276</v>
      </c>
      <c r="T1855" s="127" t="s">
        <v>20</v>
      </c>
      <c r="U1855" s="128">
        <f>SUM(R1855:T1855)</f>
        <v>322</v>
      </c>
    </row>
    <row r="1856" spans="2:21" ht="19.5">
      <c r="B1856" s="133" t="s">
        <v>27</v>
      </c>
      <c r="C1856" s="133">
        <f>C1855+C1854+C1853+C1852</f>
        <v>205</v>
      </c>
      <c r="D1856" s="130">
        <f aca="true" t="shared" si="46" ref="D1856:U1856">SUM(D1852:D1855)</f>
        <v>3075</v>
      </c>
      <c r="E1856" s="130">
        <f t="shared" si="46"/>
        <v>6120</v>
      </c>
      <c r="F1856" s="130">
        <f t="shared" si="46"/>
        <v>5087.5</v>
      </c>
      <c r="G1856" s="130">
        <f t="shared" si="46"/>
        <v>48960</v>
      </c>
      <c r="H1856" s="130">
        <f t="shared" si="46"/>
        <v>0</v>
      </c>
      <c r="I1856" s="130">
        <f t="shared" si="46"/>
        <v>57122.5</v>
      </c>
      <c r="J1856" s="130">
        <f t="shared" si="46"/>
        <v>587.5</v>
      </c>
      <c r="K1856" s="130">
        <f t="shared" si="46"/>
        <v>3060</v>
      </c>
      <c r="L1856" s="130">
        <f t="shared" si="46"/>
        <v>0</v>
      </c>
      <c r="M1856" s="130">
        <f t="shared" si="46"/>
        <v>3647.5</v>
      </c>
      <c r="N1856" s="130">
        <f t="shared" si="46"/>
        <v>615</v>
      </c>
      <c r="O1856" s="130">
        <f t="shared" si="46"/>
        <v>6120</v>
      </c>
      <c r="P1856" s="130">
        <f t="shared" si="46"/>
        <v>0</v>
      </c>
      <c r="Q1856" s="130">
        <f t="shared" si="46"/>
        <v>6735</v>
      </c>
      <c r="R1856" s="130">
        <f t="shared" si="46"/>
        <v>410</v>
      </c>
      <c r="S1856" s="130">
        <f t="shared" si="46"/>
        <v>3060</v>
      </c>
      <c r="T1856" s="130">
        <f t="shared" si="46"/>
        <v>0</v>
      </c>
      <c r="U1856" s="130">
        <f t="shared" si="46"/>
        <v>3470</v>
      </c>
    </row>
    <row r="1857" spans="2:21" ht="19.5">
      <c r="B1857" s="41" t="s">
        <v>298</v>
      </c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87" t="s">
        <v>21</v>
      </c>
      <c r="T1857" s="88" t="s">
        <v>205</v>
      </c>
      <c r="U1857" s="40"/>
    </row>
    <row r="1858" spans="2:21" ht="16.5">
      <c r="B1858" s="113" t="s">
        <v>69</v>
      </c>
      <c r="C1858" s="113"/>
      <c r="D1858" s="113"/>
      <c r="E1858" s="113"/>
      <c r="F1858" s="212"/>
      <c r="G1858" s="212"/>
      <c r="H1858" s="212"/>
      <c r="I1858" s="212"/>
      <c r="J1858" s="212"/>
      <c r="K1858" s="212"/>
      <c r="L1858" s="212"/>
      <c r="M1858" s="212"/>
      <c r="N1858" s="212"/>
      <c r="O1858" s="212"/>
      <c r="P1858" s="80"/>
      <c r="Q1858" s="80"/>
      <c r="R1858" s="212"/>
      <c r="S1858" s="212"/>
      <c r="T1858" s="212"/>
      <c r="U1858" s="212"/>
    </row>
    <row r="1859" spans="2:21" ht="15.75">
      <c r="B1859" s="80"/>
      <c r="C1859" s="211"/>
      <c r="D1859" s="211"/>
      <c r="E1859" s="211" t="s">
        <v>265</v>
      </c>
      <c r="F1859" s="211"/>
      <c r="G1859" s="211" t="s">
        <v>269</v>
      </c>
      <c r="H1859" s="214"/>
      <c r="I1859" s="214"/>
      <c r="J1859" s="214"/>
      <c r="K1859" s="214"/>
      <c r="L1859" s="211" t="s">
        <v>207</v>
      </c>
      <c r="M1859" s="211"/>
      <c r="N1859" s="211"/>
      <c r="O1859" s="211"/>
      <c r="P1859" s="96"/>
      <c r="Q1859" s="183"/>
      <c r="R1859" s="211" t="s">
        <v>206</v>
      </c>
      <c r="S1859" s="214"/>
      <c r="T1859" s="214"/>
      <c r="U1859" s="214"/>
    </row>
    <row r="1860" spans="2:21" ht="15.75">
      <c r="B1860" s="80"/>
      <c r="C1860" s="66"/>
      <c r="D1860" s="65" t="s">
        <v>267</v>
      </c>
      <c r="E1860" s="66" t="s">
        <v>266</v>
      </c>
      <c r="F1860" s="65" t="s">
        <v>267</v>
      </c>
      <c r="G1860" s="96"/>
      <c r="H1860" s="96"/>
      <c r="I1860" s="96"/>
      <c r="J1860" s="96"/>
      <c r="K1860" s="96"/>
      <c r="L1860" s="211" t="s">
        <v>208</v>
      </c>
      <c r="M1860" s="214"/>
      <c r="N1860" s="214"/>
      <c r="O1860" s="214"/>
      <c r="P1860" s="96"/>
      <c r="Q1860" s="96"/>
      <c r="R1860" s="96"/>
      <c r="S1860" s="96"/>
      <c r="T1860" s="96"/>
      <c r="U1860" s="96"/>
    </row>
    <row r="1861" spans="2:21" ht="15.75">
      <c r="B1861" s="49" t="s">
        <v>263</v>
      </c>
      <c r="C1861" s="85"/>
      <c r="D1861" s="85">
        <v>0</v>
      </c>
      <c r="E1861" s="85">
        <v>33</v>
      </c>
      <c r="F1861" s="85">
        <v>0</v>
      </c>
      <c r="G1861" s="96"/>
      <c r="H1861" s="96"/>
      <c r="I1861" s="96"/>
      <c r="J1861" s="96"/>
      <c r="K1861" s="96"/>
      <c r="L1861" s="211" t="s">
        <v>209</v>
      </c>
      <c r="M1861" s="214"/>
      <c r="N1861" s="214"/>
      <c r="O1861" s="214"/>
      <c r="P1861" s="96"/>
      <c r="Q1861" s="96"/>
      <c r="R1861" s="96"/>
      <c r="S1861" s="96"/>
      <c r="T1861" s="96"/>
      <c r="U1861" s="96"/>
    </row>
    <row r="1862" spans="2:21" ht="16.5">
      <c r="B1862" s="49" t="s">
        <v>264</v>
      </c>
      <c r="C1862" s="85"/>
      <c r="D1862" s="85">
        <v>0</v>
      </c>
      <c r="E1862" s="85">
        <v>0</v>
      </c>
      <c r="F1862" s="85">
        <v>0</v>
      </c>
      <c r="G1862" s="58"/>
      <c r="H1862" s="58"/>
      <c r="I1862" s="58"/>
      <c r="J1862" s="58"/>
      <c r="K1862" s="80"/>
      <c r="L1862" s="80"/>
      <c r="M1862" s="80"/>
      <c r="N1862" s="80"/>
      <c r="O1862" s="80"/>
      <c r="P1862" s="58"/>
      <c r="Q1862" s="58"/>
      <c r="R1862" s="58"/>
      <c r="S1862" s="58"/>
      <c r="T1862" s="58"/>
      <c r="U1862" s="58"/>
    </row>
    <row r="1863" spans="2:21" ht="16.5">
      <c r="B1863" s="82" t="s">
        <v>27</v>
      </c>
      <c r="C1863" s="90"/>
      <c r="D1863" s="90">
        <f>D1861+D1862</f>
        <v>0</v>
      </c>
      <c r="E1863" s="90">
        <f>E1861+E1862</f>
        <v>33</v>
      </c>
      <c r="F1863" s="90">
        <f>F1861+F1862</f>
        <v>0</v>
      </c>
      <c r="G1863" s="213" t="s">
        <v>0</v>
      </c>
      <c r="H1863" s="214"/>
      <c r="I1863" s="214"/>
      <c r="J1863" s="214"/>
      <c r="K1863" s="214"/>
      <c r="L1863" s="214"/>
      <c r="M1863" s="214"/>
      <c r="N1863" s="214"/>
      <c r="O1863" s="214"/>
      <c r="P1863" s="214"/>
      <c r="Q1863" s="214"/>
      <c r="R1863" s="214"/>
      <c r="S1863" s="214"/>
      <c r="T1863" s="214"/>
      <c r="U1863" s="214"/>
    </row>
    <row r="1864" spans="2:21" ht="16.5">
      <c r="B1864" s="82" t="s">
        <v>102</v>
      </c>
      <c r="C1864" s="210"/>
      <c r="D1864" s="210"/>
      <c r="E1864" s="210"/>
      <c r="F1864" s="210"/>
      <c r="G1864" s="213" t="s">
        <v>310</v>
      </c>
      <c r="H1864" s="214"/>
      <c r="I1864" s="214"/>
      <c r="J1864" s="214"/>
      <c r="K1864" s="214"/>
      <c r="L1864" s="214"/>
      <c r="M1864" s="214"/>
      <c r="N1864" s="214"/>
      <c r="O1864" s="214"/>
      <c r="P1864" s="214"/>
      <c r="Q1864" s="214"/>
      <c r="R1864" s="214"/>
      <c r="S1864" s="214"/>
      <c r="T1864" s="214"/>
      <c r="U1864" s="214"/>
    </row>
    <row r="1865" spans="2:21" ht="16.5">
      <c r="B1865" s="49"/>
      <c r="C1865" s="211"/>
      <c r="D1865" s="211"/>
      <c r="E1865" s="90"/>
      <c r="F1865" s="90"/>
      <c r="G1865" s="213" t="s">
        <v>305</v>
      </c>
      <c r="H1865" s="214"/>
      <c r="I1865" s="214"/>
      <c r="J1865" s="214"/>
      <c r="K1865" s="214"/>
      <c r="L1865" s="214"/>
      <c r="M1865" s="214"/>
      <c r="N1865" s="214"/>
      <c r="O1865" s="214"/>
      <c r="P1865" s="214"/>
      <c r="Q1865" s="214"/>
      <c r="R1865" s="214"/>
      <c r="S1865" s="214"/>
      <c r="T1865" s="214"/>
      <c r="U1865" s="214"/>
    </row>
    <row r="1866" spans="2:21" ht="16.5">
      <c r="B1866" s="93" t="s">
        <v>244</v>
      </c>
      <c r="C1866" s="93"/>
      <c r="D1866" s="93"/>
      <c r="E1866" s="93"/>
      <c r="F1866" s="93"/>
      <c r="G1866" s="93"/>
      <c r="H1866" s="93"/>
      <c r="I1866" s="93"/>
      <c r="J1866" s="93"/>
      <c r="K1866" s="93"/>
      <c r="L1866" s="93"/>
      <c r="M1866" s="93"/>
      <c r="N1866" s="93"/>
      <c r="O1866" s="93"/>
      <c r="P1866" s="93"/>
      <c r="Q1866" s="93"/>
      <c r="R1866" s="93"/>
      <c r="S1866" s="93"/>
      <c r="T1866" s="93"/>
      <c r="U1866" s="93"/>
    </row>
    <row r="1867" spans="1:24" ht="16.5" customHeight="1">
      <c r="A1867" s="49" t="s">
        <v>299</v>
      </c>
      <c r="B1867" s="49"/>
      <c r="C1867" s="49"/>
      <c r="D1867" s="49"/>
      <c r="E1867" s="49"/>
      <c r="F1867" s="49"/>
      <c r="G1867" s="49"/>
      <c r="H1867" s="49"/>
      <c r="I1867" s="49"/>
      <c r="J1867" s="49"/>
      <c r="K1867" s="49"/>
      <c r="L1867" s="49"/>
      <c r="M1867" s="49"/>
      <c r="N1867" s="49"/>
      <c r="O1867" s="49"/>
      <c r="P1867" s="49"/>
      <c r="Q1867" s="49"/>
      <c r="R1867" s="49"/>
      <c r="S1867" s="49"/>
      <c r="T1867" s="49"/>
      <c r="U1867" s="49"/>
      <c r="V1867" s="49"/>
      <c r="W1867" s="49"/>
      <c r="X1867" s="49"/>
    </row>
    <row r="1868" spans="2:21" ht="16.5">
      <c r="B1868" s="93"/>
      <c r="C1868" s="93"/>
      <c r="D1868" s="93"/>
      <c r="E1868" s="93"/>
      <c r="F1868" s="93"/>
      <c r="G1868" s="93"/>
      <c r="H1868" s="93"/>
      <c r="I1868" s="93"/>
      <c r="J1868" s="93"/>
      <c r="K1868" s="93"/>
      <c r="L1868" s="93"/>
      <c r="M1868" s="93"/>
      <c r="N1868" s="93"/>
      <c r="O1868" s="93"/>
      <c r="P1868" s="93"/>
      <c r="Q1868" s="93"/>
      <c r="R1868" s="93"/>
      <c r="S1868" s="93"/>
      <c r="T1868" s="93"/>
      <c r="U1868" s="93"/>
    </row>
    <row r="1869" spans="2:21" ht="16.5">
      <c r="B1869" s="93"/>
      <c r="C1869" s="93"/>
      <c r="D1869" s="93"/>
      <c r="E1869" s="93"/>
      <c r="F1869" s="93"/>
      <c r="G1869" s="93"/>
      <c r="H1869" s="93"/>
      <c r="I1869" s="93"/>
      <c r="J1869" s="93"/>
      <c r="K1869" s="93"/>
      <c r="L1869" s="93"/>
      <c r="M1869" s="93"/>
      <c r="N1869" s="93"/>
      <c r="O1869" s="93"/>
      <c r="P1869" s="93"/>
      <c r="Q1869" s="93"/>
      <c r="R1869" s="93"/>
      <c r="S1869" s="93"/>
      <c r="T1869" s="93"/>
      <c r="U1869" s="93"/>
    </row>
    <row r="1870" spans="2:21" ht="16.5">
      <c r="B1870" s="93"/>
      <c r="C1870" s="93"/>
      <c r="D1870" s="93"/>
      <c r="E1870" s="93"/>
      <c r="F1870" s="93"/>
      <c r="G1870" s="93"/>
      <c r="H1870" s="93"/>
      <c r="I1870" s="93"/>
      <c r="J1870" s="93"/>
      <c r="K1870" s="93"/>
      <c r="L1870" s="93"/>
      <c r="M1870" s="93"/>
      <c r="N1870" s="93"/>
      <c r="O1870" s="93"/>
      <c r="P1870" s="93"/>
      <c r="Q1870" s="93"/>
      <c r="R1870" s="93"/>
      <c r="S1870" s="93"/>
      <c r="T1870" s="93"/>
      <c r="U1870" s="93"/>
    </row>
    <row r="1871" spans="2:21" ht="16.5">
      <c r="B1871" s="93"/>
      <c r="C1871" s="93"/>
      <c r="D1871" s="93"/>
      <c r="E1871" s="93"/>
      <c r="F1871" s="93"/>
      <c r="G1871" s="93"/>
      <c r="H1871" s="93"/>
      <c r="I1871" s="93"/>
      <c r="J1871" s="93"/>
      <c r="K1871" s="93"/>
      <c r="L1871" s="93"/>
      <c r="M1871" s="93"/>
      <c r="N1871" s="93"/>
      <c r="O1871" s="93"/>
      <c r="P1871" s="93"/>
      <c r="Q1871" s="93"/>
      <c r="R1871" s="93"/>
      <c r="S1871" s="93"/>
      <c r="T1871" s="93"/>
      <c r="U1871" s="93"/>
    </row>
    <row r="1872" spans="2:21" ht="16.5">
      <c r="B1872" s="93"/>
      <c r="C1872" s="93"/>
      <c r="D1872" s="93"/>
      <c r="E1872" s="93"/>
      <c r="F1872" s="93"/>
      <c r="G1872" s="93"/>
      <c r="H1872" s="93"/>
      <c r="I1872" s="93"/>
      <c r="J1872" s="93"/>
      <c r="K1872" s="93"/>
      <c r="L1872" s="93"/>
      <c r="M1872" s="93"/>
      <c r="N1872" s="93"/>
      <c r="O1872" s="93"/>
      <c r="P1872" s="93"/>
      <c r="Q1872" s="93"/>
      <c r="R1872" s="93"/>
      <c r="S1872" s="93"/>
      <c r="T1872" s="93"/>
      <c r="U1872" s="93"/>
    </row>
    <row r="1873" spans="2:21" ht="16.5">
      <c r="B1873" s="93"/>
      <c r="C1873" s="93"/>
      <c r="D1873" s="93"/>
      <c r="E1873" s="93"/>
      <c r="F1873" s="93"/>
      <c r="G1873" s="93"/>
      <c r="H1873" s="93"/>
      <c r="I1873" s="93"/>
      <c r="J1873" s="93"/>
      <c r="K1873" s="93"/>
      <c r="L1873" s="93"/>
      <c r="M1873" s="93"/>
      <c r="N1873" s="93"/>
      <c r="O1873" s="93"/>
      <c r="P1873" s="93"/>
      <c r="Q1873" s="93"/>
      <c r="R1873" s="93"/>
      <c r="S1873" s="93"/>
      <c r="T1873" s="93"/>
      <c r="U1873" s="93"/>
    </row>
    <row r="1874" spans="2:21" ht="16.5">
      <c r="B1874" s="93"/>
      <c r="C1874" s="93"/>
      <c r="D1874" s="93"/>
      <c r="E1874" s="93"/>
      <c r="F1874" s="93"/>
      <c r="G1874" s="93"/>
      <c r="H1874" s="93"/>
      <c r="I1874" s="93"/>
      <c r="J1874" s="93"/>
      <c r="K1874" s="93"/>
      <c r="L1874" s="93"/>
      <c r="M1874" s="93"/>
      <c r="N1874" s="93"/>
      <c r="O1874" s="93"/>
      <c r="P1874" s="93"/>
      <c r="Q1874" s="93"/>
      <c r="R1874" s="93"/>
      <c r="S1874" s="93"/>
      <c r="T1874" s="93"/>
      <c r="U1874" s="93"/>
    </row>
    <row r="1875" spans="2:21" ht="16.5">
      <c r="B1875" s="93"/>
      <c r="C1875" s="93"/>
      <c r="D1875" s="93"/>
      <c r="E1875" s="93"/>
      <c r="F1875" s="93"/>
      <c r="G1875" s="93"/>
      <c r="H1875" s="93"/>
      <c r="I1875" s="93"/>
      <c r="J1875" s="93"/>
      <c r="K1875" s="93"/>
      <c r="L1875" s="93"/>
      <c r="M1875" s="93"/>
      <c r="N1875" s="93"/>
      <c r="O1875" s="93"/>
      <c r="P1875" s="93"/>
      <c r="Q1875" s="93"/>
      <c r="R1875" s="93"/>
      <c r="S1875" s="93"/>
      <c r="T1875" s="93"/>
      <c r="U1875" s="93"/>
    </row>
    <row r="1876" spans="2:21" ht="16.5">
      <c r="B1876" s="93"/>
      <c r="C1876" s="93"/>
      <c r="D1876" s="93"/>
      <c r="E1876" s="93"/>
      <c r="F1876" s="93"/>
      <c r="G1876" s="93"/>
      <c r="H1876" s="93"/>
      <c r="I1876" s="93"/>
      <c r="J1876" s="93"/>
      <c r="K1876" s="93"/>
      <c r="L1876" s="93"/>
      <c r="M1876" s="93"/>
      <c r="N1876" s="93"/>
      <c r="O1876" s="93"/>
      <c r="P1876" s="93"/>
      <c r="Q1876" s="93"/>
      <c r="R1876" s="93"/>
      <c r="S1876" s="93"/>
      <c r="T1876" s="93"/>
      <c r="U1876" s="93"/>
    </row>
    <row r="1877" spans="2:21" ht="26.25">
      <c r="B1877" s="93"/>
      <c r="C1877" s="93"/>
      <c r="D1877" s="93"/>
      <c r="E1877" s="93"/>
      <c r="F1877" s="93"/>
      <c r="G1877" s="93"/>
      <c r="H1877" s="93"/>
      <c r="I1877" s="93"/>
      <c r="J1877" s="206">
        <v>2</v>
      </c>
      <c r="K1877" s="93"/>
      <c r="L1877" s="93"/>
      <c r="M1877" s="93"/>
      <c r="N1877" s="93"/>
      <c r="O1877" s="93"/>
      <c r="P1877" s="93"/>
      <c r="Q1877" s="93"/>
      <c r="R1877" s="93"/>
      <c r="S1877" s="93"/>
      <c r="T1877" s="93"/>
      <c r="U1877" s="93"/>
    </row>
    <row r="1878" spans="2:21" ht="16.5">
      <c r="B1878" s="93"/>
      <c r="C1878" s="93"/>
      <c r="D1878" s="93"/>
      <c r="E1878" s="93"/>
      <c r="F1878" s="93"/>
      <c r="G1878" s="93"/>
      <c r="H1878" s="93"/>
      <c r="I1878" s="93"/>
      <c r="J1878" s="93"/>
      <c r="K1878" s="93"/>
      <c r="L1878" s="93"/>
      <c r="M1878" s="93"/>
      <c r="N1878" s="93"/>
      <c r="O1878" s="93"/>
      <c r="P1878" s="93"/>
      <c r="Q1878" s="93"/>
      <c r="R1878" s="93"/>
      <c r="S1878" s="93"/>
      <c r="T1878" s="93"/>
      <c r="U1878" s="93"/>
    </row>
    <row r="1879" spans="2:21" ht="19.5">
      <c r="B1879" s="80"/>
      <c r="C1879" s="226"/>
      <c r="D1879" s="226"/>
      <c r="E1879" s="226"/>
      <c r="F1879" s="226"/>
      <c r="G1879" s="226"/>
      <c r="H1879" s="226"/>
      <c r="I1879" s="226"/>
      <c r="J1879" s="226"/>
      <c r="K1879" s="226"/>
      <c r="L1879" s="226"/>
      <c r="M1879" s="226"/>
      <c r="N1879" s="226"/>
      <c r="O1879" s="226"/>
      <c r="P1879" s="226"/>
      <c r="Q1879" s="226"/>
      <c r="R1879" s="226"/>
      <c r="S1879" s="226"/>
      <c r="T1879" s="226"/>
      <c r="U1879" s="226"/>
    </row>
    <row r="1880" spans="2:21" ht="19.5" hidden="1">
      <c r="B1880" s="80"/>
      <c r="C1880" s="94"/>
      <c r="D1880" s="94"/>
      <c r="E1880" s="94"/>
      <c r="F1880" s="94"/>
      <c r="G1880" s="94"/>
      <c r="H1880" s="94"/>
      <c r="I1880" s="94"/>
      <c r="J1880" s="94"/>
      <c r="K1880" s="94"/>
      <c r="L1880" s="94"/>
      <c r="M1880" s="94"/>
      <c r="N1880" s="94"/>
      <c r="O1880" s="94"/>
      <c r="P1880" s="94"/>
      <c r="Q1880" s="94"/>
      <c r="R1880" s="94"/>
      <c r="S1880" s="94"/>
      <c r="T1880" s="94"/>
      <c r="U1880" s="94"/>
    </row>
    <row r="1881" spans="2:21" ht="23.25">
      <c r="B1881" s="114" t="s">
        <v>146</v>
      </c>
      <c r="C1881" s="114"/>
      <c r="D1881" s="114"/>
      <c r="E1881" s="114"/>
      <c r="F1881" s="114"/>
      <c r="G1881" s="114"/>
      <c r="H1881" s="114"/>
      <c r="I1881" s="114"/>
      <c r="J1881" s="114"/>
      <c r="K1881" s="114"/>
      <c r="L1881" s="114"/>
      <c r="M1881" s="114"/>
      <c r="N1881" s="114"/>
      <c r="O1881" s="114"/>
      <c r="P1881" s="114"/>
      <c r="Q1881" s="114"/>
      <c r="R1881" s="114"/>
      <c r="S1881" s="114"/>
      <c r="T1881" s="114"/>
      <c r="U1881" s="114"/>
    </row>
    <row r="1882" spans="2:21" ht="22.5">
      <c r="B1882" s="115" t="s">
        <v>247</v>
      </c>
      <c r="C1882" s="115"/>
      <c r="D1882" s="115"/>
      <c r="E1882" s="115"/>
      <c r="F1882" s="115"/>
      <c r="G1882" s="115"/>
      <c r="H1882" s="115"/>
      <c r="I1882" s="115"/>
      <c r="J1882" s="115"/>
      <c r="K1882" s="115"/>
      <c r="L1882" s="115"/>
      <c r="M1882" s="115"/>
      <c r="N1882" s="115"/>
      <c r="O1882" s="115"/>
      <c r="P1882" s="115"/>
      <c r="Q1882" s="115"/>
      <c r="R1882" s="115"/>
      <c r="S1882" s="115"/>
      <c r="T1882" s="115"/>
      <c r="U1882" s="115"/>
    </row>
    <row r="1883" spans="2:21" ht="24" customHeight="1">
      <c r="B1883" s="116"/>
      <c r="C1883" s="116"/>
      <c r="D1883" s="116"/>
      <c r="E1883" s="116"/>
      <c r="F1883" s="229" t="s">
        <v>315</v>
      </c>
      <c r="G1883" s="229"/>
      <c r="H1883" s="229"/>
      <c r="I1883" s="229"/>
      <c r="J1883" s="229"/>
      <c r="K1883" s="229"/>
      <c r="L1883" s="229"/>
      <c r="M1883" s="229"/>
      <c r="N1883" s="229"/>
      <c r="O1883" s="229"/>
      <c r="P1883" s="229"/>
      <c r="Q1883" s="229"/>
      <c r="R1883" s="116"/>
      <c r="S1883" s="116"/>
      <c r="T1883" s="116"/>
      <c r="U1883" s="116"/>
    </row>
    <row r="1884" spans="2:21" ht="24" customHeight="1">
      <c r="B1884" s="227" t="s">
        <v>188</v>
      </c>
      <c r="C1884" s="227"/>
      <c r="D1884" s="227"/>
      <c r="E1884" s="227"/>
      <c r="F1884" s="227"/>
      <c r="G1884" s="227"/>
      <c r="H1884" s="119"/>
      <c r="I1884" s="57"/>
      <c r="J1884" s="9"/>
      <c r="K1884" s="53"/>
      <c r="L1884" s="53"/>
      <c r="M1884" s="53"/>
      <c r="N1884" s="53"/>
      <c r="O1884" s="53"/>
      <c r="P1884" s="53"/>
      <c r="Q1884" s="53"/>
      <c r="R1884" s="53"/>
      <c r="S1884" s="53"/>
      <c r="T1884" s="53"/>
      <c r="U1884" s="53"/>
    </row>
    <row r="1885" spans="2:22" ht="24" customHeight="1">
      <c r="B1885" s="3" t="s">
        <v>22</v>
      </c>
      <c r="Q1885" s="3" t="s">
        <v>22</v>
      </c>
      <c r="V1885" s="62"/>
    </row>
    <row r="1886" spans="2:22" ht="24" customHeight="1">
      <c r="B1886" s="69" t="s">
        <v>1</v>
      </c>
      <c r="C1886" s="72" t="s">
        <v>343</v>
      </c>
      <c r="D1886" s="70" t="s">
        <v>29</v>
      </c>
      <c r="E1886" s="70" t="s">
        <v>4</v>
      </c>
      <c r="F1886" s="71" t="s">
        <v>21</v>
      </c>
      <c r="G1886" s="72" t="s">
        <v>12</v>
      </c>
      <c r="H1886" s="72" t="s">
        <v>13</v>
      </c>
      <c r="I1886" s="73" t="s">
        <v>0</v>
      </c>
      <c r="J1886" s="74" t="s">
        <v>11</v>
      </c>
      <c r="K1886" s="74" t="s">
        <v>12</v>
      </c>
      <c r="L1886" s="72" t="s">
        <v>13</v>
      </c>
      <c r="M1886" s="73" t="s">
        <v>0</v>
      </c>
      <c r="N1886" s="72" t="s">
        <v>14</v>
      </c>
      <c r="O1886" s="74" t="s">
        <v>15</v>
      </c>
      <c r="P1886" s="74" t="s">
        <v>13</v>
      </c>
      <c r="Q1886" s="73" t="s">
        <v>0</v>
      </c>
      <c r="R1886" s="74" t="s">
        <v>23</v>
      </c>
      <c r="S1886" s="74" t="s">
        <v>24</v>
      </c>
      <c r="T1886" s="72" t="s">
        <v>13</v>
      </c>
      <c r="U1886" s="73" t="s">
        <v>0</v>
      </c>
      <c r="V1886" s="62"/>
    </row>
    <row r="1887" spans="2:21" ht="24" customHeight="1">
      <c r="B1887" s="69" t="s">
        <v>3</v>
      </c>
      <c r="C1887" s="101" t="s">
        <v>319</v>
      </c>
      <c r="D1887" s="70" t="s">
        <v>30</v>
      </c>
      <c r="E1887" s="70" t="s">
        <v>5</v>
      </c>
      <c r="F1887" s="70" t="s">
        <v>7</v>
      </c>
      <c r="G1887" s="70" t="s">
        <v>8</v>
      </c>
      <c r="H1887" s="70" t="s">
        <v>9</v>
      </c>
      <c r="I1887" s="60" t="s">
        <v>10</v>
      </c>
      <c r="J1887" s="70" t="s">
        <v>7</v>
      </c>
      <c r="K1887" s="70" t="s">
        <v>8</v>
      </c>
      <c r="L1887" s="70" t="s">
        <v>9</v>
      </c>
      <c r="M1887" s="60" t="s">
        <v>10</v>
      </c>
      <c r="N1887" s="70" t="s">
        <v>7</v>
      </c>
      <c r="O1887" s="70" t="s">
        <v>8</v>
      </c>
      <c r="P1887" s="70" t="s">
        <v>9</v>
      </c>
      <c r="Q1887" s="60" t="s">
        <v>10</v>
      </c>
      <c r="R1887" s="73" t="s">
        <v>7</v>
      </c>
      <c r="S1887" s="73" t="s">
        <v>8</v>
      </c>
      <c r="T1887" s="70" t="s">
        <v>9</v>
      </c>
      <c r="U1887" s="60" t="s">
        <v>10</v>
      </c>
    </row>
    <row r="1888" spans="2:17" ht="24" customHeight="1">
      <c r="B1888" s="11"/>
      <c r="C1888" s="165" t="s">
        <v>320</v>
      </c>
      <c r="D1888" s="70" t="s">
        <v>308</v>
      </c>
      <c r="E1888" s="70" t="s">
        <v>6</v>
      </c>
      <c r="F1888" s="70" t="s">
        <v>31</v>
      </c>
      <c r="G1888" s="70" t="s">
        <v>31</v>
      </c>
      <c r="H1888" s="10">
        <v>0.03</v>
      </c>
      <c r="L1888" s="10">
        <v>0.01</v>
      </c>
      <c r="N1888" s="4"/>
      <c r="O1888" s="4"/>
      <c r="P1888" s="10">
        <v>0.01</v>
      </c>
      <c r="Q1888" s="4"/>
    </row>
    <row r="1889" spans="2:21" ht="24" customHeight="1">
      <c r="B1889" s="11"/>
      <c r="D1889" s="4" t="s">
        <v>32</v>
      </c>
      <c r="E1889" s="5"/>
      <c r="F1889" s="4" t="s">
        <v>32</v>
      </c>
      <c r="G1889" s="4" t="s">
        <v>32</v>
      </c>
      <c r="H1889" s="4" t="s">
        <v>32</v>
      </c>
      <c r="I1889" s="4" t="s">
        <v>32</v>
      </c>
      <c r="J1889" s="4" t="s">
        <v>32</v>
      </c>
      <c r="K1889" s="4" t="s">
        <v>32</v>
      </c>
      <c r="L1889" s="4" t="s">
        <v>32</v>
      </c>
      <c r="N1889" s="4" t="s">
        <v>32</v>
      </c>
      <c r="O1889" s="4" t="s">
        <v>32</v>
      </c>
      <c r="P1889" s="4" t="s">
        <v>32</v>
      </c>
      <c r="Q1889" s="4" t="s">
        <v>32</v>
      </c>
      <c r="R1889" s="4" t="s">
        <v>32</v>
      </c>
      <c r="S1889" s="4" t="s">
        <v>32</v>
      </c>
      <c r="T1889" s="4" t="s">
        <v>32</v>
      </c>
      <c r="U1889" s="4" t="s">
        <v>32</v>
      </c>
    </row>
    <row r="1890" spans="2:21" ht="24" customHeight="1">
      <c r="B1890" s="60">
        <v>1</v>
      </c>
      <c r="C1890" s="60"/>
      <c r="D1890" s="60">
        <v>3</v>
      </c>
      <c r="E1890" s="60">
        <v>4</v>
      </c>
      <c r="F1890" s="60">
        <v>5</v>
      </c>
      <c r="G1890" s="60">
        <v>6</v>
      </c>
      <c r="H1890" s="61">
        <v>7</v>
      </c>
      <c r="I1890" s="60">
        <v>8</v>
      </c>
      <c r="J1890" s="60">
        <v>9</v>
      </c>
      <c r="K1890" s="60">
        <v>10</v>
      </c>
      <c r="L1890" s="61">
        <v>11</v>
      </c>
      <c r="M1890" s="60">
        <v>12</v>
      </c>
      <c r="N1890" s="60">
        <v>13</v>
      </c>
      <c r="O1890" s="60">
        <v>14</v>
      </c>
      <c r="P1890" s="61">
        <v>15</v>
      </c>
      <c r="Q1890" s="60">
        <v>16</v>
      </c>
      <c r="R1890" s="60">
        <v>17</v>
      </c>
      <c r="S1890" s="60">
        <v>18</v>
      </c>
      <c r="T1890" s="60">
        <v>19</v>
      </c>
      <c r="U1890" s="60">
        <v>20</v>
      </c>
    </row>
    <row r="1891" spans="1:21" ht="24" customHeight="1">
      <c r="A1891" s="193">
        <v>1</v>
      </c>
      <c r="B1891" s="197" t="s">
        <v>16</v>
      </c>
      <c r="C1891" s="127">
        <v>149</v>
      </c>
      <c r="D1891" s="127">
        <f>C1891*15</f>
        <v>2235</v>
      </c>
      <c r="E1891" s="127">
        <f>SUM(C1891*32)</f>
        <v>4768</v>
      </c>
      <c r="F1891" s="127">
        <f>SUM(C1891*22)</f>
        <v>3278</v>
      </c>
      <c r="G1891" s="127">
        <f>SUM(E1891*8)</f>
        <v>38144</v>
      </c>
      <c r="H1891" s="127" t="s">
        <v>20</v>
      </c>
      <c r="I1891" s="128">
        <f>SUM(D1891+F1891+G1891)</f>
        <v>43657</v>
      </c>
      <c r="J1891" s="127">
        <f>SUM(C1891*3)</f>
        <v>447</v>
      </c>
      <c r="K1891" s="127">
        <f>SUM(E1891*0.5)</f>
        <v>2384</v>
      </c>
      <c r="L1891" s="127" t="str">
        <f>+L1893</f>
        <v>+</v>
      </c>
      <c r="M1891" s="128">
        <f>SUM(J1891:L1891)</f>
        <v>2831</v>
      </c>
      <c r="N1891" s="127">
        <f>SUM(C1891*3)</f>
        <v>447</v>
      </c>
      <c r="O1891" s="127">
        <f>SUM(E1891*1)</f>
        <v>4768</v>
      </c>
      <c r="P1891" s="127" t="s">
        <v>20</v>
      </c>
      <c r="Q1891" s="128">
        <f>SUM(N1891:P1891)</f>
        <v>5215</v>
      </c>
      <c r="R1891" s="127">
        <f>SUM(C1891*2)</f>
        <v>298</v>
      </c>
      <c r="S1891" s="127">
        <f>SUM(E1891*0.5)</f>
        <v>2384</v>
      </c>
      <c r="T1891" s="127" t="s">
        <v>20</v>
      </c>
      <c r="U1891" s="128">
        <f>SUM(R1891:T1891)</f>
        <v>2682</v>
      </c>
    </row>
    <row r="1892" spans="1:21" ht="24" customHeight="1">
      <c r="A1892" s="193">
        <v>2</v>
      </c>
      <c r="B1892" s="197" t="s">
        <v>17</v>
      </c>
      <c r="C1892" s="127">
        <v>73</v>
      </c>
      <c r="D1892" s="127">
        <f>SUM(C1892*15)</f>
        <v>1095</v>
      </c>
      <c r="E1892" s="129">
        <f>SUM(C1892*24)</f>
        <v>1752</v>
      </c>
      <c r="F1892" s="127">
        <f>SUM(C1892*32.5)</f>
        <v>2372.5</v>
      </c>
      <c r="G1892" s="127">
        <f>SUM(E1892*8)</f>
        <v>14016</v>
      </c>
      <c r="H1892" s="127" t="s">
        <v>20</v>
      </c>
      <c r="I1892" s="128">
        <f>SUM(D1892+F1892+G1892)</f>
        <v>17483.5</v>
      </c>
      <c r="J1892" s="127">
        <f>SUM(C1892*2.5)</f>
        <v>182.5</v>
      </c>
      <c r="K1892" s="127">
        <f>SUM(E1892*0.5)</f>
        <v>876</v>
      </c>
      <c r="L1892" s="127" t="s">
        <v>20</v>
      </c>
      <c r="M1892" s="128">
        <f>SUM(J1892:L1892)</f>
        <v>1058.5</v>
      </c>
      <c r="N1892" s="127">
        <f>SUM(C1892*3)</f>
        <v>219</v>
      </c>
      <c r="O1892" s="127">
        <f>SUM(E1892*1)</f>
        <v>1752</v>
      </c>
      <c r="P1892" s="127" t="s">
        <v>20</v>
      </c>
      <c r="Q1892" s="128">
        <f>SUM(N1892:P1892)</f>
        <v>1971</v>
      </c>
      <c r="R1892" s="127">
        <f>SUM(C1892*2)</f>
        <v>146</v>
      </c>
      <c r="S1892" s="127">
        <f>SUM(E1892*0.5)</f>
        <v>876</v>
      </c>
      <c r="T1892" s="127" t="s">
        <v>20</v>
      </c>
      <c r="U1892" s="128">
        <f>SUM(R1892:T1892)</f>
        <v>1022</v>
      </c>
    </row>
    <row r="1893" spans="1:21" ht="23.25">
      <c r="A1893" s="193">
        <v>3</v>
      </c>
      <c r="B1893" s="197" t="s">
        <v>18</v>
      </c>
      <c r="C1893" s="127">
        <v>101</v>
      </c>
      <c r="D1893" s="127">
        <f>SUM(C1893*15)</f>
        <v>1515</v>
      </c>
      <c r="E1893" s="127">
        <f>SUM(C1893*32)</f>
        <v>3232</v>
      </c>
      <c r="F1893" s="127">
        <f>SUM(C1893*22)</f>
        <v>2222</v>
      </c>
      <c r="G1893" s="127">
        <f>SUM(E1893*8)</f>
        <v>25856</v>
      </c>
      <c r="H1893" s="127" t="s">
        <v>20</v>
      </c>
      <c r="I1893" s="128">
        <f>SUM(D1893+F1893+G1893)</f>
        <v>29593</v>
      </c>
      <c r="J1893" s="127">
        <f>SUM(C1893*3)</f>
        <v>303</v>
      </c>
      <c r="K1893" s="127">
        <f>SUM(E1893*0.5)</f>
        <v>1616</v>
      </c>
      <c r="L1893" s="127" t="s">
        <v>20</v>
      </c>
      <c r="M1893" s="128">
        <f>SUM(J1893:L1893)</f>
        <v>1919</v>
      </c>
      <c r="N1893" s="127">
        <f>SUM(C1893*3)</f>
        <v>303</v>
      </c>
      <c r="O1893" s="127">
        <f>SUM(E1893*1)</f>
        <v>3232</v>
      </c>
      <c r="P1893" s="127" t="s">
        <v>20</v>
      </c>
      <c r="Q1893" s="128">
        <f>SUM(N1893:P1893)</f>
        <v>3535</v>
      </c>
      <c r="R1893" s="127">
        <f>SUM(C1893*2)</f>
        <v>202</v>
      </c>
      <c r="S1893" s="127">
        <f>SUM(E1893*0.5)</f>
        <v>1616</v>
      </c>
      <c r="T1893" s="127" t="s">
        <v>20</v>
      </c>
      <c r="U1893" s="128">
        <f>SUM(R1893:T1893)</f>
        <v>1818</v>
      </c>
    </row>
    <row r="1894" spans="1:21" ht="23.25">
      <c r="A1894" s="193">
        <v>4</v>
      </c>
      <c r="B1894" s="197" t="s">
        <v>84</v>
      </c>
      <c r="C1894" s="127">
        <v>51</v>
      </c>
      <c r="D1894" s="127">
        <f>SUM(C1894*15)</f>
        <v>765</v>
      </c>
      <c r="E1894" s="129">
        <f>SUM(C1894*24)</f>
        <v>1224</v>
      </c>
      <c r="F1894" s="127">
        <f>SUM(C1894*32.5)</f>
        <v>1657.5</v>
      </c>
      <c r="G1894" s="127">
        <f>SUM(E1894*8)</f>
        <v>9792</v>
      </c>
      <c r="H1894" s="127" t="s">
        <v>20</v>
      </c>
      <c r="I1894" s="128">
        <f>SUM(D1894+F1894+G1894)</f>
        <v>12214.5</v>
      </c>
      <c r="J1894" s="127">
        <f>SUM(C1894*2.5)</f>
        <v>127.5</v>
      </c>
      <c r="K1894" s="127">
        <f>SUM(E1894*0.5)</f>
        <v>612</v>
      </c>
      <c r="L1894" s="127" t="s">
        <v>20</v>
      </c>
      <c r="M1894" s="128">
        <f>SUM(J1894:L1894)</f>
        <v>739.5</v>
      </c>
      <c r="N1894" s="127">
        <f>SUM(C1894*3)</f>
        <v>153</v>
      </c>
      <c r="O1894" s="127">
        <f>SUM(E1894*1)</f>
        <v>1224</v>
      </c>
      <c r="P1894" s="127" t="s">
        <v>20</v>
      </c>
      <c r="Q1894" s="128">
        <f>SUM(N1894:P1894)</f>
        <v>1377</v>
      </c>
      <c r="R1894" s="127">
        <f>SUM(C1894*2)</f>
        <v>102</v>
      </c>
      <c r="S1894" s="127">
        <f>SUM(E1894*0.5)</f>
        <v>612</v>
      </c>
      <c r="T1894" s="127" t="s">
        <v>20</v>
      </c>
      <c r="U1894" s="128">
        <f>SUM(R1894:T1894)</f>
        <v>714</v>
      </c>
    </row>
    <row r="1895" spans="2:21" ht="19.5">
      <c r="B1895" s="133" t="s">
        <v>27</v>
      </c>
      <c r="C1895" s="120">
        <f>C1894+C1893+C1892+C1891</f>
        <v>374</v>
      </c>
      <c r="D1895" s="130">
        <f>D1894+D1893+D1892+D1891</f>
        <v>5610</v>
      </c>
      <c r="E1895" s="130">
        <f aca="true" t="shared" si="47" ref="E1895:U1895">SUM(E1891:E1894)</f>
        <v>10976</v>
      </c>
      <c r="F1895" s="130">
        <f t="shared" si="47"/>
        <v>9530</v>
      </c>
      <c r="G1895" s="130">
        <f t="shared" si="47"/>
        <v>87808</v>
      </c>
      <c r="H1895" s="130">
        <f t="shared" si="47"/>
        <v>0</v>
      </c>
      <c r="I1895" s="130">
        <f t="shared" si="47"/>
        <v>102948</v>
      </c>
      <c r="J1895" s="130">
        <f t="shared" si="47"/>
        <v>1060</v>
      </c>
      <c r="K1895" s="130">
        <f t="shared" si="47"/>
        <v>5488</v>
      </c>
      <c r="L1895" s="130">
        <f t="shared" si="47"/>
        <v>0</v>
      </c>
      <c r="M1895" s="130">
        <f t="shared" si="47"/>
        <v>6548</v>
      </c>
      <c r="N1895" s="130">
        <f t="shared" si="47"/>
        <v>1122</v>
      </c>
      <c r="O1895" s="130">
        <f t="shared" si="47"/>
        <v>10976</v>
      </c>
      <c r="P1895" s="130">
        <f t="shared" si="47"/>
        <v>0</v>
      </c>
      <c r="Q1895" s="130">
        <f t="shared" si="47"/>
        <v>12098</v>
      </c>
      <c r="R1895" s="130">
        <f t="shared" si="47"/>
        <v>748</v>
      </c>
      <c r="S1895" s="130">
        <f t="shared" si="47"/>
        <v>5488</v>
      </c>
      <c r="T1895" s="130">
        <f t="shared" si="47"/>
        <v>0</v>
      </c>
      <c r="U1895" s="130">
        <f t="shared" si="47"/>
        <v>6236</v>
      </c>
    </row>
    <row r="1896" spans="2:21" ht="19.5">
      <c r="B1896" s="41" t="s">
        <v>298</v>
      </c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87" t="s">
        <v>21</v>
      </c>
      <c r="T1896" s="88" t="s">
        <v>205</v>
      </c>
      <c r="U1896" s="40"/>
    </row>
    <row r="1897" spans="2:21" ht="16.5">
      <c r="B1897" s="113" t="s">
        <v>69</v>
      </c>
      <c r="C1897" s="113"/>
      <c r="D1897" s="113"/>
      <c r="E1897" s="113"/>
      <c r="F1897" s="212"/>
      <c r="G1897" s="212"/>
      <c r="H1897" s="212"/>
      <c r="I1897" s="212"/>
      <c r="J1897" s="212"/>
      <c r="K1897" s="212"/>
      <c r="L1897" s="212"/>
      <c r="M1897" s="212"/>
      <c r="N1897" s="212"/>
      <c r="O1897" s="212"/>
      <c r="P1897" s="80"/>
      <c r="Q1897" s="80"/>
      <c r="R1897" s="212"/>
      <c r="S1897" s="212"/>
      <c r="T1897" s="212"/>
      <c r="U1897" s="212"/>
    </row>
    <row r="1898" spans="2:21" ht="18.75">
      <c r="B1898" s="80"/>
      <c r="C1898" s="211"/>
      <c r="D1898" s="211"/>
      <c r="E1898" s="211" t="s">
        <v>265</v>
      </c>
      <c r="F1898" s="211"/>
      <c r="G1898" s="215" t="s">
        <v>269</v>
      </c>
      <c r="H1898" s="216"/>
      <c r="I1898" s="216"/>
      <c r="J1898" s="216"/>
      <c r="K1898" s="216"/>
      <c r="L1898" s="215" t="s">
        <v>207</v>
      </c>
      <c r="M1898" s="215"/>
      <c r="N1898" s="215"/>
      <c r="O1898" s="215"/>
      <c r="P1898" s="199"/>
      <c r="Q1898" s="107"/>
      <c r="R1898" s="215" t="s">
        <v>206</v>
      </c>
      <c r="S1898" s="216"/>
      <c r="T1898" s="216"/>
      <c r="U1898" s="216"/>
    </row>
    <row r="1899" spans="2:21" ht="18.75">
      <c r="B1899" s="80"/>
      <c r="C1899" s="66"/>
      <c r="D1899" s="65" t="s">
        <v>267</v>
      </c>
      <c r="E1899" s="66" t="s">
        <v>266</v>
      </c>
      <c r="F1899" s="65" t="s">
        <v>267</v>
      </c>
      <c r="G1899" s="199"/>
      <c r="H1899" s="199"/>
      <c r="I1899" s="199"/>
      <c r="J1899" s="199"/>
      <c r="K1899" s="199"/>
      <c r="L1899" s="215" t="s">
        <v>208</v>
      </c>
      <c r="M1899" s="216"/>
      <c r="N1899" s="216"/>
      <c r="O1899" s="216"/>
      <c r="P1899" s="199"/>
      <c r="Q1899" s="199"/>
      <c r="R1899" s="199"/>
      <c r="S1899" s="199"/>
      <c r="T1899" s="199"/>
      <c r="U1899" s="199"/>
    </row>
    <row r="1900" spans="2:21" ht="18.75">
      <c r="B1900" s="49" t="s">
        <v>263</v>
      </c>
      <c r="C1900" s="85"/>
      <c r="D1900" s="85">
        <v>0</v>
      </c>
      <c r="E1900" s="85">
        <v>68</v>
      </c>
      <c r="F1900" s="85">
        <v>0</v>
      </c>
      <c r="G1900" s="199"/>
      <c r="H1900" s="199"/>
      <c r="I1900" s="199"/>
      <c r="J1900" s="199"/>
      <c r="K1900" s="199"/>
      <c r="L1900" s="215" t="s">
        <v>209</v>
      </c>
      <c r="M1900" s="216"/>
      <c r="N1900" s="216"/>
      <c r="O1900" s="216"/>
      <c r="P1900" s="199"/>
      <c r="Q1900" s="199"/>
      <c r="R1900" s="199"/>
      <c r="S1900" s="199"/>
      <c r="T1900" s="199"/>
      <c r="U1900" s="199"/>
    </row>
    <row r="1901" spans="2:21" ht="16.5">
      <c r="B1901" s="49" t="s">
        <v>264</v>
      </c>
      <c r="C1901" s="85"/>
      <c r="D1901" s="85">
        <v>0</v>
      </c>
      <c r="E1901" s="85">
        <v>0</v>
      </c>
      <c r="F1901" s="85">
        <v>0</v>
      </c>
      <c r="G1901" s="58"/>
      <c r="H1901" s="58"/>
      <c r="I1901" s="58"/>
      <c r="J1901" s="58"/>
      <c r="K1901" s="80"/>
      <c r="L1901" s="80"/>
      <c r="M1901" s="80"/>
      <c r="N1901" s="80"/>
      <c r="O1901" s="80"/>
      <c r="P1901" s="58"/>
      <c r="Q1901" s="58"/>
      <c r="R1901" s="58"/>
      <c r="S1901" s="58"/>
      <c r="T1901" s="58"/>
      <c r="U1901" s="58"/>
    </row>
    <row r="1902" spans="2:21" ht="16.5">
      <c r="B1902" s="82" t="s">
        <v>27</v>
      </c>
      <c r="C1902" s="90"/>
      <c r="D1902" s="90">
        <f>D1900+D1901</f>
        <v>0</v>
      </c>
      <c r="E1902" s="90">
        <f>E1900+E1901</f>
        <v>68</v>
      </c>
      <c r="F1902" s="90">
        <f>F1900+F1901</f>
        <v>0</v>
      </c>
      <c r="G1902" s="213" t="s">
        <v>0</v>
      </c>
      <c r="H1902" s="214"/>
      <c r="I1902" s="214"/>
      <c r="J1902" s="214"/>
      <c r="K1902" s="214"/>
      <c r="L1902" s="214"/>
      <c r="M1902" s="214"/>
      <c r="N1902" s="214"/>
      <c r="O1902" s="214"/>
      <c r="P1902" s="214"/>
      <c r="Q1902" s="214"/>
      <c r="R1902" s="214"/>
      <c r="S1902" s="214"/>
      <c r="T1902" s="214"/>
      <c r="U1902" s="214"/>
    </row>
    <row r="1903" spans="2:21" ht="17.25">
      <c r="B1903" s="82" t="s">
        <v>102</v>
      </c>
      <c r="C1903" s="220"/>
      <c r="D1903" s="220"/>
      <c r="E1903" s="220"/>
      <c r="F1903" s="220"/>
      <c r="G1903" s="213" t="s">
        <v>268</v>
      </c>
      <c r="H1903" s="214"/>
      <c r="I1903" s="214"/>
      <c r="J1903" s="214"/>
      <c r="K1903" s="214"/>
      <c r="L1903" s="214"/>
      <c r="M1903" s="214"/>
      <c r="N1903" s="214"/>
      <c r="O1903" s="214"/>
      <c r="P1903" s="214"/>
      <c r="Q1903" s="214"/>
      <c r="R1903" s="214"/>
      <c r="S1903" s="214"/>
      <c r="T1903" s="214"/>
      <c r="U1903" s="214"/>
    </row>
    <row r="1904" spans="2:21" ht="18">
      <c r="B1904" s="45"/>
      <c r="C1904" s="219"/>
      <c r="D1904" s="219"/>
      <c r="E1904" s="48"/>
      <c r="F1904" s="48"/>
      <c r="G1904" s="213" t="s">
        <v>305</v>
      </c>
      <c r="H1904" s="214"/>
      <c r="I1904" s="214"/>
      <c r="J1904" s="214"/>
      <c r="K1904" s="214"/>
      <c r="L1904" s="214"/>
      <c r="M1904" s="214"/>
      <c r="N1904" s="214"/>
      <c r="O1904" s="214"/>
      <c r="P1904" s="214"/>
      <c r="Q1904" s="214"/>
      <c r="R1904" s="214"/>
      <c r="S1904" s="214"/>
      <c r="T1904" s="214"/>
      <c r="U1904" s="214"/>
    </row>
    <row r="1905" spans="2:21" ht="16.5">
      <c r="B1905" s="93" t="s">
        <v>282</v>
      </c>
      <c r="C1905" s="93"/>
      <c r="D1905" s="93"/>
      <c r="E1905" s="93"/>
      <c r="F1905" s="93"/>
      <c r="G1905" s="93"/>
      <c r="H1905" s="93"/>
      <c r="I1905" s="93"/>
      <c r="J1905" s="93"/>
      <c r="K1905" s="93"/>
      <c r="L1905" s="93"/>
      <c r="M1905" s="93"/>
      <c r="N1905" s="93"/>
      <c r="O1905" s="93"/>
      <c r="P1905" s="93"/>
      <c r="Q1905" s="93"/>
      <c r="R1905" s="93"/>
      <c r="S1905" s="93"/>
      <c r="T1905" s="93"/>
      <c r="U1905" s="93"/>
    </row>
    <row r="1906" spans="1:25" ht="16.5" customHeight="1">
      <c r="A1906" s="49" t="s">
        <v>299</v>
      </c>
      <c r="B1906" s="49"/>
      <c r="C1906" s="49"/>
      <c r="D1906" s="49"/>
      <c r="E1906" s="49"/>
      <c r="F1906" s="49"/>
      <c r="G1906" s="49"/>
      <c r="H1906" s="49"/>
      <c r="I1906" s="49"/>
      <c r="J1906" s="49"/>
      <c r="K1906" s="49"/>
      <c r="L1906" s="49"/>
      <c r="M1906" s="49"/>
      <c r="N1906" s="49"/>
      <c r="O1906" s="49"/>
      <c r="P1906" s="49"/>
      <c r="Q1906" s="49"/>
      <c r="R1906" s="49"/>
      <c r="S1906" s="49"/>
      <c r="T1906" s="49"/>
      <c r="U1906" s="49"/>
      <c r="V1906" s="49"/>
      <c r="W1906" s="49"/>
      <c r="X1906" s="49"/>
      <c r="Y1906" s="49"/>
    </row>
    <row r="1907" spans="2:21" ht="17.25">
      <c r="B1907" s="51"/>
      <c r="C1907" s="51"/>
      <c r="D1907" s="51"/>
      <c r="E1907" s="51"/>
      <c r="F1907" s="51"/>
      <c r="G1907" s="51"/>
      <c r="H1907" s="51"/>
      <c r="I1907" s="51"/>
      <c r="J1907" s="51"/>
      <c r="K1907" s="51"/>
      <c r="L1907" s="51"/>
      <c r="M1907" s="51"/>
      <c r="N1907" s="51"/>
      <c r="O1907" s="51"/>
      <c r="P1907" s="51"/>
      <c r="Q1907" s="51"/>
      <c r="R1907" s="51"/>
      <c r="S1907" s="51"/>
      <c r="T1907" s="51"/>
      <c r="U1907" s="51"/>
    </row>
    <row r="1908" spans="2:21" ht="17.25">
      <c r="B1908" s="51"/>
      <c r="C1908" s="51"/>
      <c r="D1908" s="51"/>
      <c r="E1908" s="51"/>
      <c r="F1908" s="51"/>
      <c r="G1908" s="51"/>
      <c r="H1908" s="51"/>
      <c r="I1908" s="51"/>
      <c r="J1908" s="51"/>
      <c r="K1908" s="51"/>
      <c r="L1908" s="51"/>
      <c r="M1908" s="51"/>
      <c r="N1908" s="51"/>
      <c r="O1908" s="51"/>
      <c r="P1908" s="51"/>
      <c r="Q1908" s="51"/>
      <c r="R1908" s="51"/>
      <c r="S1908" s="51"/>
      <c r="T1908" s="51"/>
      <c r="U1908" s="51"/>
    </row>
    <row r="1909" spans="2:21" ht="17.25">
      <c r="B1909" s="51"/>
      <c r="C1909" s="51"/>
      <c r="D1909" s="51"/>
      <c r="E1909" s="51"/>
      <c r="F1909" s="51"/>
      <c r="G1909" s="51"/>
      <c r="H1909" s="51"/>
      <c r="I1909" s="51"/>
      <c r="J1909" s="51"/>
      <c r="K1909" s="51"/>
      <c r="L1909" s="51"/>
      <c r="M1909" s="51"/>
      <c r="N1909" s="51"/>
      <c r="O1909" s="51"/>
      <c r="P1909" s="51"/>
      <c r="Q1909" s="51"/>
      <c r="R1909" s="51"/>
      <c r="S1909" s="51"/>
      <c r="T1909" s="51"/>
      <c r="U1909" s="51"/>
    </row>
    <row r="1910" spans="2:21" ht="17.25">
      <c r="B1910" s="51"/>
      <c r="C1910" s="51"/>
      <c r="D1910" s="51"/>
      <c r="E1910" s="51"/>
      <c r="F1910" s="51"/>
      <c r="G1910" s="51"/>
      <c r="H1910" s="51"/>
      <c r="I1910" s="51"/>
      <c r="J1910" s="51"/>
      <c r="K1910" s="51"/>
      <c r="L1910" s="51"/>
      <c r="M1910" s="51"/>
      <c r="N1910" s="51"/>
      <c r="O1910" s="51"/>
      <c r="P1910" s="51"/>
      <c r="Q1910" s="51"/>
      <c r="R1910" s="51"/>
      <c r="S1910" s="51"/>
      <c r="T1910" s="51"/>
      <c r="U1910" s="51"/>
    </row>
    <row r="1911" spans="2:21" ht="17.25">
      <c r="B1911" s="51"/>
      <c r="C1911" s="51"/>
      <c r="D1911" s="51"/>
      <c r="E1911" s="51"/>
      <c r="F1911" s="51"/>
      <c r="G1911" s="51"/>
      <c r="H1911" s="51"/>
      <c r="I1911" s="51"/>
      <c r="J1911" s="51"/>
      <c r="K1911" s="51"/>
      <c r="L1911" s="51"/>
      <c r="M1911" s="51"/>
      <c r="N1911" s="51"/>
      <c r="O1911" s="51"/>
      <c r="P1911" s="51"/>
      <c r="Q1911" s="51"/>
      <c r="R1911" s="51"/>
      <c r="S1911" s="51"/>
      <c r="T1911" s="51"/>
      <c r="U1911" s="51"/>
    </row>
    <row r="1912" spans="2:21" ht="17.25">
      <c r="B1912" s="51"/>
      <c r="C1912" s="51"/>
      <c r="D1912" s="51"/>
      <c r="E1912" s="51"/>
      <c r="F1912" s="51"/>
      <c r="G1912" s="51"/>
      <c r="H1912" s="51"/>
      <c r="I1912" s="51"/>
      <c r="J1912" s="51"/>
      <c r="K1912" s="51"/>
      <c r="L1912" s="51"/>
      <c r="M1912" s="51"/>
      <c r="N1912" s="51"/>
      <c r="O1912" s="51"/>
      <c r="P1912" s="51"/>
      <c r="Q1912" s="51"/>
      <c r="R1912" s="51"/>
      <c r="S1912" s="51"/>
      <c r="T1912" s="51"/>
      <c r="U1912" s="51"/>
    </row>
    <row r="1913" spans="2:21" ht="17.25">
      <c r="B1913" s="51"/>
      <c r="C1913" s="51"/>
      <c r="D1913" s="51"/>
      <c r="E1913" s="51"/>
      <c r="F1913" s="51"/>
      <c r="G1913" s="51"/>
      <c r="H1913" s="51"/>
      <c r="I1913" s="51"/>
      <c r="J1913" s="51"/>
      <c r="K1913" s="51"/>
      <c r="L1913" s="51"/>
      <c r="M1913" s="51"/>
      <c r="N1913" s="51"/>
      <c r="O1913" s="51"/>
      <c r="P1913" s="51"/>
      <c r="Q1913" s="51"/>
      <c r="R1913" s="51"/>
      <c r="S1913" s="51"/>
      <c r="T1913" s="51"/>
      <c r="U1913" s="51"/>
    </row>
    <row r="1914" spans="2:21" ht="18">
      <c r="B1914" s="56"/>
      <c r="C1914" s="51"/>
      <c r="D1914" s="51"/>
      <c r="E1914" s="51"/>
      <c r="F1914" s="51"/>
      <c r="G1914" s="51"/>
      <c r="H1914" s="51"/>
      <c r="I1914" s="56">
        <v>3</v>
      </c>
      <c r="J1914" s="51"/>
      <c r="K1914" s="51"/>
      <c r="L1914" s="51"/>
      <c r="M1914" s="51"/>
      <c r="N1914" s="51"/>
      <c r="O1914" s="51"/>
      <c r="P1914" s="51"/>
      <c r="Q1914" s="51"/>
      <c r="R1914" s="51"/>
      <c r="S1914" s="51"/>
      <c r="T1914" s="51"/>
      <c r="U1914" s="51"/>
    </row>
    <row r="1915" spans="2:21" ht="18">
      <c r="B1915" s="56"/>
      <c r="C1915" s="51"/>
      <c r="D1915" s="51"/>
      <c r="E1915" s="51"/>
      <c r="F1915" s="51"/>
      <c r="G1915" s="51"/>
      <c r="H1915" s="51"/>
      <c r="I1915" s="51"/>
      <c r="J1915" s="51"/>
      <c r="K1915" s="51"/>
      <c r="L1915" s="51"/>
      <c r="M1915" s="51"/>
      <c r="N1915" s="51"/>
      <c r="O1915" s="51"/>
      <c r="P1915" s="51"/>
      <c r="Q1915" s="51"/>
      <c r="R1915" s="51"/>
      <c r="S1915" s="51"/>
      <c r="T1915" s="51"/>
      <c r="U1915" s="51"/>
    </row>
    <row r="1916" spans="2:21" ht="15" customHeight="1">
      <c r="B1916" s="56"/>
      <c r="C1916" s="51"/>
      <c r="D1916" s="51"/>
      <c r="E1916" s="51"/>
      <c r="F1916" s="51"/>
      <c r="G1916" s="51"/>
      <c r="H1916" s="51"/>
      <c r="I1916" s="51"/>
      <c r="J1916" s="51"/>
      <c r="K1916" s="51"/>
      <c r="L1916" s="51"/>
      <c r="M1916" s="51"/>
      <c r="N1916" s="51"/>
      <c r="O1916" s="51"/>
      <c r="P1916" s="51"/>
      <c r="Q1916" s="51"/>
      <c r="R1916" s="51"/>
      <c r="S1916" s="51"/>
      <c r="T1916" s="51"/>
      <c r="U1916" s="51"/>
    </row>
    <row r="1917" spans="2:21" ht="23.25">
      <c r="B1917" s="114" t="s">
        <v>146</v>
      </c>
      <c r="C1917" s="51"/>
      <c r="D1917" s="51"/>
      <c r="E1917" s="51"/>
      <c r="F1917" s="51"/>
      <c r="G1917" s="51"/>
      <c r="H1917" s="51"/>
      <c r="I1917" s="51"/>
      <c r="J1917" s="51"/>
      <c r="K1917" s="51"/>
      <c r="L1917" s="51"/>
      <c r="M1917" s="51"/>
      <c r="N1917" s="51"/>
      <c r="O1917" s="51"/>
      <c r="P1917" s="51"/>
      <c r="Q1917" s="51"/>
      <c r="R1917" s="51"/>
      <c r="S1917" s="51"/>
      <c r="T1917" s="51"/>
      <c r="U1917" s="51"/>
    </row>
    <row r="1918" spans="2:21" ht="22.5">
      <c r="B1918" s="115" t="s">
        <v>247</v>
      </c>
      <c r="C1918" s="115"/>
      <c r="D1918" s="115"/>
      <c r="E1918" s="115"/>
      <c r="F1918" s="115"/>
      <c r="G1918" s="115"/>
      <c r="H1918" s="115"/>
      <c r="I1918" s="115"/>
      <c r="J1918" s="115"/>
      <c r="K1918" s="115"/>
      <c r="L1918" s="115"/>
      <c r="M1918" s="115"/>
      <c r="N1918" s="115"/>
      <c r="O1918" s="115"/>
      <c r="P1918" s="115"/>
      <c r="Q1918" s="115"/>
      <c r="R1918" s="115"/>
      <c r="S1918" s="115"/>
      <c r="T1918" s="115"/>
      <c r="U1918" s="115"/>
    </row>
    <row r="1919" spans="2:21" ht="24" customHeight="1">
      <c r="B1919" s="116"/>
      <c r="C1919" s="116"/>
      <c r="D1919" s="116"/>
      <c r="E1919" s="116"/>
      <c r="F1919" s="229" t="s">
        <v>313</v>
      </c>
      <c r="G1919" s="229"/>
      <c r="H1919" s="229"/>
      <c r="I1919" s="229"/>
      <c r="J1919" s="229"/>
      <c r="K1919" s="229"/>
      <c r="L1919" s="229"/>
      <c r="M1919" s="229"/>
      <c r="N1919" s="229"/>
      <c r="O1919" s="229"/>
      <c r="P1919" s="229"/>
      <c r="Q1919" s="229"/>
      <c r="R1919" s="116"/>
      <c r="S1919" s="116"/>
      <c r="T1919" s="116"/>
      <c r="U1919" s="116"/>
    </row>
    <row r="1920" spans="2:21" ht="24" customHeight="1">
      <c r="B1920" s="242" t="s">
        <v>262</v>
      </c>
      <c r="C1920" s="242"/>
      <c r="D1920" s="242"/>
      <c r="E1920" s="242"/>
      <c r="F1920" s="242"/>
      <c r="G1920" s="242"/>
      <c r="H1920" s="9"/>
      <c r="I1920" s="57"/>
      <c r="J1920" s="9"/>
      <c r="K1920" s="53"/>
      <c r="L1920" s="53"/>
      <c r="M1920" s="53"/>
      <c r="N1920" s="53"/>
      <c r="O1920" s="53"/>
      <c r="P1920" s="53"/>
      <c r="Q1920" s="53"/>
      <c r="R1920" s="53"/>
      <c r="S1920" s="53"/>
      <c r="T1920" s="53"/>
      <c r="U1920" s="53"/>
    </row>
    <row r="1921" spans="2:22" ht="24" customHeight="1">
      <c r="B1921" s="3" t="s">
        <v>22</v>
      </c>
      <c r="Q1921" s="3" t="s">
        <v>22</v>
      </c>
      <c r="V1921" s="62"/>
    </row>
    <row r="1922" spans="2:22" ht="24" customHeight="1">
      <c r="B1922" s="69" t="s">
        <v>1</v>
      </c>
      <c r="C1922" s="72" t="s">
        <v>343</v>
      </c>
      <c r="D1922" s="70" t="s">
        <v>29</v>
      </c>
      <c r="E1922" s="70" t="s">
        <v>4</v>
      </c>
      <c r="F1922" s="71" t="s">
        <v>21</v>
      </c>
      <c r="G1922" s="72" t="s">
        <v>12</v>
      </c>
      <c r="H1922" s="72" t="s">
        <v>13</v>
      </c>
      <c r="I1922" s="73" t="s">
        <v>0</v>
      </c>
      <c r="J1922" s="74" t="s">
        <v>11</v>
      </c>
      <c r="K1922" s="74" t="s">
        <v>12</v>
      </c>
      <c r="L1922" s="72" t="s">
        <v>13</v>
      </c>
      <c r="M1922" s="73" t="s">
        <v>0</v>
      </c>
      <c r="N1922" s="72" t="s">
        <v>14</v>
      </c>
      <c r="O1922" s="74" t="s">
        <v>15</v>
      </c>
      <c r="P1922" s="74" t="s">
        <v>13</v>
      </c>
      <c r="Q1922" s="73" t="s">
        <v>0</v>
      </c>
      <c r="R1922" s="74" t="s">
        <v>23</v>
      </c>
      <c r="S1922" s="74" t="s">
        <v>24</v>
      </c>
      <c r="T1922" s="72" t="s">
        <v>13</v>
      </c>
      <c r="U1922" s="73" t="s">
        <v>0</v>
      </c>
      <c r="V1922" s="62"/>
    </row>
    <row r="1923" spans="2:21" ht="24" customHeight="1">
      <c r="B1923" s="69" t="s">
        <v>3</v>
      </c>
      <c r="C1923" s="101" t="s">
        <v>319</v>
      </c>
      <c r="D1923" s="70" t="s">
        <v>30</v>
      </c>
      <c r="E1923" s="70" t="s">
        <v>5</v>
      </c>
      <c r="F1923" s="70" t="s">
        <v>7</v>
      </c>
      <c r="G1923" s="70" t="s">
        <v>8</v>
      </c>
      <c r="H1923" s="70" t="s">
        <v>9</v>
      </c>
      <c r="I1923" s="60" t="s">
        <v>10</v>
      </c>
      <c r="J1923" s="70" t="s">
        <v>7</v>
      </c>
      <c r="K1923" s="70" t="s">
        <v>8</v>
      </c>
      <c r="L1923" s="70" t="s">
        <v>9</v>
      </c>
      <c r="M1923" s="60" t="s">
        <v>10</v>
      </c>
      <c r="N1923" s="70" t="s">
        <v>7</v>
      </c>
      <c r="O1923" s="70" t="s">
        <v>8</v>
      </c>
      <c r="P1923" s="70" t="s">
        <v>9</v>
      </c>
      <c r="Q1923" s="60" t="s">
        <v>10</v>
      </c>
      <c r="R1923" s="73" t="s">
        <v>7</v>
      </c>
      <c r="S1923" s="73" t="s">
        <v>8</v>
      </c>
      <c r="T1923" s="70" t="s">
        <v>9</v>
      </c>
      <c r="U1923" s="60" t="s">
        <v>10</v>
      </c>
    </row>
    <row r="1924" spans="2:17" ht="24" customHeight="1">
      <c r="B1924" s="11"/>
      <c r="C1924" s="165" t="s">
        <v>320</v>
      </c>
      <c r="D1924" s="70" t="s">
        <v>308</v>
      </c>
      <c r="E1924" s="70" t="s">
        <v>6</v>
      </c>
      <c r="F1924" s="70" t="s">
        <v>31</v>
      </c>
      <c r="G1924" s="70" t="s">
        <v>31</v>
      </c>
      <c r="H1924" s="10">
        <v>0.03</v>
      </c>
      <c r="L1924" s="10">
        <v>0.01</v>
      </c>
      <c r="N1924" s="4"/>
      <c r="O1924" s="4"/>
      <c r="P1924" s="10">
        <v>0.01</v>
      </c>
      <c r="Q1924" s="4"/>
    </row>
    <row r="1925" spans="2:21" ht="24" customHeight="1">
      <c r="B1925" s="11"/>
      <c r="D1925" s="4" t="s">
        <v>32</v>
      </c>
      <c r="E1925" s="5"/>
      <c r="F1925" s="4" t="s">
        <v>32</v>
      </c>
      <c r="G1925" s="4" t="s">
        <v>32</v>
      </c>
      <c r="H1925" s="4" t="s">
        <v>32</v>
      </c>
      <c r="I1925" s="4" t="s">
        <v>32</v>
      </c>
      <c r="J1925" s="4" t="s">
        <v>32</v>
      </c>
      <c r="K1925" s="4" t="s">
        <v>32</v>
      </c>
      <c r="L1925" s="4" t="s">
        <v>32</v>
      </c>
      <c r="N1925" s="4" t="s">
        <v>32</v>
      </c>
      <c r="O1925" s="4" t="s">
        <v>32</v>
      </c>
      <c r="P1925" s="4" t="s">
        <v>32</v>
      </c>
      <c r="Q1925" s="4" t="s">
        <v>32</v>
      </c>
      <c r="R1925" s="4" t="s">
        <v>32</v>
      </c>
      <c r="S1925" s="4" t="s">
        <v>32</v>
      </c>
      <c r="T1925" s="4" t="s">
        <v>32</v>
      </c>
      <c r="U1925" s="4" t="s">
        <v>32</v>
      </c>
    </row>
    <row r="1926" spans="2:21" ht="24" customHeight="1">
      <c r="B1926" s="60">
        <v>1</v>
      </c>
      <c r="C1926" s="60"/>
      <c r="D1926" s="60">
        <v>3</v>
      </c>
      <c r="E1926" s="60">
        <v>4</v>
      </c>
      <c r="F1926" s="60">
        <v>5</v>
      </c>
      <c r="G1926" s="60">
        <v>6</v>
      </c>
      <c r="H1926" s="61">
        <v>7</v>
      </c>
      <c r="I1926" s="60">
        <v>8</v>
      </c>
      <c r="J1926" s="60">
        <v>9</v>
      </c>
      <c r="K1926" s="60">
        <v>10</v>
      </c>
      <c r="L1926" s="61">
        <v>11</v>
      </c>
      <c r="M1926" s="60">
        <v>12</v>
      </c>
      <c r="N1926" s="60">
        <v>13</v>
      </c>
      <c r="O1926" s="60">
        <v>14</v>
      </c>
      <c r="P1926" s="61">
        <v>15</v>
      </c>
      <c r="Q1926" s="60">
        <v>16</v>
      </c>
      <c r="R1926" s="60">
        <v>17</v>
      </c>
      <c r="S1926" s="60">
        <v>18</v>
      </c>
      <c r="T1926" s="60">
        <v>19</v>
      </c>
      <c r="U1926" s="60">
        <v>20</v>
      </c>
    </row>
    <row r="1927" spans="1:21" ht="24" customHeight="1">
      <c r="A1927" s="193">
        <v>1</v>
      </c>
      <c r="B1927" s="197" t="s">
        <v>16</v>
      </c>
      <c r="C1927" s="127">
        <v>120</v>
      </c>
      <c r="D1927" s="127">
        <f>C1927*15</f>
        <v>1800</v>
      </c>
      <c r="E1927" s="127">
        <f>SUM(C1927*32)</f>
        <v>3840</v>
      </c>
      <c r="F1927" s="127">
        <f>SUM(C1927*22)</f>
        <v>2640</v>
      </c>
      <c r="G1927" s="127">
        <f>SUM(E1927*8)</f>
        <v>30720</v>
      </c>
      <c r="H1927" s="127" t="s">
        <v>20</v>
      </c>
      <c r="I1927" s="128">
        <f>SUM(D1927+F1927+G1927)</f>
        <v>35160</v>
      </c>
      <c r="J1927" s="127">
        <f>SUM(C1927*3)</f>
        <v>360</v>
      </c>
      <c r="K1927" s="127">
        <f>SUM(E1927*0.5)</f>
        <v>1920</v>
      </c>
      <c r="L1927" s="127" t="str">
        <f>+L1929</f>
        <v>+</v>
      </c>
      <c r="M1927" s="128">
        <f>SUM(J1927:L1927)</f>
        <v>2280</v>
      </c>
      <c r="N1927" s="127">
        <f>SUM(C1927*3)</f>
        <v>360</v>
      </c>
      <c r="O1927" s="127">
        <f>SUM(E1927*1)</f>
        <v>3840</v>
      </c>
      <c r="P1927" s="127" t="s">
        <v>20</v>
      </c>
      <c r="Q1927" s="128">
        <f>SUM(N1927:P1927)</f>
        <v>4200</v>
      </c>
      <c r="R1927" s="127">
        <f>SUM(C1927*2)</f>
        <v>240</v>
      </c>
      <c r="S1927" s="127">
        <f>SUM(E1927*0.5)</f>
        <v>1920</v>
      </c>
      <c r="T1927" s="127" t="s">
        <v>20</v>
      </c>
      <c r="U1927" s="128">
        <f>SUM(R1927:T1927)</f>
        <v>2160</v>
      </c>
    </row>
    <row r="1928" spans="1:21" ht="24" customHeight="1">
      <c r="A1928" s="193">
        <v>2</v>
      </c>
      <c r="B1928" s="197" t="s">
        <v>17</v>
      </c>
      <c r="C1928" s="127">
        <v>51</v>
      </c>
      <c r="D1928" s="127">
        <f>SUM(C1928*15)</f>
        <v>765</v>
      </c>
      <c r="E1928" s="129">
        <f>SUM(C1928*24)</f>
        <v>1224</v>
      </c>
      <c r="F1928" s="127">
        <f>SUM(C1928*32.5)</f>
        <v>1657.5</v>
      </c>
      <c r="G1928" s="127">
        <f>SUM(E1928*8)</f>
        <v>9792</v>
      </c>
      <c r="H1928" s="127" t="s">
        <v>20</v>
      </c>
      <c r="I1928" s="128">
        <f>SUM(D1928+F1928+G1928)</f>
        <v>12214.5</v>
      </c>
      <c r="J1928" s="127">
        <f>SUM(C1928*2.5)</f>
        <v>127.5</v>
      </c>
      <c r="K1928" s="127">
        <f>SUM(E1928*0.5)</f>
        <v>612</v>
      </c>
      <c r="L1928" s="127" t="s">
        <v>20</v>
      </c>
      <c r="M1928" s="128">
        <f>SUM(J1928:L1928)</f>
        <v>739.5</v>
      </c>
      <c r="N1928" s="127">
        <f>SUM(C1928*3)</f>
        <v>153</v>
      </c>
      <c r="O1928" s="127">
        <f>SUM(E1928*1)</f>
        <v>1224</v>
      </c>
      <c r="P1928" s="127" t="s">
        <v>20</v>
      </c>
      <c r="Q1928" s="128">
        <f>SUM(N1928:P1928)</f>
        <v>1377</v>
      </c>
      <c r="R1928" s="127">
        <f>SUM(C1928*2)</f>
        <v>102</v>
      </c>
      <c r="S1928" s="127">
        <f>SUM(E1928*0.5)</f>
        <v>612</v>
      </c>
      <c r="T1928" s="127" t="s">
        <v>20</v>
      </c>
      <c r="U1928" s="128">
        <f>SUM(R1928:T1928)</f>
        <v>714</v>
      </c>
    </row>
    <row r="1929" spans="1:21" ht="23.25">
      <c r="A1929" s="193">
        <v>3</v>
      </c>
      <c r="B1929" s="197" t="s">
        <v>18</v>
      </c>
      <c r="C1929" s="127">
        <v>81</v>
      </c>
      <c r="D1929" s="127">
        <f>SUM(C1929*15)</f>
        <v>1215</v>
      </c>
      <c r="E1929" s="127">
        <f>SUM(C1929*32)</f>
        <v>2592</v>
      </c>
      <c r="F1929" s="127">
        <f>SUM(C1929*22)</f>
        <v>1782</v>
      </c>
      <c r="G1929" s="127">
        <f>SUM(E1929*8)</f>
        <v>20736</v>
      </c>
      <c r="H1929" s="127" t="s">
        <v>20</v>
      </c>
      <c r="I1929" s="128">
        <f>SUM(D1929+F1929+G1929)</f>
        <v>23733</v>
      </c>
      <c r="J1929" s="127">
        <f>SUM(C1929*3)</f>
        <v>243</v>
      </c>
      <c r="K1929" s="127">
        <f>SUM(E1929*0.5)</f>
        <v>1296</v>
      </c>
      <c r="L1929" s="127" t="s">
        <v>20</v>
      </c>
      <c r="M1929" s="128">
        <f>SUM(J1929:L1929)</f>
        <v>1539</v>
      </c>
      <c r="N1929" s="127">
        <f>SUM(C1929*3)</f>
        <v>243</v>
      </c>
      <c r="O1929" s="127">
        <f>SUM(E1929*1)</f>
        <v>2592</v>
      </c>
      <c r="P1929" s="127" t="s">
        <v>20</v>
      </c>
      <c r="Q1929" s="128">
        <f>SUM(N1929:P1929)</f>
        <v>2835</v>
      </c>
      <c r="R1929" s="127">
        <f>SUM(C1929*2)</f>
        <v>162</v>
      </c>
      <c r="S1929" s="127">
        <f>SUM(E1929*0.5)</f>
        <v>1296</v>
      </c>
      <c r="T1929" s="127" t="s">
        <v>20</v>
      </c>
      <c r="U1929" s="128">
        <f>SUM(R1929:T1929)</f>
        <v>1458</v>
      </c>
    </row>
    <row r="1930" spans="1:21" ht="23.25">
      <c r="A1930" s="193">
        <v>4</v>
      </c>
      <c r="B1930" s="197" t="s">
        <v>84</v>
      </c>
      <c r="C1930" s="127">
        <v>33</v>
      </c>
      <c r="D1930" s="127">
        <f>SUM(C1930*15)</f>
        <v>495</v>
      </c>
      <c r="E1930" s="129">
        <f>SUM(C1930*24)</f>
        <v>792</v>
      </c>
      <c r="F1930" s="127">
        <f>SUM(C1930*32.5)</f>
        <v>1072.5</v>
      </c>
      <c r="G1930" s="127">
        <f>SUM(E1930*8)</f>
        <v>6336</v>
      </c>
      <c r="H1930" s="127" t="s">
        <v>20</v>
      </c>
      <c r="I1930" s="128">
        <f>SUM(D1930+F1930+G1930)</f>
        <v>7903.5</v>
      </c>
      <c r="J1930" s="127">
        <f>SUM(C1930*2.5)</f>
        <v>82.5</v>
      </c>
      <c r="K1930" s="127">
        <f>SUM(E1930*0.5)</f>
        <v>396</v>
      </c>
      <c r="L1930" s="127" t="s">
        <v>20</v>
      </c>
      <c r="M1930" s="128">
        <f>SUM(J1930:L1930)</f>
        <v>478.5</v>
      </c>
      <c r="N1930" s="127">
        <f>SUM(C1930*3)</f>
        <v>99</v>
      </c>
      <c r="O1930" s="127">
        <f>SUM(E1930*1)</f>
        <v>792</v>
      </c>
      <c r="P1930" s="127" t="s">
        <v>20</v>
      </c>
      <c r="Q1930" s="128">
        <f>SUM(N1930:P1930)</f>
        <v>891</v>
      </c>
      <c r="R1930" s="127">
        <f>SUM(C1930*2)</f>
        <v>66</v>
      </c>
      <c r="S1930" s="127">
        <f>SUM(E1930*0.5)</f>
        <v>396</v>
      </c>
      <c r="T1930" s="127" t="s">
        <v>20</v>
      </c>
      <c r="U1930" s="128">
        <f>SUM(R1930:T1930)</f>
        <v>462</v>
      </c>
    </row>
    <row r="1931" spans="2:21" ht="19.5">
      <c r="B1931" s="133" t="s">
        <v>27</v>
      </c>
      <c r="C1931" s="120">
        <f>C1930+C1929+C1928+C1927</f>
        <v>285</v>
      </c>
      <c r="D1931" s="130">
        <f>D1930+D1929+D1928+D1927</f>
        <v>4275</v>
      </c>
      <c r="E1931" s="130">
        <f aca="true" t="shared" si="48" ref="E1931:U1931">SUM(E1927:E1930)</f>
        <v>8448</v>
      </c>
      <c r="F1931" s="130">
        <f t="shared" si="48"/>
        <v>7152</v>
      </c>
      <c r="G1931" s="130">
        <f t="shared" si="48"/>
        <v>67584</v>
      </c>
      <c r="H1931" s="130">
        <f t="shared" si="48"/>
        <v>0</v>
      </c>
      <c r="I1931" s="130">
        <f t="shared" si="48"/>
        <v>79011</v>
      </c>
      <c r="J1931" s="130">
        <f t="shared" si="48"/>
        <v>813</v>
      </c>
      <c r="K1931" s="130">
        <f t="shared" si="48"/>
        <v>4224</v>
      </c>
      <c r="L1931" s="130">
        <f t="shared" si="48"/>
        <v>0</v>
      </c>
      <c r="M1931" s="130">
        <f t="shared" si="48"/>
        <v>5037</v>
      </c>
      <c r="N1931" s="130">
        <f t="shared" si="48"/>
        <v>855</v>
      </c>
      <c r="O1931" s="130">
        <f t="shared" si="48"/>
        <v>8448</v>
      </c>
      <c r="P1931" s="130">
        <f t="shared" si="48"/>
        <v>0</v>
      </c>
      <c r="Q1931" s="130">
        <f t="shared" si="48"/>
        <v>9303</v>
      </c>
      <c r="R1931" s="130">
        <f t="shared" si="48"/>
        <v>570</v>
      </c>
      <c r="S1931" s="130">
        <f t="shared" si="48"/>
        <v>4224</v>
      </c>
      <c r="T1931" s="130">
        <f t="shared" si="48"/>
        <v>0</v>
      </c>
      <c r="U1931" s="130">
        <f t="shared" si="48"/>
        <v>4794</v>
      </c>
    </row>
    <row r="1932" spans="2:21" ht="19.5">
      <c r="B1932" s="41" t="s">
        <v>298</v>
      </c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87" t="s">
        <v>21</v>
      </c>
      <c r="T1932" s="88" t="s">
        <v>205</v>
      </c>
      <c r="U1932" s="40"/>
    </row>
    <row r="1933" spans="2:21" ht="16.5">
      <c r="B1933" s="113" t="s">
        <v>69</v>
      </c>
      <c r="C1933" s="113"/>
      <c r="D1933" s="113"/>
      <c r="E1933" s="113"/>
      <c r="F1933" s="212"/>
      <c r="G1933" s="212"/>
      <c r="H1933" s="212"/>
      <c r="I1933" s="212"/>
      <c r="J1933" s="212"/>
      <c r="K1933" s="212"/>
      <c r="L1933" s="212"/>
      <c r="M1933" s="212"/>
      <c r="N1933" s="212"/>
      <c r="O1933" s="212"/>
      <c r="P1933" s="80"/>
      <c r="Q1933" s="80"/>
      <c r="R1933" s="212"/>
      <c r="S1933" s="212"/>
      <c r="T1933" s="212"/>
      <c r="U1933" s="212"/>
    </row>
    <row r="1934" spans="2:21" ht="15.75">
      <c r="B1934" s="80"/>
      <c r="C1934" s="211"/>
      <c r="D1934" s="211"/>
      <c r="E1934" s="211" t="s">
        <v>265</v>
      </c>
      <c r="F1934" s="211"/>
      <c r="G1934" s="211" t="s">
        <v>269</v>
      </c>
      <c r="H1934" s="214"/>
      <c r="I1934" s="214"/>
      <c r="J1934" s="214"/>
      <c r="K1934" s="214"/>
      <c r="L1934" s="211" t="s">
        <v>207</v>
      </c>
      <c r="M1934" s="211"/>
      <c r="N1934" s="211"/>
      <c r="O1934" s="211"/>
      <c r="P1934" s="96"/>
      <c r="Q1934" s="183"/>
      <c r="R1934" s="211" t="s">
        <v>206</v>
      </c>
      <c r="S1934" s="214"/>
      <c r="T1934" s="214"/>
      <c r="U1934" s="214"/>
    </row>
    <row r="1935" spans="2:21" ht="15.75">
      <c r="B1935" s="80"/>
      <c r="C1935" s="66"/>
      <c r="D1935" s="65" t="s">
        <v>267</v>
      </c>
      <c r="E1935" s="66" t="s">
        <v>266</v>
      </c>
      <c r="F1935" s="65" t="s">
        <v>267</v>
      </c>
      <c r="G1935" s="96"/>
      <c r="H1935" s="96"/>
      <c r="I1935" s="96"/>
      <c r="J1935" s="96"/>
      <c r="K1935" s="96"/>
      <c r="L1935" s="211" t="s">
        <v>208</v>
      </c>
      <c r="M1935" s="214"/>
      <c r="N1935" s="214"/>
      <c r="O1935" s="214"/>
      <c r="P1935" s="96"/>
      <c r="Q1935" s="96"/>
      <c r="R1935" s="96"/>
      <c r="S1935" s="96"/>
      <c r="T1935" s="96"/>
      <c r="U1935" s="96"/>
    </row>
    <row r="1936" spans="2:21" ht="15.75">
      <c r="B1936" s="49" t="s">
        <v>263</v>
      </c>
      <c r="C1936" s="85"/>
      <c r="D1936" s="85">
        <v>0</v>
      </c>
      <c r="E1936" s="85">
        <v>22</v>
      </c>
      <c r="F1936" s="85">
        <v>0</v>
      </c>
      <c r="G1936" s="96"/>
      <c r="H1936" s="96"/>
      <c r="I1936" s="96"/>
      <c r="J1936" s="96"/>
      <c r="K1936" s="96"/>
      <c r="L1936" s="211" t="s">
        <v>209</v>
      </c>
      <c r="M1936" s="214"/>
      <c r="N1936" s="214"/>
      <c r="O1936" s="214"/>
      <c r="P1936" s="96"/>
      <c r="Q1936" s="96"/>
      <c r="R1936" s="96"/>
      <c r="S1936" s="96"/>
      <c r="T1936" s="96"/>
      <c r="U1936" s="96"/>
    </row>
    <row r="1937" spans="2:21" ht="16.5">
      <c r="B1937" s="49" t="s">
        <v>264</v>
      </c>
      <c r="C1937" s="85"/>
      <c r="D1937" s="85">
        <v>0</v>
      </c>
      <c r="E1937" s="85">
        <v>0</v>
      </c>
      <c r="F1937" s="85">
        <v>0</v>
      </c>
      <c r="G1937" s="58"/>
      <c r="H1937" s="58"/>
      <c r="I1937" s="58"/>
      <c r="J1937" s="58"/>
      <c r="K1937" s="80"/>
      <c r="L1937" s="80"/>
      <c r="M1937" s="80"/>
      <c r="N1937" s="80"/>
      <c r="O1937" s="80"/>
      <c r="P1937" s="58"/>
      <c r="Q1937" s="58"/>
      <c r="R1937" s="58"/>
      <c r="S1937" s="58"/>
      <c r="T1937" s="58"/>
      <c r="U1937" s="58"/>
    </row>
    <row r="1938" spans="2:21" ht="16.5">
      <c r="B1938" s="82" t="s">
        <v>27</v>
      </c>
      <c r="C1938" s="90"/>
      <c r="D1938" s="90">
        <f>D1936+D1937</f>
        <v>0</v>
      </c>
      <c r="E1938" s="90">
        <f>E1936+E1937</f>
        <v>22</v>
      </c>
      <c r="F1938" s="90">
        <f>F1936+F1937</f>
        <v>0</v>
      </c>
      <c r="G1938" s="213" t="s">
        <v>0</v>
      </c>
      <c r="H1938" s="214"/>
      <c r="I1938" s="214"/>
      <c r="J1938" s="214"/>
      <c r="K1938" s="214"/>
      <c r="L1938" s="214"/>
      <c r="M1938" s="214"/>
      <c r="N1938" s="214"/>
      <c r="O1938" s="214"/>
      <c r="P1938" s="214"/>
      <c r="Q1938" s="214"/>
      <c r="R1938" s="214"/>
      <c r="S1938" s="214"/>
      <c r="T1938" s="214"/>
      <c r="U1938" s="214"/>
    </row>
    <row r="1939" spans="2:21" ht="16.5">
      <c r="B1939" s="82" t="s">
        <v>102</v>
      </c>
      <c r="C1939" s="210"/>
      <c r="D1939" s="210"/>
      <c r="E1939" s="210"/>
      <c r="F1939" s="210"/>
      <c r="G1939" s="213" t="s">
        <v>310</v>
      </c>
      <c r="H1939" s="214"/>
      <c r="I1939" s="214"/>
      <c r="J1939" s="214"/>
      <c r="K1939" s="214"/>
      <c r="L1939" s="214"/>
      <c r="M1939" s="214"/>
      <c r="N1939" s="214"/>
      <c r="O1939" s="214"/>
      <c r="P1939" s="214"/>
      <c r="Q1939" s="214"/>
      <c r="R1939" s="214"/>
      <c r="S1939" s="214"/>
      <c r="T1939" s="214"/>
      <c r="U1939" s="214"/>
    </row>
    <row r="1940" spans="2:21" ht="16.5">
      <c r="B1940" s="49"/>
      <c r="C1940" s="211"/>
      <c r="D1940" s="211"/>
      <c r="E1940" s="90"/>
      <c r="F1940" s="90"/>
      <c r="G1940" s="213" t="s">
        <v>305</v>
      </c>
      <c r="H1940" s="214"/>
      <c r="I1940" s="214"/>
      <c r="J1940" s="214"/>
      <c r="K1940" s="214"/>
      <c r="L1940" s="214"/>
      <c r="M1940" s="214"/>
      <c r="N1940" s="214"/>
      <c r="O1940" s="214"/>
      <c r="P1940" s="214"/>
      <c r="Q1940" s="214"/>
      <c r="R1940" s="214"/>
      <c r="S1940" s="214"/>
      <c r="T1940" s="214"/>
      <c r="U1940" s="214"/>
    </row>
    <row r="1941" spans="2:21" ht="16.5">
      <c r="B1941" s="93" t="s">
        <v>283</v>
      </c>
      <c r="C1941" s="93"/>
      <c r="D1941" s="93"/>
      <c r="E1941" s="93"/>
      <c r="F1941" s="93"/>
      <c r="G1941" s="93"/>
      <c r="H1941" s="93"/>
      <c r="I1941" s="93"/>
      <c r="J1941" s="93"/>
      <c r="K1941" s="93"/>
      <c r="L1941" s="93"/>
      <c r="M1941" s="93"/>
      <c r="N1941" s="93"/>
      <c r="O1941" s="93"/>
      <c r="P1941" s="93"/>
      <c r="Q1941" s="93"/>
      <c r="R1941" s="93"/>
      <c r="S1941" s="93"/>
      <c r="T1941" s="93"/>
      <c r="U1941" s="93"/>
    </row>
    <row r="1942" spans="1:24" ht="16.5" customHeight="1">
      <c r="A1942" s="49" t="s">
        <v>299</v>
      </c>
      <c r="B1942" s="49"/>
      <c r="C1942" s="49"/>
      <c r="D1942" s="49"/>
      <c r="E1942" s="49"/>
      <c r="F1942" s="49"/>
      <c r="G1942" s="49"/>
      <c r="H1942" s="49"/>
      <c r="I1942" s="49"/>
      <c r="J1942" s="49"/>
      <c r="K1942" s="49"/>
      <c r="L1942" s="49"/>
      <c r="M1942" s="49"/>
      <c r="N1942" s="49"/>
      <c r="O1942" s="49"/>
      <c r="P1942" s="49"/>
      <c r="Q1942" s="49"/>
      <c r="R1942" s="49"/>
      <c r="S1942" s="49"/>
      <c r="T1942" s="49"/>
      <c r="U1942" s="49"/>
      <c r="V1942" s="49"/>
      <c r="W1942" s="49"/>
      <c r="X1942" s="49"/>
    </row>
    <row r="1943" spans="2:21" ht="12.75">
      <c r="B1943" s="62"/>
      <c r="C1943" s="62"/>
      <c r="D1943" s="62"/>
      <c r="E1943" s="62"/>
      <c r="F1943" s="62"/>
      <c r="G1943" s="62"/>
      <c r="H1943" s="62"/>
      <c r="I1943" s="62"/>
      <c r="J1943" s="62"/>
      <c r="K1943" s="62"/>
      <c r="L1943" s="62"/>
      <c r="M1943" s="62"/>
      <c r="N1943" s="62"/>
      <c r="O1943" s="62"/>
      <c r="P1943" s="62"/>
      <c r="Q1943" s="62"/>
      <c r="R1943" s="62"/>
      <c r="S1943" s="62"/>
      <c r="T1943" s="62"/>
      <c r="U1943" s="62"/>
    </row>
    <row r="1944" spans="2:21" ht="12.75">
      <c r="B1944" s="62"/>
      <c r="C1944" s="62"/>
      <c r="D1944" s="62"/>
      <c r="E1944" s="62"/>
      <c r="F1944" s="62"/>
      <c r="G1944" s="62"/>
      <c r="H1944" s="62"/>
      <c r="I1944" s="62"/>
      <c r="J1944" s="62"/>
      <c r="K1944" s="62"/>
      <c r="L1944" s="62"/>
      <c r="M1944" s="62"/>
      <c r="N1944" s="62"/>
      <c r="O1944" s="62"/>
      <c r="P1944" s="62"/>
      <c r="Q1944" s="62"/>
      <c r="R1944" s="62"/>
      <c r="S1944" s="62"/>
      <c r="T1944" s="62"/>
      <c r="U1944" s="62"/>
    </row>
    <row r="1953" ht="18">
      <c r="J1953" s="56">
        <v>4</v>
      </c>
    </row>
    <row r="1956" ht="18">
      <c r="B1956" s="56"/>
    </row>
    <row r="1957" spans="2:21" ht="23.25">
      <c r="B1957" s="114" t="s">
        <v>146</v>
      </c>
      <c r="C1957" s="56"/>
      <c r="D1957" s="56"/>
      <c r="E1957" s="56"/>
      <c r="F1957" s="56"/>
      <c r="G1957" s="56"/>
      <c r="H1957" s="56"/>
      <c r="I1957" s="56"/>
      <c r="J1957" s="56"/>
      <c r="K1957" s="56"/>
      <c r="L1957" s="56"/>
      <c r="M1957" s="56"/>
      <c r="N1957" s="56"/>
      <c r="O1957" s="56"/>
      <c r="P1957" s="56"/>
      <c r="Q1957" s="56"/>
      <c r="R1957" s="56"/>
      <c r="S1957" s="56"/>
      <c r="T1957" s="56"/>
      <c r="U1957" s="56"/>
    </row>
    <row r="1958" spans="2:21" ht="22.5">
      <c r="B1958" s="115" t="s">
        <v>247</v>
      </c>
      <c r="C1958" s="115"/>
      <c r="D1958" s="115"/>
      <c r="E1958" s="115"/>
      <c r="F1958" s="115"/>
      <c r="G1958" s="115"/>
      <c r="H1958" s="115"/>
      <c r="I1958" s="115"/>
      <c r="J1958" s="115"/>
      <c r="K1958" s="115"/>
      <c r="L1958" s="115"/>
      <c r="M1958" s="115"/>
      <c r="N1958" s="115"/>
      <c r="O1958" s="115"/>
      <c r="P1958" s="115"/>
      <c r="Q1958" s="115"/>
      <c r="R1958" s="115"/>
      <c r="S1958" s="115"/>
      <c r="T1958" s="115"/>
      <c r="U1958" s="115"/>
    </row>
    <row r="1959" spans="2:21" ht="24" customHeight="1">
      <c r="B1959" s="116"/>
      <c r="C1959" s="116"/>
      <c r="D1959" s="116"/>
      <c r="E1959" s="116"/>
      <c r="F1959" s="229" t="s">
        <v>315</v>
      </c>
      <c r="G1959" s="229"/>
      <c r="H1959" s="229"/>
      <c r="I1959" s="229"/>
      <c r="J1959" s="229"/>
      <c r="K1959" s="229"/>
      <c r="L1959" s="229"/>
      <c r="M1959" s="229"/>
      <c r="N1959" s="229"/>
      <c r="O1959" s="229"/>
      <c r="P1959" s="229"/>
      <c r="Q1959" s="229"/>
      <c r="R1959" s="116"/>
      <c r="S1959" s="116"/>
      <c r="T1959" s="116"/>
      <c r="U1959" s="116"/>
    </row>
    <row r="1960" spans="2:21" ht="24" customHeight="1">
      <c r="B1960" s="242" t="s">
        <v>189</v>
      </c>
      <c r="C1960" s="242"/>
      <c r="D1960" s="242"/>
      <c r="E1960" s="242"/>
      <c r="F1960" s="242"/>
      <c r="G1960" s="242"/>
      <c r="H1960" s="9"/>
      <c r="I1960" s="57"/>
      <c r="J1960" s="9"/>
      <c r="K1960" s="53"/>
      <c r="L1960" s="53"/>
      <c r="M1960" s="53"/>
      <c r="N1960" s="53"/>
      <c r="O1960" s="53"/>
      <c r="P1960" s="53"/>
      <c r="Q1960" s="53"/>
      <c r="R1960" s="53"/>
      <c r="S1960" s="53"/>
      <c r="T1960" s="53"/>
      <c r="U1960" s="53"/>
    </row>
    <row r="1961" spans="2:22" ht="24" customHeight="1">
      <c r="B1961" s="3" t="s">
        <v>22</v>
      </c>
      <c r="Q1961" s="3" t="s">
        <v>22</v>
      </c>
      <c r="V1961" s="62"/>
    </row>
    <row r="1962" spans="2:22" ht="24" customHeight="1">
      <c r="B1962" s="69" t="s">
        <v>1</v>
      </c>
      <c r="C1962" s="72" t="s">
        <v>343</v>
      </c>
      <c r="D1962" s="70" t="s">
        <v>29</v>
      </c>
      <c r="E1962" s="70" t="s">
        <v>4</v>
      </c>
      <c r="F1962" s="71" t="s">
        <v>21</v>
      </c>
      <c r="G1962" s="72" t="s">
        <v>12</v>
      </c>
      <c r="H1962" s="72" t="s">
        <v>13</v>
      </c>
      <c r="I1962" s="73" t="s">
        <v>0</v>
      </c>
      <c r="J1962" s="74" t="s">
        <v>11</v>
      </c>
      <c r="K1962" s="74" t="s">
        <v>12</v>
      </c>
      <c r="L1962" s="72" t="s">
        <v>13</v>
      </c>
      <c r="M1962" s="73" t="s">
        <v>0</v>
      </c>
      <c r="N1962" s="72" t="s">
        <v>14</v>
      </c>
      <c r="O1962" s="74" t="s">
        <v>15</v>
      </c>
      <c r="P1962" s="74" t="s">
        <v>13</v>
      </c>
      <c r="Q1962" s="73" t="s">
        <v>0</v>
      </c>
      <c r="R1962" s="74" t="s">
        <v>23</v>
      </c>
      <c r="S1962" s="74" t="s">
        <v>24</v>
      </c>
      <c r="T1962" s="72" t="s">
        <v>13</v>
      </c>
      <c r="U1962" s="73" t="s">
        <v>0</v>
      </c>
      <c r="V1962" s="62"/>
    </row>
    <row r="1963" spans="2:22" ht="24" customHeight="1">
      <c r="B1963" s="69" t="s">
        <v>3</v>
      </c>
      <c r="C1963" s="101" t="s">
        <v>319</v>
      </c>
      <c r="D1963" s="70" t="s">
        <v>30</v>
      </c>
      <c r="E1963" s="70" t="s">
        <v>5</v>
      </c>
      <c r="F1963" s="70" t="s">
        <v>7</v>
      </c>
      <c r="G1963" s="70" t="s">
        <v>8</v>
      </c>
      <c r="H1963" s="70" t="s">
        <v>9</v>
      </c>
      <c r="I1963" s="60" t="s">
        <v>10</v>
      </c>
      <c r="J1963" s="70" t="s">
        <v>7</v>
      </c>
      <c r="K1963" s="70" t="s">
        <v>8</v>
      </c>
      <c r="L1963" s="70" t="s">
        <v>9</v>
      </c>
      <c r="M1963" s="60" t="s">
        <v>10</v>
      </c>
      <c r="N1963" s="70" t="s">
        <v>7</v>
      </c>
      <c r="O1963" s="70" t="s">
        <v>8</v>
      </c>
      <c r="P1963" s="70" t="s">
        <v>9</v>
      </c>
      <c r="Q1963" s="60" t="s">
        <v>10</v>
      </c>
      <c r="R1963" s="73" t="s">
        <v>7</v>
      </c>
      <c r="S1963" s="73" t="s">
        <v>8</v>
      </c>
      <c r="T1963" s="70" t="s">
        <v>9</v>
      </c>
      <c r="U1963" s="60" t="s">
        <v>10</v>
      </c>
      <c r="V1963" s="62"/>
    </row>
    <row r="1964" spans="2:21" ht="24" customHeight="1">
      <c r="B1964" s="75"/>
      <c r="C1964" s="165" t="s">
        <v>320</v>
      </c>
      <c r="D1964" s="70" t="s">
        <v>308</v>
      </c>
      <c r="E1964" s="70" t="s">
        <v>6</v>
      </c>
      <c r="F1964" s="70" t="s">
        <v>31</v>
      </c>
      <c r="G1964" s="70" t="s">
        <v>31</v>
      </c>
      <c r="H1964" s="89">
        <v>0.03</v>
      </c>
      <c r="I1964" s="62"/>
      <c r="J1964" s="62"/>
      <c r="K1964" s="62"/>
      <c r="L1964" s="76">
        <v>0.01</v>
      </c>
      <c r="M1964" s="62"/>
      <c r="N1964" s="77"/>
      <c r="O1964" s="77"/>
      <c r="P1964" s="76">
        <v>0.01</v>
      </c>
      <c r="Q1964" s="77"/>
      <c r="R1964" s="62"/>
      <c r="S1964" s="62"/>
      <c r="T1964" s="62"/>
      <c r="U1964" s="62"/>
    </row>
    <row r="1965" spans="2:21" ht="24" customHeight="1">
      <c r="B1965" s="11"/>
      <c r="D1965" s="4" t="s">
        <v>32</v>
      </c>
      <c r="E1965" s="5"/>
      <c r="F1965" s="4" t="s">
        <v>32</v>
      </c>
      <c r="G1965" s="4" t="s">
        <v>32</v>
      </c>
      <c r="H1965" s="4" t="s">
        <v>32</v>
      </c>
      <c r="I1965" s="4" t="s">
        <v>32</v>
      </c>
      <c r="J1965" s="4" t="s">
        <v>32</v>
      </c>
      <c r="K1965" s="4" t="s">
        <v>32</v>
      </c>
      <c r="L1965" s="4" t="s">
        <v>32</v>
      </c>
      <c r="N1965" s="4" t="s">
        <v>32</v>
      </c>
      <c r="O1965" s="4" t="s">
        <v>32</v>
      </c>
      <c r="P1965" s="4" t="s">
        <v>32</v>
      </c>
      <c r="Q1965" s="4" t="s">
        <v>32</v>
      </c>
      <c r="R1965" s="4" t="s">
        <v>32</v>
      </c>
      <c r="S1965" s="4" t="s">
        <v>32</v>
      </c>
      <c r="T1965" s="4" t="s">
        <v>32</v>
      </c>
      <c r="U1965" s="4" t="s">
        <v>32</v>
      </c>
    </row>
    <row r="1966" spans="2:21" ht="24" customHeight="1">
      <c r="B1966" s="60">
        <v>1</v>
      </c>
      <c r="C1966" s="60"/>
      <c r="D1966" s="60">
        <v>3</v>
      </c>
      <c r="E1966" s="60">
        <v>4</v>
      </c>
      <c r="F1966" s="60">
        <v>5</v>
      </c>
      <c r="G1966" s="60">
        <v>6</v>
      </c>
      <c r="H1966" s="61">
        <v>7</v>
      </c>
      <c r="I1966" s="60">
        <v>8</v>
      </c>
      <c r="J1966" s="60">
        <v>9</v>
      </c>
      <c r="K1966" s="60">
        <v>10</v>
      </c>
      <c r="L1966" s="61">
        <v>11</v>
      </c>
      <c r="M1966" s="60">
        <v>12</v>
      </c>
      <c r="N1966" s="60">
        <v>13</v>
      </c>
      <c r="O1966" s="60">
        <v>14</v>
      </c>
      <c r="P1966" s="61">
        <v>15</v>
      </c>
      <c r="Q1966" s="60">
        <v>16</v>
      </c>
      <c r="R1966" s="60">
        <v>17</v>
      </c>
      <c r="S1966" s="60">
        <v>18</v>
      </c>
      <c r="T1966" s="60">
        <v>19</v>
      </c>
      <c r="U1966" s="60">
        <v>20</v>
      </c>
    </row>
    <row r="1967" spans="1:22" ht="24" customHeight="1">
      <c r="A1967" s="193">
        <v>1</v>
      </c>
      <c r="B1967" s="197" t="s">
        <v>16</v>
      </c>
      <c r="C1967" s="127">
        <v>101</v>
      </c>
      <c r="D1967" s="127">
        <f>C1967*15</f>
        <v>1515</v>
      </c>
      <c r="E1967" s="127">
        <f>SUM(C1967*32)</f>
        <v>3232</v>
      </c>
      <c r="F1967" s="127">
        <f>SUM(C1967*22)</f>
        <v>2222</v>
      </c>
      <c r="G1967" s="127">
        <f>SUM(E1967*8)</f>
        <v>25856</v>
      </c>
      <c r="H1967" s="127" t="s">
        <v>20</v>
      </c>
      <c r="I1967" s="128">
        <f>SUM(D1967+F1967+G1967)</f>
        <v>29593</v>
      </c>
      <c r="J1967" s="127">
        <f>SUM(C1967*3)</f>
        <v>303</v>
      </c>
      <c r="K1967" s="127">
        <f>SUM(E1967*0.5)</f>
        <v>1616</v>
      </c>
      <c r="L1967" s="127" t="str">
        <f>+L1969</f>
        <v>+</v>
      </c>
      <c r="M1967" s="128">
        <f>SUM(J1967:L1967)</f>
        <v>1919</v>
      </c>
      <c r="N1967" s="127">
        <f>SUM(C1967*3)</f>
        <v>303</v>
      </c>
      <c r="O1967" s="127">
        <f>SUM(E1967*1)</f>
        <v>3232</v>
      </c>
      <c r="P1967" s="127" t="s">
        <v>20</v>
      </c>
      <c r="Q1967" s="128">
        <f>SUM(N1967:P1967)</f>
        <v>3535</v>
      </c>
      <c r="R1967" s="127">
        <f>SUM(C1967*2)</f>
        <v>202</v>
      </c>
      <c r="S1967" s="127">
        <f>SUM(E1967*0.5)</f>
        <v>1616</v>
      </c>
      <c r="T1967" s="127" t="s">
        <v>20</v>
      </c>
      <c r="U1967" s="128">
        <f>SUM(R1967:T1967)</f>
        <v>1818</v>
      </c>
      <c r="V1967" s="135"/>
    </row>
    <row r="1968" spans="1:22" ht="24" customHeight="1">
      <c r="A1968" s="193">
        <v>2</v>
      </c>
      <c r="B1968" s="197" t="s">
        <v>17</v>
      </c>
      <c r="C1968" s="127">
        <v>39</v>
      </c>
      <c r="D1968" s="127">
        <f>SUM(C1968*15)</f>
        <v>585</v>
      </c>
      <c r="E1968" s="129">
        <f>SUM(C1968*24)</f>
        <v>936</v>
      </c>
      <c r="F1968" s="127">
        <f>SUM(C1968*32.5)</f>
        <v>1267.5</v>
      </c>
      <c r="G1968" s="127">
        <f>SUM(E1968*8)</f>
        <v>7488</v>
      </c>
      <c r="H1968" s="127" t="s">
        <v>20</v>
      </c>
      <c r="I1968" s="128">
        <f>SUM(D1968+F1968+G1968)</f>
        <v>9340.5</v>
      </c>
      <c r="J1968" s="127">
        <f>SUM(C1968*2.5)</f>
        <v>97.5</v>
      </c>
      <c r="K1968" s="127">
        <f>SUM(E1968*0.5)</f>
        <v>468</v>
      </c>
      <c r="L1968" s="127" t="s">
        <v>20</v>
      </c>
      <c r="M1968" s="128">
        <f>SUM(J1968:L1968)</f>
        <v>565.5</v>
      </c>
      <c r="N1968" s="127">
        <f>SUM(C1968*3)</f>
        <v>117</v>
      </c>
      <c r="O1968" s="127">
        <f>SUM(E1968*1)</f>
        <v>936</v>
      </c>
      <c r="P1968" s="127" t="s">
        <v>20</v>
      </c>
      <c r="Q1968" s="128">
        <f>SUM(N1968:P1968)</f>
        <v>1053</v>
      </c>
      <c r="R1968" s="127">
        <f>SUM(C1968*2)</f>
        <v>78</v>
      </c>
      <c r="S1968" s="127">
        <f>SUM(E1968*0.5)</f>
        <v>468</v>
      </c>
      <c r="T1968" s="127" t="s">
        <v>20</v>
      </c>
      <c r="U1968" s="128">
        <f>SUM(R1968:T1968)</f>
        <v>546</v>
      </c>
      <c r="V1968" s="135"/>
    </row>
    <row r="1969" spans="1:22" ht="23.25">
      <c r="A1969" s="193">
        <v>3</v>
      </c>
      <c r="B1969" s="197" t="s">
        <v>18</v>
      </c>
      <c r="C1969" s="127">
        <v>68</v>
      </c>
      <c r="D1969" s="127">
        <f>SUM(C1969*15)</f>
        <v>1020</v>
      </c>
      <c r="E1969" s="127">
        <f>SUM(C1969*32)</f>
        <v>2176</v>
      </c>
      <c r="F1969" s="127">
        <f>SUM(C1969*22)</f>
        <v>1496</v>
      </c>
      <c r="G1969" s="127">
        <f>SUM(E1969*8)</f>
        <v>17408</v>
      </c>
      <c r="H1969" s="127" t="s">
        <v>20</v>
      </c>
      <c r="I1969" s="128">
        <f>SUM(D1969+F1969+G1969)</f>
        <v>19924</v>
      </c>
      <c r="J1969" s="127">
        <f>SUM(C1969*3)</f>
        <v>204</v>
      </c>
      <c r="K1969" s="127">
        <f>SUM(E1969*0.5)</f>
        <v>1088</v>
      </c>
      <c r="L1969" s="127" t="s">
        <v>20</v>
      </c>
      <c r="M1969" s="128">
        <f>SUM(J1969:L1969)</f>
        <v>1292</v>
      </c>
      <c r="N1969" s="127">
        <f>SUM(C1969*3)</f>
        <v>204</v>
      </c>
      <c r="O1969" s="127">
        <f>SUM(E1969*1)</f>
        <v>2176</v>
      </c>
      <c r="P1969" s="127" t="s">
        <v>20</v>
      </c>
      <c r="Q1969" s="128">
        <f>SUM(N1969:P1969)</f>
        <v>2380</v>
      </c>
      <c r="R1969" s="127">
        <f>SUM(C1969*2)</f>
        <v>136</v>
      </c>
      <c r="S1969" s="127">
        <f>SUM(E1969*0.5)</f>
        <v>1088</v>
      </c>
      <c r="T1969" s="127" t="s">
        <v>20</v>
      </c>
      <c r="U1969" s="128">
        <f>SUM(R1969:T1969)</f>
        <v>1224</v>
      </c>
      <c r="V1969" s="135"/>
    </row>
    <row r="1970" spans="1:22" ht="23.25">
      <c r="A1970" s="193">
        <v>4</v>
      </c>
      <c r="B1970" s="197" t="s">
        <v>84</v>
      </c>
      <c r="C1970" s="127">
        <v>26</v>
      </c>
      <c r="D1970" s="127">
        <f>SUM(C1970*15)</f>
        <v>390</v>
      </c>
      <c r="E1970" s="129">
        <f>SUM(C1970*24)</f>
        <v>624</v>
      </c>
      <c r="F1970" s="127">
        <f>SUM(C1970*32.5)</f>
        <v>845</v>
      </c>
      <c r="G1970" s="127">
        <f>SUM(E1970*8)</f>
        <v>4992</v>
      </c>
      <c r="H1970" s="127" t="s">
        <v>20</v>
      </c>
      <c r="I1970" s="128">
        <f>SUM(D1970+F1970+G1970)</f>
        <v>6227</v>
      </c>
      <c r="J1970" s="127">
        <f>SUM(C1970*2.5)</f>
        <v>65</v>
      </c>
      <c r="K1970" s="127">
        <f>SUM(E1970*0.5)</f>
        <v>312</v>
      </c>
      <c r="L1970" s="127" t="s">
        <v>20</v>
      </c>
      <c r="M1970" s="128">
        <f>SUM(J1970:L1970)</f>
        <v>377</v>
      </c>
      <c r="N1970" s="127">
        <f>SUM(C1970*3)</f>
        <v>78</v>
      </c>
      <c r="O1970" s="127">
        <f>SUM(E1970*1)</f>
        <v>624</v>
      </c>
      <c r="P1970" s="127" t="s">
        <v>20</v>
      </c>
      <c r="Q1970" s="128">
        <f>SUM(N1970:P1970)</f>
        <v>702</v>
      </c>
      <c r="R1970" s="127">
        <f>SUM(C1970*2)</f>
        <v>52</v>
      </c>
      <c r="S1970" s="127">
        <f>SUM(E1970*0.5)</f>
        <v>312</v>
      </c>
      <c r="T1970" s="127" t="s">
        <v>20</v>
      </c>
      <c r="U1970" s="128">
        <f>SUM(R1970:T1970)</f>
        <v>364</v>
      </c>
      <c r="V1970" s="135"/>
    </row>
    <row r="1971" spans="2:22" ht="19.5">
      <c r="B1971" s="133" t="s">
        <v>27</v>
      </c>
      <c r="C1971" s="120">
        <f>C1970+C1969+C1968+C1967</f>
        <v>234</v>
      </c>
      <c r="D1971" s="130">
        <f>D1970+D1969+D1968+D1967</f>
        <v>3510</v>
      </c>
      <c r="E1971" s="130">
        <f aca="true" t="shared" si="49" ref="E1971:U1971">SUM(E1967:E1970)</f>
        <v>6968</v>
      </c>
      <c r="F1971" s="130">
        <f t="shared" si="49"/>
        <v>5830.5</v>
      </c>
      <c r="G1971" s="130">
        <f t="shared" si="49"/>
        <v>55744</v>
      </c>
      <c r="H1971" s="130">
        <f t="shared" si="49"/>
        <v>0</v>
      </c>
      <c r="I1971" s="130">
        <f t="shared" si="49"/>
        <v>65084.5</v>
      </c>
      <c r="J1971" s="130">
        <f t="shared" si="49"/>
        <v>669.5</v>
      </c>
      <c r="K1971" s="130">
        <f t="shared" si="49"/>
        <v>3484</v>
      </c>
      <c r="L1971" s="130">
        <f t="shared" si="49"/>
        <v>0</v>
      </c>
      <c r="M1971" s="130">
        <f t="shared" si="49"/>
        <v>4153.5</v>
      </c>
      <c r="N1971" s="130">
        <f t="shared" si="49"/>
        <v>702</v>
      </c>
      <c r="O1971" s="130">
        <f t="shared" si="49"/>
        <v>6968</v>
      </c>
      <c r="P1971" s="130">
        <f t="shared" si="49"/>
        <v>0</v>
      </c>
      <c r="Q1971" s="130">
        <f t="shared" si="49"/>
        <v>7670</v>
      </c>
      <c r="R1971" s="130">
        <f t="shared" si="49"/>
        <v>468</v>
      </c>
      <c r="S1971" s="130">
        <f t="shared" si="49"/>
        <v>3484</v>
      </c>
      <c r="T1971" s="130">
        <f t="shared" si="49"/>
        <v>0</v>
      </c>
      <c r="U1971" s="130">
        <f t="shared" si="49"/>
        <v>3952</v>
      </c>
      <c r="V1971" s="135"/>
    </row>
    <row r="1972" spans="2:21" ht="19.5">
      <c r="B1972" s="41" t="s">
        <v>298</v>
      </c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87" t="s">
        <v>21</v>
      </c>
      <c r="T1972" s="88" t="s">
        <v>205</v>
      </c>
      <c r="U1972" s="40"/>
    </row>
    <row r="1973" spans="2:21" ht="16.5">
      <c r="B1973" s="113" t="s">
        <v>69</v>
      </c>
      <c r="C1973" s="113"/>
      <c r="D1973" s="113"/>
      <c r="E1973" s="113"/>
      <c r="F1973" s="212"/>
      <c r="G1973" s="212"/>
      <c r="H1973" s="212"/>
      <c r="I1973" s="212"/>
      <c r="J1973" s="212"/>
      <c r="K1973" s="212"/>
      <c r="L1973" s="212"/>
      <c r="M1973" s="212"/>
      <c r="N1973" s="212"/>
      <c r="O1973" s="212"/>
      <c r="P1973" s="80"/>
      <c r="Q1973" s="80"/>
      <c r="R1973" s="212"/>
      <c r="S1973" s="212"/>
      <c r="T1973" s="212"/>
      <c r="U1973" s="212"/>
    </row>
    <row r="1974" spans="2:21" ht="15.75">
      <c r="B1974" s="80"/>
      <c r="C1974" s="211"/>
      <c r="D1974" s="211"/>
      <c r="E1974" s="211" t="s">
        <v>265</v>
      </c>
      <c r="F1974" s="211"/>
      <c r="G1974" s="211" t="s">
        <v>269</v>
      </c>
      <c r="H1974" s="214"/>
      <c r="I1974" s="214"/>
      <c r="J1974" s="214"/>
      <c r="K1974" s="214"/>
      <c r="L1974" s="211" t="s">
        <v>207</v>
      </c>
      <c r="M1974" s="211"/>
      <c r="N1974" s="211"/>
      <c r="O1974" s="211"/>
      <c r="P1974" s="96"/>
      <c r="Q1974" s="183"/>
      <c r="R1974" s="211" t="s">
        <v>206</v>
      </c>
      <c r="S1974" s="214"/>
      <c r="T1974" s="214"/>
      <c r="U1974" s="214"/>
    </row>
    <row r="1975" spans="2:21" ht="15.75">
      <c r="B1975" s="80"/>
      <c r="C1975" s="66"/>
      <c r="D1975" s="65" t="s">
        <v>267</v>
      </c>
      <c r="E1975" s="66" t="s">
        <v>266</v>
      </c>
      <c r="F1975" s="65" t="s">
        <v>267</v>
      </c>
      <c r="G1975" s="96"/>
      <c r="H1975" s="96"/>
      <c r="I1975" s="96"/>
      <c r="J1975" s="96"/>
      <c r="K1975" s="96"/>
      <c r="L1975" s="211" t="s">
        <v>208</v>
      </c>
      <c r="M1975" s="214"/>
      <c r="N1975" s="214"/>
      <c r="O1975" s="214"/>
      <c r="P1975" s="96"/>
      <c r="Q1975" s="96"/>
      <c r="R1975" s="96"/>
      <c r="S1975" s="96"/>
      <c r="T1975" s="96"/>
      <c r="U1975" s="96"/>
    </row>
    <row r="1976" spans="2:21" ht="15.75">
      <c r="B1976" s="49" t="s">
        <v>263</v>
      </c>
      <c r="C1976" s="85"/>
      <c r="D1976" s="85">
        <v>14</v>
      </c>
      <c r="E1976" s="85">
        <v>35</v>
      </c>
      <c r="F1976" s="85">
        <v>4</v>
      </c>
      <c r="G1976" s="96"/>
      <c r="H1976" s="96"/>
      <c r="I1976" s="96"/>
      <c r="J1976" s="96"/>
      <c r="K1976" s="96"/>
      <c r="L1976" s="211" t="s">
        <v>209</v>
      </c>
      <c r="M1976" s="214"/>
      <c r="N1976" s="214"/>
      <c r="O1976" s="214"/>
      <c r="P1976" s="96"/>
      <c r="Q1976" s="96"/>
      <c r="R1976" s="96"/>
      <c r="S1976" s="96"/>
      <c r="T1976" s="96"/>
      <c r="U1976" s="96"/>
    </row>
    <row r="1977" spans="2:21" ht="16.5">
      <c r="B1977" s="49" t="s">
        <v>264</v>
      </c>
      <c r="C1977" s="85"/>
      <c r="D1977" s="85">
        <v>0</v>
      </c>
      <c r="E1977" s="85">
        <v>0</v>
      </c>
      <c r="F1977" s="85">
        <v>0</v>
      </c>
      <c r="G1977" s="58"/>
      <c r="H1977" s="58"/>
      <c r="I1977" s="58"/>
      <c r="J1977" s="58"/>
      <c r="K1977" s="80"/>
      <c r="L1977" s="80"/>
      <c r="M1977" s="80"/>
      <c r="N1977" s="80"/>
      <c r="O1977" s="80"/>
      <c r="P1977" s="58"/>
      <c r="Q1977" s="58"/>
      <c r="R1977" s="58"/>
      <c r="S1977" s="58"/>
      <c r="T1977" s="58"/>
      <c r="U1977" s="58"/>
    </row>
    <row r="1978" spans="2:21" ht="16.5">
      <c r="B1978" s="82" t="s">
        <v>27</v>
      </c>
      <c r="C1978" s="48"/>
      <c r="D1978" s="48">
        <f>D1976+D1977</f>
        <v>14</v>
      </c>
      <c r="E1978" s="48">
        <f>E1976+E1977</f>
        <v>35</v>
      </c>
      <c r="F1978" s="48">
        <f>F1976+F1977</f>
        <v>4</v>
      </c>
      <c r="G1978" s="213" t="s">
        <v>0</v>
      </c>
      <c r="H1978" s="214"/>
      <c r="I1978" s="214"/>
      <c r="J1978" s="214"/>
      <c r="K1978" s="214"/>
      <c r="L1978" s="214"/>
      <c r="M1978" s="214"/>
      <c r="N1978" s="214"/>
      <c r="O1978" s="214"/>
      <c r="P1978" s="214"/>
      <c r="Q1978" s="214"/>
      <c r="R1978" s="214"/>
      <c r="S1978" s="214"/>
      <c r="T1978" s="214"/>
      <c r="U1978" s="214"/>
    </row>
    <row r="1979" spans="2:21" ht="17.25">
      <c r="B1979" s="82" t="s">
        <v>102</v>
      </c>
      <c r="C1979" s="220"/>
      <c r="D1979" s="220"/>
      <c r="E1979" s="220"/>
      <c r="F1979" s="220"/>
      <c r="G1979" s="213" t="s">
        <v>268</v>
      </c>
      <c r="H1979" s="214"/>
      <c r="I1979" s="214"/>
      <c r="J1979" s="214"/>
      <c r="K1979" s="214"/>
      <c r="L1979" s="214"/>
      <c r="M1979" s="214"/>
      <c r="N1979" s="214"/>
      <c r="O1979" s="214"/>
      <c r="P1979" s="214"/>
      <c r="Q1979" s="214"/>
      <c r="R1979" s="214"/>
      <c r="S1979" s="214"/>
      <c r="T1979" s="214"/>
      <c r="U1979" s="214"/>
    </row>
    <row r="1980" spans="2:21" ht="18">
      <c r="B1980" s="45"/>
      <c r="C1980" s="219"/>
      <c r="D1980" s="219"/>
      <c r="E1980" s="48"/>
      <c r="F1980" s="48"/>
      <c r="G1980" s="213" t="s">
        <v>305</v>
      </c>
      <c r="H1980" s="214"/>
      <c r="I1980" s="214"/>
      <c r="J1980" s="214"/>
      <c r="K1980" s="214"/>
      <c r="L1980" s="214"/>
      <c r="M1980" s="214"/>
      <c r="N1980" s="214"/>
      <c r="O1980" s="214"/>
      <c r="P1980" s="214"/>
      <c r="Q1980" s="214"/>
      <c r="R1980" s="214"/>
      <c r="S1980" s="214"/>
      <c r="T1980" s="214"/>
      <c r="U1980" s="214"/>
    </row>
    <row r="1981" spans="2:21" ht="16.5">
      <c r="B1981" s="93" t="s">
        <v>284</v>
      </c>
      <c r="C1981" s="93"/>
      <c r="D1981" s="93"/>
      <c r="E1981" s="93"/>
      <c r="F1981" s="93"/>
      <c r="G1981" s="93"/>
      <c r="H1981" s="93"/>
      <c r="I1981" s="93"/>
      <c r="J1981" s="93"/>
      <c r="K1981" s="93"/>
      <c r="L1981" s="93"/>
      <c r="M1981" s="93"/>
      <c r="N1981" s="93"/>
      <c r="O1981" s="93"/>
      <c r="P1981" s="93"/>
      <c r="Q1981" s="93"/>
      <c r="R1981" s="93"/>
      <c r="S1981" s="93"/>
      <c r="T1981" s="93"/>
      <c r="U1981" s="93"/>
    </row>
    <row r="1982" spans="1:24" ht="16.5" customHeight="1">
      <c r="A1982" s="49" t="s">
        <v>299</v>
      </c>
      <c r="B1982" s="49"/>
      <c r="C1982" s="49"/>
      <c r="D1982" s="49"/>
      <c r="E1982" s="49"/>
      <c r="F1982" s="49"/>
      <c r="G1982" s="49"/>
      <c r="H1982" s="49"/>
      <c r="I1982" s="49"/>
      <c r="J1982" s="49"/>
      <c r="K1982" s="49"/>
      <c r="L1982" s="49"/>
      <c r="M1982" s="49"/>
      <c r="N1982" s="49"/>
      <c r="O1982" s="49"/>
      <c r="P1982" s="49"/>
      <c r="Q1982" s="49"/>
      <c r="R1982" s="49"/>
      <c r="S1982" s="49"/>
      <c r="T1982" s="49"/>
      <c r="U1982" s="49"/>
      <c r="V1982" s="49"/>
      <c r="W1982" s="49"/>
      <c r="X1982" s="49"/>
    </row>
    <row r="1983" spans="2:21" ht="17.25">
      <c r="B1983" s="51"/>
      <c r="C1983" s="51"/>
      <c r="D1983" s="51"/>
      <c r="E1983" s="51"/>
      <c r="F1983" s="51"/>
      <c r="G1983" s="51"/>
      <c r="H1983" s="51"/>
      <c r="I1983" s="51"/>
      <c r="J1983" s="51"/>
      <c r="K1983" s="51"/>
      <c r="L1983" s="51"/>
      <c r="M1983" s="51"/>
      <c r="N1983" s="51"/>
      <c r="O1983" s="51"/>
      <c r="P1983" s="51"/>
      <c r="Q1983" s="51"/>
      <c r="R1983" s="51"/>
      <c r="S1983" s="51"/>
      <c r="T1983" s="51"/>
      <c r="U1983" s="51"/>
    </row>
    <row r="1984" spans="2:21" ht="17.25">
      <c r="B1984" s="51"/>
      <c r="C1984" s="51"/>
      <c r="D1984" s="51"/>
      <c r="E1984" s="51"/>
      <c r="F1984" s="51"/>
      <c r="G1984" s="51"/>
      <c r="H1984" s="51"/>
      <c r="I1984" s="51"/>
      <c r="J1984" s="51"/>
      <c r="K1984" s="51"/>
      <c r="L1984" s="51"/>
      <c r="M1984" s="51"/>
      <c r="N1984" s="51"/>
      <c r="O1984" s="51"/>
      <c r="P1984" s="51"/>
      <c r="Q1984" s="51"/>
      <c r="R1984" s="51"/>
      <c r="S1984" s="51"/>
      <c r="T1984" s="51"/>
      <c r="U1984" s="51"/>
    </row>
    <row r="1985" spans="2:21" ht="17.25">
      <c r="B1985" s="51"/>
      <c r="C1985" s="51"/>
      <c r="D1985" s="51"/>
      <c r="E1985" s="51"/>
      <c r="F1985" s="51"/>
      <c r="G1985" s="51"/>
      <c r="H1985" s="51"/>
      <c r="I1985" s="51"/>
      <c r="J1985" s="51"/>
      <c r="K1985" s="51"/>
      <c r="L1985" s="51"/>
      <c r="M1985" s="51"/>
      <c r="N1985" s="51"/>
      <c r="O1985" s="51"/>
      <c r="P1985" s="51"/>
      <c r="Q1985" s="51"/>
      <c r="R1985" s="51"/>
      <c r="S1985" s="51"/>
      <c r="T1985" s="51"/>
      <c r="U1985" s="51"/>
    </row>
    <row r="1986" spans="2:21" ht="17.25">
      <c r="B1986" s="51"/>
      <c r="C1986" s="51"/>
      <c r="D1986" s="51"/>
      <c r="E1986" s="51"/>
      <c r="F1986" s="51"/>
      <c r="G1986" s="51"/>
      <c r="H1986" s="51"/>
      <c r="I1986" s="51"/>
      <c r="J1986" s="51"/>
      <c r="K1986" s="51"/>
      <c r="L1986" s="51"/>
      <c r="M1986" s="51"/>
      <c r="N1986" s="51"/>
      <c r="O1986" s="51"/>
      <c r="P1986" s="51"/>
      <c r="Q1986" s="51"/>
      <c r="R1986" s="51"/>
      <c r="S1986" s="51"/>
      <c r="T1986" s="51"/>
      <c r="U1986" s="51"/>
    </row>
    <row r="1987" spans="2:21" ht="17.25">
      <c r="B1987" s="51"/>
      <c r="C1987" s="51"/>
      <c r="D1987" s="51"/>
      <c r="E1987" s="51"/>
      <c r="F1987" s="51"/>
      <c r="G1987" s="51"/>
      <c r="H1987" s="51"/>
      <c r="I1987" s="51"/>
      <c r="J1987" s="51"/>
      <c r="K1987" s="51"/>
      <c r="L1987" s="51"/>
      <c r="M1987" s="51"/>
      <c r="N1987" s="51"/>
      <c r="O1987" s="51"/>
      <c r="P1987" s="51"/>
      <c r="Q1987" s="51"/>
      <c r="R1987" s="51"/>
      <c r="S1987" s="51"/>
      <c r="T1987" s="51"/>
      <c r="U1987" s="51"/>
    </row>
    <row r="1988" spans="2:21" ht="17.25">
      <c r="B1988" s="51"/>
      <c r="C1988" s="51"/>
      <c r="D1988" s="51"/>
      <c r="E1988" s="51"/>
      <c r="F1988" s="51"/>
      <c r="G1988" s="51"/>
      <c r="H1988" s="51"/>
      <c r="I1988" s="51"/>
      <c r="J1988" s="51"/>
      <c r="K1988" s="51"/>
      <c r="L1988" s="51"/>
      <c r="M1988" s="51"/>
      <c r="N1988" s="51"/>
      <c r="O1988" s="51"/>
      <c r="P1988" s="51"/>
      <c r="Q1988" s="51"/>
      <c r="R1988" s="51"/>
      <c r="S1988" s="51"/>
      <c r="T1988" s="51"/>
      <c r="U1988" s="51"/>
    </row>
    <row r="1989" spans="2:21" ht="17.25">
      <c r="B1989" s="51"/>
      <c r="C1989" s="51"/>
      <c r="D1989" s="51"/>
      <c r="E1989" s="51"/>
      <c r="F1989" s="51"/>
      <c r="G1989" s="51"/>
      <c r="H1989" s="51"/>
      <c r="I1989" s="51"/>
      <c r="J1989" s="51"/>
      <c r="K1989" s="51"/>
      <c r="L1989" s="51"/>
      <c r="M1989" s="51"/>
      <c r="N1989" s="51"/>
      <c r="O1989" s="51"/>
      <c r="P1989" s="51"/>
      <c r="Q1989" s="51"/>
      <c r="R1989" s="51"/>
      <c r="S1989" s="51"/>
      <c r="T1989" s="51"/>
      <c r="U1989" s="51"/>
    </row>
    <row r="1990" spans="2:21" ht="18">
      <c r="B1990" s="51"/>
      <c r="C1990" s="51"/>
      <c r="D1990" s="51"/>
      <c r="E1990" s="51"/>
      <c r="F1990" s="51"/>
      <c r="G1990" s="51"/>
      <c r="H1990" s="51"/>
      <c r="I1990" s="51"/>
      <c r="J1990" s="56">
        <v>5</v>
      </c>
      <c r="K1990" s="51"/>
      <c r="L1990" s="51"/>
      <c r="M1990" s="51"/>
      <c r="N1990" s="51"/>
      <c r="O1990" s="51"/>
      <c r="P1990" s="51"/>
      <c r="Q1990" s="51"/>
      <c r="R1990" s="51"/>
      <c r="S1990" s="51"/>
      <c r="T1990" s="51"/>
      <c r="U1990" s="51"/>
    </row>
    <row r="1991" spans="2:21" ht="17.25">
      <c r="B1991" s="51"/>
      <c r="C1991" s="51"/>
      <c r="D1991" s="51"/>
      <c r="E1991" s="51"/>
      <c r="F1991" s="51"/>
      <c r="G1991" s="51"/>
      <c r="H1991" s="51"/>
      <c r="I1991" s="51"/>
      <c r="J1991" s="51"/>
      <c r="K1991" s="51"/>
      <c r="L1991" s="51"/>
      <c r="M1991" s="51"/>
      <c r="N1991" s="51"/>
      <c r="O1991" s="51"/>
      <c r="P1991" s="51"/>
      <c r="Q1991" s="51"/>
      <c r="R1991" s="51"/>
      <c r="S1991" s="51"/>
      <c r="T1991" s="51"/>
      <c r="U1991" s="51"/>
    </row>
    <row r="1992" spans="2:21" ht="17.25">
      <c r="B1992" s="51"/>
      <c r="C1992" s="51"/>
      <c r="D1992" s="51"/>
      <c r="E1992" s="51"/>
      <c r="F1992" s="51"/>
      <c r="G1992" s="51"/>
      <c r="H1992" s="51"/>
      <c r="I1992" s="51"/>
      <c r="J1992" s="51"/>
      <c r="K1992" s="51"/>
      <c r="L1992" s="51"/>
      <c r="M1992" s="51"/>
      <c r="N1992" s="51"/>
      <c r="O1992" s="51"/>
      <c r="P1992" s="51"/>
      <c r="Q1992" s="51"/>
      <c r="R1992" s="51"/>
      <c r="S1992" s="51"/>
      <c r="T1992" s="51"/>
      <c r="U1992" s="51"/>
    </row>
    <row r="1993" spans="2:21" ht="18">
      <c r="B1993" s="56"/>
      <c r="C1993" s="56"/>
      <c r="D1993" s="56"/>
      <c r="E1993" s="56"/>
      <c r="F1993" s="56"/>
      <c r="G1993" s="56"/>
      <c r="H1993" s="56"/>
      <c r="I1993" s="56"/>
      <c r="J1993" s="56"/>
      <c r="K1993" s="56"/>
      <c r="L1993" s="56"/>
      <c r="M1993" s="56"/>
      <c r="N1993" s="56"/>
      <c r="O1993" s="56"/>
      <c r="P1993" s="56"/>
      <c r="Q1993" s="56"/>
      <c r="R1993" s="56"/>
      <c r="S1993" s="56"/>
      <c r="T1993" s="56"/>
      <c r="U1993" s="56"/>
    </row>
    <row r="1994" spans="2:21" ht="23.25">
      <c r="B1994" s="114" t="s">
        <v>146</v>
      </c>
      <c r="C1994" s="114"/>
      <c r="D1994" s="114"/>
      <c r="E1994" s="114"/>
      <c r="F1994" s="114"/>
      <c r="G1994" s="114"/>
      <c r="H1994" s="114"/>
      <c r="I1994" s="114"/>
      <c r="J1994" s="114"/>
      <c r="K1994" s="114"/>
      <c r="L1994" s="114"/>
      <c r="M1994" s="114"/>
      <c r="N1994" s="114"/>
      <c r="O1994" s="114"/>
      <c r="P1994" s="114"/>
      <c r="Q1994" s="114"/>
      <c r="R1994" s="114"/>
      <c r="S1994" s="114"/>
      <c r="T1994" s="114"/>
      <c r="U1994" s="114"/>
    </row>
    <row r="1995" spans="2:21" ht="22.5">
      <c r="B1995" s="115" t="s">
        <v>247</v>
      </c>
      <c r="C1995" s="115"/>
      <c r="D1995" s="115"/>
      <c r="E1995" s="115"/>
      <c r="F1995" s="115"/>
      <c r="G1995" s="115"/>
      <c r="H1995" s="115"/>
      <c r="I1995" s="115"/>
      <c r="J1995" s="115"/>
      <c r="K1995" s="115"/>
      <c r="L1995" s="115"/>
      <c r="M1995" s="115"/>
      <c r="N1995" s="115"/>
      <c r="O1995" s="115"/>
      <c r="P1995" s="115"/>
      <c r="Q1995" s="115"/>
      <c r="R1995" s="115"/>
      <c r="S1995" s="115"/>
      <c r="T1995" s="115"/>
      <c r="U1995" s="115"/>
    </row>
    <row r="1996" spans="2:21" ht="24" customHeight="1">
      <c r="B1996" s="116"/>
      <c r="C1996" s="116"/>
      <c r="D1996" s="116"/>
      <c r="E1996" s="116"/>
      <c r="F1996" s="229" t="s">
        <v>315</v>
      </c>
      <c r="G1996" s="229"/>
      <c r="H1996" s="229"/>
      <c r="I1996" s="229"/>
      <c r="J1996" s="229"/>
      <c r="K1996" s="229"/>
      <c r="L1996" s="229"/>
      <c r="M1996" s="229"/>
      <c r="N1996" s="229"/>
      <c r="O1996" s="229"/>
      <c r="P1996" s="229"/>
      <c r="Q1996" s="229"/>
      <c r="R1996" s="116"/>
      <c r="S1996" s="116"/>
      <c r="T1996" s="116"/>
      <c r="U1996" s="116"/>
    </row>
    <row r="1997" spans="2:21" ht="24" customHeight="1">
      <c r="B1997" s="227" t="s">
        <v>190</v>
      </c>
      <c r="C1997" s="227"/>
      <c r="D1997" s="227"/>
      <c r="E1997" s="227"/>
      <c r="F1997" s="227"/>
      <c r="G1997" s="227"/>
      <c r="H1997" s="9"/>
      <c r="I1997" s="57"/>
      <c r="J1997" s="9"/>
      <c r="K1997" s="53"/>
      <c r="L1997" s="53"/>
      <c r="M1997" s="53"/>
      <c r="N1997" s="53"/>
      <c r="O1997" s="53"/>
      <c r="P1997" s="53"/>
      <c r="Q1997" s="53"/>
      <c r="R1997" s="53"/>
      <c r="S1997" s="53"/>
      <c r="T1997" s="53"/>
      <c r="U1997" s="53"/>
    </row>
    <row r="1998" spans="2:22" ht="24" customHeight="1">
      <c r="B1998" s="3" t="s">
        <v>22</v>
      </c>
      <c r="Q1998" s="3" t="s">
        <v>22</v>
      </c>
      <c r="V1998" s="62"/>
    </row>
    <row r="1999" spans="2:22" ht="24" customHeight="1">
      <c r="B1999" s="69" t="s">
        <v>1</v>
      </c>
      <c r="C1999" s="72" t="s">
        <v>343</v>
      </c>
      <c r="D1999" s="70" t="s">
        <v>29</v>
      </c>
      <c r="E1999" s="70" t="s">
        <v>4</v>
      </c>
      <c r="F1999" s="71" t="s">
        <v>21</v>
      </c>
      <c r="G1999" s="72" t="s">
        <v>12</v>
      </c>
      <c r="H1999" s="72" t="s">
        <v>13</v>
      </c>
      <c r="I1999" s="73" t="s">
        <v>0</v>
      </c>
      <c r="J1999" s="74" t="s">
        <v>11</v>
      </c>
      <c r="K1999" s="74" t="s">
        <v>12</v>
      </c>
      <c r="L1999" s="72" t="s">
        <v>13</v>
      </c>
      <c r="M1999" s="73" t="s">
        <v>0</v>
      </c>
      <c r="N1999" s="72" t="s">
        <v>14</v>
      </c>
      <c r="O1999" s="74" t="s">
        <v>15</v>
      </c>
      <c r="P1999" s="74" t="s">
        <v>13</v>
      </c>
      <c r="Q1999" s="73" t="s">
        <v>0</v>
      </c>
      <c r="R1999" s="74" t="s">
        <v>23</v>
      </c>
      <c r="S1999" s="74" t="s">
        <v>24</v>
      </c>
      <c r="T1999" s="72" t="s">
        <v>13</v>
      </c>
      <c r="U1999" s="73" t="s">
        <v>0</v>
      </c>
      <c r="V1999" s="62"/>
    </row>
    <row r="2000" spans="2:21" ht="24" customHeight="1">
      <c r="B2000" s="69" t="s">
        <v>3</v>
      </c>
      <c r="C2000" s="101" t="s">
        <v>319</v>
      </c>
      <c r="D2000" s="70" t="s">
        <v>30</v>
      </c>
      <c r="E2000" s="70" t="s">
        <v>5</v>
      </c>
      <c r="F2000" s="70" t="s">
        <v>7</v>
      </c>
      <c r="G2000" s="70" t="s">
        <v>8</v>
      </c>
      <c r="H2000" s="70" t="s">
        <v>9</v>
      </c>
      <c r="I2000" s="60" t="s">
        <v>10</v>
      </c>
      <c r="J2000" s="70" t="s">
        <v>7</v>
      </c>
      <c r="K2000" s="70" t="s">
        <v>8</v>
      </c>
      <c r="L2000" s="70" t="s">
        <v>9</v>
      </c>
      <c r="M2000" s="60" t="s">
        <v>10</v>
      </c>
      <c r="N2000" s="70" t="s">
        <v>7</v>
      </c>
      <c r="O2000" s="70" t="s">
        <v>8</v>
      </c>
      <c r="P2000" s="70" t="s">
        <v>9</v>
      </c>
      <c r="Q2000" s="60" t="s">
        <v>10</v>
      </c>
      <c r="R2000" s="73" t="s">
        <v>7</v>
      </c>
      <c r="S2000" s="73" t="s">
        <v>8</v>
      </c>
      <c r="T2000" s="70" t="s">
        <v>9</v>
      </c>
      <c r="U2000" s="60" t="s">
        <v>10</v>
      </c>
    </row>
    <row r="2001" spans="2:17" ht="24" customHeight="1">
      <c r="B2001" s="11"/>
      <c r="C2001" s="165" t="s">
        <v>320</v>
      </c>
      <c r="D2001" s="70" t="s">
        <v>308</v>
      </c>
      <c r="E2001" s="70" t="s">
        <v>6</v>
      </c>
      <c r="F2001" s="70" t="s">
        <v>31</v>
      </c>
      <c r="G2001" s="70" t="s">
        <v>31</v>
      </c>
      <c r="H2001" s="10">
        <v>0.03</v>
      </c>
      <c r="L2001" s="10">
        <v>0.01</v>
      </c>
      <c r="N2001" s="4"/>
      <c r="O2001" s="4"/>
      <c r="P2001" s="10">
        <v>0.01</v>
      </c>
      <c r="Q2001" s="4"/>
    </row>
    <row r="2002" spans="2:21" ht="24" customHeight="1">
      <c r="B2002" s="11"/>
      <c r="D2002" s="4" t="s">
        <v>32</v>
      </c>
      <c r="E2002" s="5"/>
      <c r="F2002" s="4" t="s">
        <v>32</v>
      </c>
      <c r="G2002" s="4" t="s">
        <v>32</v>
      </c>
      <c r="H2002" s="4" t="s">
        <v>32</v>
      </c>
      <c r="I2002" s="4" t="s">
        <v>32</v>
      </c>
      <c r="J2002" s="4" t="s">
        <v>32</v>
      </c>
      <c r="K2002" s="4" t="s">
        <v>32</v>
      </c>
      <c r="L2002" s="4" t="s">
        <v>32</v>
      </c>
      <c r="N2002" s="4" t="s">
        <v>32</v>
      </c>
      <c r="O2002" s="4" t="s">
        <v>32</v>
      </c>
      <c r="P2002" s="4" t="s">
        <v>32</v>
      </c>
      <c r="Q2002" s="4" t="s">
        <v>32</v>
      </c>
      <c r="R2002" s="4" t="s">
        <v>32</v>
      </c>
      <c r="S2002" s="4" t="s">
        <v>32</v>
      </c>
      <c r="T2002" s="4" t="s">
        <v>32</v>
      </c>
      <c r="U2002" s="4" t="s">
        <v>32</v>
      </c>
    </row>
    <row r="2003" spans="2:21" ht="24" customHeight="1">
      <c r="B2003" s="60">
        <v>1</v>
      </c>
      <c r="C2003" s="60"/>
      <c r="D2003" s="60">
        <v>3</v>
      </c>
      <c r="E2003" s="60">
        <v>4</v>
      </c>
      <c r="F2003" s="60">
        <v>5</v>
      </c>
      <c r="G2003" s="60">
        <v>6</v>
      </c>
      <c r="H2003" s="61">
        <v>7</v>
      </c>
      <c r="I2003" s="60">
        <v>8</v>
      </c>
      <c r="J2003" s="60">
        <v>9</v>
      </c>
      <c r="K2003" s="60">
        <v>10</v>
      </c>
      <c r="L2003" s="61">
        <v>11</v>
      </c>
      <c r="M2003" s="60">
        <v>12</v>
      </c>
      <c r="N2003" s="60">
        <v>13</v>
      </c>
      <c r="O2003" s="60">
        <v>14</v>
      </c>
      <c r="P2003" s="61">
        <v>15</v>
      </c>
      <c r="Q2003" s="60">
        <v>16</v>
      </c>
      <c r="R2003" s="60">
        <v>17</v>
      </c>
      <c r="S2003" s="60">
        <v>18</v>
      </c>
      <c r="T2003" s="60">
        <v>19</v>
      </c>
      <c r="U2003" s="60">
        <v>20</v>
      </c>
    </row>
    <row r="2004" spans="2:8" ht="24" customHeight="1">
      <c r="B2004" s="137"/>
      <c r="E2004" s="3" t="s">
        <v>22</v>
      </c>
      <c r="H2004" s="4"/>
    </row>
    <row r="2005" spans="1:21" ht="24" customHeight="1">
      <c r="A2005" s="193">
        <v>1</v>
      </c>
      <c r="B2005" s="197" t="s">
        <v>16</v>
      </c>
      <c r="C2005" s="127">
        <v>122</v>
      </c>
      <c r="D2005" s="127">
        <f>C2005*15</f>
        <v>1830</v>
      </c>
      <c r="E2005" s="127">
        <f>SUM(C2005*32)</f>
        <v>3904</v>
      </c>
      <c r="F2005" s="127">
        <f>SUM(C2005*22)</f>
        <v>2684</v>
      </c>
      <c r="G2005" s="127">
        <f>SUM(E2005*8)</f>
        <v>31232</v>
      </c>
      <c r="H2005" s="127" t="s">
        <v>20</v>
      </c>
      <c r="I2005" s="128">
        <f>SUM(D2005+F2005+G2005)</f>
        <v>35746</v>
      </c>
      <c r="J2005" s="127">
        <f>SUM(C2005*3)</f>
        <v>366</v>
      </c>
      <c r="K2005" s="127">
        <f>SUM(E2005*0.5)</f>
        <v>1952</v>
      </c>
      <c r="L2005" s="127" t="str">
        <f>+L2007</f>
        <v>+</v>
      </c>
      <c r="M2005" s="128">
        <f>SUM(J2005:L2005)</f>
        <v>2318</v>
      </c>
      <c r="N2005" s="127">
        <f>SUM(C2005*3)</f>
        <v>366</v>
      </c>
      <c r="O2005" s="127">
        <f>SUM(E2005*1)</f>
        <v>3904</v>
      </c>
      <c r="P2005" s="127" t="s">
        <v>20</v>
      </c>
      <c r="Q2005" s="128">
        <f>SUM(N2005:P2005)</f>
        <v>4270</v>
      </c>
      <c r="R2005" s="127">
        <f>SUM(C2005*2)</f>
        <v>244</v>
      </c>
      <c r="S2005" s="127">
        <f>SUM(E2005*0.5)</f>
        <v>1952</v>
      </c>
      <c r="T2005" s="127" t="s">
        <v>20</v>
      </c>
      <c r="U2005" s="128">
        <f>SUM(R2005:T2005)</f>
        <v>2196</v>
      </c>
    </row>
    <row r="2006" spans="1:21" ht="24" customHeight="1">
      <c r="A2006" s="193">
        <v>2</v>
      </c>
      <c r="B2006" s="197" t="s">
        <v>17</v>
      </c>
      <c r="C2006" s="127">
        <v>45</v>
      </c>
      <c r="D2006" s="127">
        <f>C2006*15</f>
        <v>675</v>
      </c>
      <c r="E2006" s="129">
        <f>SUM(C2006*24)</f>
        <v>1080</v>
      </c>
      <c r="F2006" s="127">
        <f>SUM(C2006*32.5)</f>
        <v>1462.5</v>
      </c>
      <c r="G2006" s="127">
        <f>SUM(E2006*8)</f>
        <v>8640</v>
      </c>
      <c r="H2006" s="127" t="s">
        <v>20</v>
      </c>
      <c r="I2006" s="128">
        <f>SUM(D2006+F2006+G2006)</f>
        <v>10777.5</v>
      </c>
      <c r="J2006" s="127">
        <f>SUM(C2006*2.5)</f>
        <v>112.5</v>
      </c>
      <c r="K2006" s="127">
        <f>SUM(E2006*0.5)</f>
        <v>540</v>
      </c>
      <c r="L2006" s="127" t="s">
        <v>20</v>
      </c>
      <c r="M2006" s="128">
        <f>SUM(J2006:L2006)</f>
        <v>652.5</v>
      </c>
      <c r="N2006" s="127">
        <f>SUM(C2006*3)</f>
        <v>135</v>
      </c>
      <c r="O2006" s="127">
        <f>SUM(E2006*1)</f>
        <v>1080</v>
      </c>
      <c r="P2006" s="127" t="s">
        <v>20</v>
      </c>
      <c r="Q2006" s="128">
        <f>SUM(N2006:P2006)</f>
        <v>1215</v>
      </c>
      <c r="R2006" s="127">
        <f>SUM(C2006*2)</f>
        <v>90</v>
      </c>
      <c r="S2006" s="127">
        <f>SUM(E2006*0.5)</f>
        <v>540</v>
      </c>
      <c r="T2006" s="127" t="s">
        <v>20</v>
      </c>
      <c r="U2006" s="128">
        <f>SUM(R2006:T2006)</f>
        <v>630</v>
      </c>
    </row>
    <row r="2007" spans="1:21" ht="23.25">
      <c r="A2007" s="193">
        <v>3</v>
      </c>
      <c r="B2007" s="197" t="s">
        <v>18</v>
      </c>
      <c r="C2007" s="127">
        <v>83</v>
      </c>
      <c r="D2007" s="127">
        <f>C2007*15</f>
        <v>1245</v>
      </c>
      <c r="E2007" s="127">
        <f>SUM(C2007*32)</f>
        <v>2656</v>
      </c>
      <c r="F2007" s="127">
        <f>SUM(C2007*22)</f>
        <v>1826</v>
      </c>
      <c r="G2007" s="127">
        <f>SUM(E2007*8)</f>
        <v>21248</v>
      </c>
      <c r="H2007" s="127" t="s">
        <v>20</v>
      </c>
      <c r="I2007" s="128">
        <f>SUM(D2007+F2007+G2007)</f>
        <v>24319</v>
      </c>
      <c r="J2007" s="127">
        <f>SUM(C2007*3)</f>
        <v>249</v>
      </c>
      <c r="K2007" s="127">
        <f>SUM(E2007*0.5)</f>
        <v>1328</v>
      </c>
      <c r="L2007" s="127" t="s">
        <v>20</v>
      </c>
      <c r="M2007" s="128">
        <f>SUM(J2007:L2007)</f>
        <v>1577</v>
      </c>
      <c r="N2007" s="127">
        <f>SUM(C2007*3)</f>
        <v>249</v>
      </c>
      <c r="O2007" s="127">
        <f>SUM(E2007*1)</f>
        <v>2656</v>
      </c>
      <c r="P2007" s="127" t="s">
        <v>20</v>
      </c>
      <c r="Q2007" s="128">
        <f>SUM(N2007:P2007)</f>
        <v>2905</v>
      </c>
      <c r="R2007" s="127">
        <f>SUM(C2007*2)</f>
        <v>166</v>
      </c>
      <c r="S2007" s="127">
        <f>SUM(E2007*0.5)</f>
        <v>1328</v>
      </c>
      <c r="T2007" s="127" t="s">
        <v>20</v>
      </c>
      <c r="U2007" s="128">
        <f>SUM(R2007:T2007)</f>
        <v>1494</v>
      </c>
    </row>
    <row r="2008" spans="1:21" ht="23.25">
      <c r="A2008" s="193">
        <v>4</v>
      </c>
      <c r="B2008" s="197" t="s">
        <v>84</v>
      </c>
      <c r="C2008" s="127">
        <v>32</v>
      </c>
      <c r="D2008" s="127">
        <f>C2008*15</f>
        <v>480</v>
      </c>
      <c r="E2008" s="129">
        <f>SUM(C2008*24)</f>
        <v>768</v>
      </c>
      <c r="F2008" s="127">
        <f>SUM(C2008*32.5)</f>
        <v>1040</v>
      </c>
      <c r="G2008" s="127">
        <f>SUM(E2008*8)</f>
        <v>6144</v>
      </c>
      <c r="H2008" s="127" t="s">
        <v>20</v>
      </c>
      <c r="I2008" s="128">
        <f>SUM(D2008+F2008+G2008)</f>
        <v>7664</v>
      </c>
      <c r="J2008" s="127">
        <f>SUM(C2008*2.5)</f>
        <v>80</v>
      </c>
      <c r="K2008" s="127">
        <f>SUM(E2008*0.5)</f>
        <v>384</v>
      </c>
      <c r="L2008" s="127" t="s">
        <v>20</v>
      </c>
      <c r="M2008" s="128">
        <f>SUM(J2008:L2008)</f>
        <v>464</v>
      </c>
      <c r="N2008" s="127">
        <f>SUM(C2008*3)</f>
        <v>96</v>
      </c>
      <c r="O2008" s="127">
        <f>SUM(E2008*1)</f>
        <v>768</v>
      </c>
      <c r="P2008" s="127" t="s">
        <v>20</v>
      </c>
      <c r="Q2008" s="128">
        <f>SUM(N2008:P2008)</f>
        <v>864</v>
      </c>
      <c r="R2008" s="127">
        <f>SUM(C2008*2)</f>
        <v>64</v>
      </c>
      <c r="S2008" s="127">
        <f>SUM(E2008*0.5)</f>
        <v>384</v>
      </c>
      <c r="T2008" s="127" t="s">
        <v>20</v>
      </c>
      <c r="U2008" s="128">
        <f>SUM(R2008:T2008)</f>
        <v>448</v>
      </c>
    </row>
    <row r="2009" spans="2:21" ht="19.5">
      <c r="B2009" s="133" t="s">
        <v>27</v>
      </c>
      <c r="C2009" s="120">
        <f>C2008+C2007+C2006+C2005</f>
        <v>282</v>
      </c>
      <c r="D2009" s="127">
        <f>C2009*15</f>
        <v>4230</v>
      </c>
      <c r="E2009" s="130">
        <f aca="true" t="shared" si="50" ref="E2009:U2009">SUM(E2005:E2008)</f>
        <v>8408</v>
      </c>
      <c r="F2009" s="130">
        <f t="shared" si="50"/>
        <v>7012.5</v>
      </c>
      <c r="G2009" s="130">
        <f t="shared" si="50"/>
        <v>67264</v>
      </c>
      <c r="H2009" s="130">
        <f t="shared" si="50"/>
        <v>0</v>
      </c>
      <c r="I2009" s="130">
        <f t="shared" si="50"/>
        <v>78506.5</v>
      </c>
      <c r="J2009" s="130">
        <f t="shared" si="50"/>
        <v>807.5</v>
      </c>
      <c r="K2009" s="130">
        <f t="shared" si="50"/>
        <v>4204</v>
      </c>
      <c r="L2009" s="130">
        <f t="shared" si="50"/>
        <v>0</v>
      </c>
      <c r="M2009" s="130">
        <f t="shared" si="50"/>
        <v>5011.5</v>
      </c>
      <c r="N2009" s="130">
        <f t="shared" si="50"/>
        <v>846</v>
      </c>
      <c r="O2009" s="130">
        <f t="shared" si="50"/>
        <v>8408</v>
      </c>
      <c r="P2009" s="130">
        <f t="shared" si="50"/>
        <v>0</v>
      </c>
      <c r="Q2009" s="130">
        <f t="shared" si="50"/>
        <v>9254</v>
      </c>
      <c r="R2009" s="130">
        <f t="shared" si="50"/>
        <v>564</v>
      </c>
      <c r="S2009" s="130">
        <f t="shared" si="50"/>
        <v>4204</v>
      </c>
      <c r="T2009" s="130">
        <f t="shared" si="50"/>
        <v>0</v>
      </c>
      <c r="U2009" s="130">
        <f t="shared" si="50"/>
        <v>4768</v>
      </c>
    </row>
    <row r="2010" spans="2:22" ht="19.5">
      <c r="B2010" s="41" t="s">
        <v>298</v>
      </c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87" t="s">
        <v>21</v>
      </c>
      <c r="T2010" s="88" t="s">
        <v>205</v>
      </c>
      <c r="U2010" s="40"/>
      <c r="V2010" s="62"/>
    </row>
    <row r="2011" spans="2:22" ht="16.5">
      <c r="B2011" s="113" t="s">
        <v>69</v>
      </c>
      <c r="C2011" s="113"/>
      <c r="D2011" s="113"/>
      <c r="E2011" s="113"/>
      <c r="F2011" s="212"/>
      <c r="G2011" s="212"/>
      <c r="H2011" s="212"/>
      <c r="I2011" s="212"/>
      <c r="J2011" s="212"/>
      <c r="K2011" s="212"/>
      <c r="L2011" s="212"/>
      <c r="M2011" s="212"/>
      <c r="N2011" s="212"/>
      <c r="O2011" s="212"/>
      <c r="P2011" s="80"/>
      <c r="Q2011" s="80"/>
      <c r="R2011" s="212"/>
      <c r="S2011" s="212"/>
      <c r="T2011" s="212"/>
      <c r="U2011" s="212"/>
      <c r="V2011" s="62"/>
    </row>
    <row r="2012" spans="2:22" ht="15.75">
      <c r="B2012" s="80"/>
      <c r="C2012" s="211"/>
      <c r="D2012" s="211"/>
      <c r="E2012" s="211" t="s">
        <v>265</v>
      </c>
      <c r="F2012" s="211"/>
      <c r="G2012" s="211" t="s">
        <v>269</v>
      </c>
      <c r="H2012" s="214"/>
      <c r="I2012" s="214"/>
      <c r="J2012" s="214"/>
      <c r="K2012" s="214"/>
      <c r="L2012" s="211" t="s">
        <v>207</v>
      </c>
      <c r="M2012" s="211"/>
      <c r="N2012" s="211"/>
      <c r="O2012" s="211"/>
      <c r="P2012" s="96"/>
      <c r="Q2012" s="183"/>
      <c r="R2012" s="211" t="s">
        <v>206</v>
      </c>
      <c r="S2012" s="214"/>
      <c r="T2012" s="214"/>
      <c r="U2012" s="214"/>
      <c r="V2012" s="62"/>
    </row>
    <row r="2013" spans="2:22" ht="15.75">
      <c r="B2013" s="80"/>
      <c r="C2013" s="66"/>
      <c r="D2013" s="65" t="s">
        <v>267</v>
      </c>
      <c r="E2013" s="66" t="s">
        <v>266</v>
      </c>
      <c r="F2013" s="65" t="s">
        <v>267</v>
      </c>
      <c r="G2013" s="96"/>
      <c r="H2013" s="96"/>
      <c r="I2013" s="96"/>
      <c r="J2013" s="96"/>
      <c r="K2013" s="96"/>
      <c r="L2013" s="211" t="s">
        <v>208</v>
      </c>
      <c r="M2013" s="214"/>
      <c r="N2013" s="214"/>
      <c r="O2013" s="214"/>
      <c r="P2013" s="96"/>
      <c r="Q2013" s="96"/>
      <c r="R2013" s="96"/>
      <c r="S2013" s="96"/>
      <c r="T2013" s="96"/>
      <c r="U2013" s="96"/>
      <c r="V2013" s="62"/>
    </row>
    <row r="2014" spans="2:30" ht="15.75">
      <c r="B2014" s="49" t="s">
        <v>263</v>
      </c>
      <c r="C2014" s="85"/>
      <c r="D2014" s="85">
        <v>0</v>
      </c>
      <c r="E2014" s="85">
        <v>46</v>
      </c>
      <c r="F2014" s="85">
        <v>0</v>
      </c>
      <c r="G2014" s="96"/>
      <c r="H2014" s="96"/>
      <c r="I2014" s="96"/>
      <c r="J2014" s="96"/>
      <c r="K2014" s="96"/>
      <c r="L2014" s="211" t="s">
        <v>209</v>
      </c>
      <c r="M2014" s="214"/>
      <c r="N2014" s="214"/>
      <c r="O2014" s="214"/>
      <c r="P2014" s="96"/>
      <c r="Q2014" s="96"/>
      <c r="R2014" s="96"/>
      <c r="S2014" s="96"/>
      <c r="T2014" s="96"/>
      <c r="U2014" s="96"/>
      <c r="V2014" s="62"/>
      <c r="W2014" s="62"/>
      <c r="X2014" s="62"/>
      <c r="Y2014" s="62"/>
      <c r="Z2014" s="62"/>
      <c r="AA2014" s="62"/>
      <c r="AB2014" s="62"/>
      <c r="AC2014" s="62"/>
      <c r="AD2014" s="62"/>
    </row>
    <row r="2015" spans="2:30" ht="15.75">
      <c r="B2015" s="49" t="s">
        <v>264</v>
      </c>
      <c r="C2015" s="85"/>
      <c r="D2015" s="85">
        <v>0</v>
      </c>
      <c r="E2015" s="85">
        <v>0</v>
      </c>
      <c r="F2015" s="85">
        <v>0</v>
      </c>
      <c r="G2015" s="96"/>
      <c r="H2015" s="96"/>
      <c r="I2015" s="96"/>
      <c r="J2015" s="96"/>
      <c r="K2015" s="96"/>
      <c r="L2015" s="96"/>
      <c r="M2015" s="96"/>
      <c r="N2015" s="96"/>
      <c r="O2015" s="96"/>
      <c r="P2015" s="96"/>
      <c r="Q2015" s="96"/>
      <c r="R2015" s="96"/>
      <c r="S2015" s="96"/>
      <c r="T2015" s="96"/>
      <c r="U2015" s="96"/>
      <c r="V2015" s="62"/>
      <c r="W2015" s="62"/>
      <c r="X2015" s="62"/>
      <c r="Y2015" s="62"/>
      <c r="Z2015" s="62"/>
      <c r="AA2015" s="62"/>
      <c r="AB2015" s="62"/>
      <c r="AC2015" s="62"/>
      <c r="AD2015" s="62"/>
    </row>
    <row r="2016" spans="2:30" ht="16.5">
      <c r="B2016" s="82" t="s">
        <v>27</v>
      </c>
      <c r="C2016" s="90"/>
      <c r="D2016" s="90">
        <f>D2014+D2015</f>
        <v>0</v>
      </c>
      <c r="E2016" s="90">
        <f>E2014+E2015</f>
        <v>46</v>
      </c>
      <c r="F2016" s="90">
        <f>F2014+F2015</f>
        <v>0</v>
      </c>
      <c r="G2016" s="213" t="s">
        <v>0</v>
      </c>
      <c r="H2016" s="214"/>
      <c r="I2016" s="214"/>
      <c r="J2016" s="214"/>
      <c r="K2016" s="214"/>
      <c r="L2016" s="214"/>
      <c r="M2016" s="214"/>
      <c r="N2016" s="214"/>
      <c r="O2016" s="214"/>
      <c r="P2016" s="214"/>
      <c r="Q2016" s="214"/>
      <c r="R2016" s="214"/>
      <c r="S2016" s="214"/>
      <c r="T2016" s="214"/>
      <c r="U2016" s="214"/>
      <c r="W2016" s="62"/>
      <c r="X2016" s="62"/>
      <c r="Y2016" s="62"/>
      <c r="Z2016" s="62"/>
      <c r="AA2016" s="62"/>
      <c r="AB2016" s="62"/>
      <c r="AC2016" s="62"/>
      <c r="AD2016" s="62"/>
    </row>
    <row r="2017" spans="2:30" ht="17.25">
      <c r="B2017" s="82" t="s">
        <v>102</v>
      </c>
      <c r="C2017" s="220"/>
      <c r="D2017" s="220"/>
      <c r="E2017" s="220"/>
      <c r="F2017" s="220"/>
      <c r="G2017" s="213" t="s">
        <v>268</v>
      </c>
      <c r="H2017" s="214"/>
      <c r="I2017" s="214"/>
      <c r="J2017" s="214"/>
      <c r="K2017" s="214"/>
      <c r="L2017" s="214"/>
      <c r="M2017" s="214"/>
      <c r="N2017" s="214"/>
      <c r="O2017" s="214"/>
      <c r="P2017" s="214"/>
      <c r="Q2017" s="214"/>
      <c r="R2017" s="214"/>
      <c r="S2017" s="214"/>
      <c r="T2017" s="214"/>
      <c r="U2017" s="214"/>
      <c r="W2017" s="62"/>
      <c r="X2017" s="62"/>
      <c r="Y2017" s="62"/>
      <c r="Z2017" s="62"/>
      <c r="AA2017" s="62"/>
      <c r="AB2017" s="62"/>
      <c r="AC2017" s="62"/>
      <c r="AD2017" s="62"/>
    </row>
    <row r="2018" spans="2:30" ht="18">
      <c r="B2018" s="45"/>
      <c r="C2018" s="219"/>
      <c r="D2018" s="219"/>
      <c r="E2018" s="48"/>
      <c r="F2018" s="48"/>
      <c r="G2018" s="213" t="s">
        <v>305</v>
      </c>
      <c r="H2018" s="214"/>
      <c r="I2018" s="214"/>
      <c r="J2018" s="214"/>
      <c r="K2018" s="214"/>
      <c r="L2018" s="214"/>
      <c r="M2018" s="214"/>
      <c r="N2018" s="214"/>
      <c r="O2018" s="214"/>
      <c r="P2018" s="214"/>
      <c r="Q2018" s="214"/>
      <c r="R2018" s="214"/>
      <c r="S2018" s="214"/>
      <c r="T2018" s="214"/>
      <c r="U2018" s="214"/>
      <c r="W2018" s="62"/>
      <c r="X2018" s="62"/>
      <c r="Y2018" s="62"/>
      <c r="Z2018" s="62"/>
      <c r="AA2018" s="62"/>
      <c r="AB2018" s="62"/>
      <c r="AC2018" s="62"/>
      <c r="AD2018" s="62"/>
    </row>
    <row r="2019" spans="2:30" ht="16.5">
      <c r="B2019" s="93" t="s">
        <v>285</v>
      </c>
      <c r="C2019" s="93"/>
      <c r="D2019" s="93"/>
      <c r="E2019" s="93"/>
      <c r="F2019" s="93"/>
      <c r="G2019" s="93"/>
      <c r="H2019" s="93"/>
      <c r="I2019" s="93"/>
      <c r="J2019" s="93"/>
      <c r="K2019" s="93"/>
      <c r="L2019" s="93"/>
      <c r="M2019" s="93"/>
      <c r="N2019" s="93"/>
      <c r="O2019" s="93"/>
      <c r="P2019" s="93"/>
      <c r="Q2019" s="93"/>
      <c r="R2019" s="93"/>
      <c r="S2019" s="93"/>
      <c r="T2019" s="93"/>
      <c r="U2019" s="93"/>
      <c r="W2019" s="62"/>
      <c r="X2019" s="62"/>
      <c r="Y2019" s="62"/>
      <c r="Z2019" s="62"/>
      <c r="AA2019" s="62"/>
      <c r="AB2019" s="62"/>
      <c r="AC2019" s="62"/>
      <c r="AD2019" s="62"/>
    </row>
    <row r="2020" spans="1:25" ht="16.5" customHeight="1">
      <c r="A2020" s="49" t="s">
        <v>299</v>
      </c>
      <c r="B2020" s="49"/>
      <c r="C2020" s="49"/>
      <c r="D2020" s="49"/>
      <c r="E2020" s="49"/>
      <c r="F2020" s="49"/>
      <c r="G2020" s="49"/>
      <c r="H2020" s="49"/>
      <c r="I2020" s="49"/>
      <c r="J2020" s="49"/>
      <c r="K2020" s="49"/>
      <c r="L2020" s="49"/>
      <c r="M2020" s="49"/>
      <c r="N2020" s="49"/>
      <c r="O2020" s="49"/>
      <c r="P2020" s="49"/>
      <c r="Q2020" s="49"/>
      <c r="R2020" s="49"/>
      <c r="S2020" s="49"/>
      <c r="T2020" s="49"/>
      <c r="U2020" s="49"/>
      <c r="V2020" s="49"/>
      <c r="W2020" s="49"/>
      <c r="X2020" s="49"/>
      <c r="Y2020" s="49"/>
    </row>
    <row r="2021" spans="2:21" ht="17.25">
      <c r="B2021" s="51"/>
      <c r="C2021" s="51"/>
      <c r="D2021" s="51"/>
      <c r="E2021" s="51"/>
      <c r="F2021" s="51"/>
      <c r="G2021" s="51"/>
      <c r="H2021" s="51"/>
      <c r="I2021" s="51"/>
      <c r="J2021" s="51"/>
      <c r="K2021" s="51"/>
      <c r="L2021" s="51"/>
      <c r="M2021" s="51"/>
      <c r="N2021" s="51"/>
      <c r="O2021" s="51"/>
      <c r="P2021" s="51"/>
      <c r="Q2021" s="51"/>
      <c r="R2021" s="51"/>
      <c r="S2021" s="51"/>
      <c r="T2021" s="51"/>
      <c r="U2021" s="51"/>
    </row>
    <row r="2022" spans="2:21" ht="17.25">
      <c r="B2022" s="51"/>
      <c r="C2022" s="51"/>
      <c r="D2022" s="51"/>
      <c r="E2022" s="51"/>
      <c r="F2022" s="51"/>
      <c r="G2022" s="51"/>
      <c r="H2022" s="51"/>
      <c r="I2022" s="51"/>
      <c r="J2022" s="51"/>
      <c r="K2022" s="51"/>
      <c r="L2022" s="51"/>
      <c r="M2022" s="51"/>
      <c r="N2022" s="51"/>
      <c r="O2022" s="51"/>
      <c r="P2022" s="51"/>
      <c r="Q2022" s="51"/>
      <c r="R2022" s="51"/>
      <c r="S2022" s="51"/>
      <c r="T2022" s="51"/>
      <c r="U2022" s="51"/>
    </row>
    <row r="2023" spans="2:21" ht="17.25">
      <c r="B2023" s="51"/>
      <c r="C2023" s="51"/>
      <c r="D2023" s="51"/>
      <c r="E2023" s="51"/>
      <c r="F2023" s="51"/>
      <c r="G2023" s="51"/>
      <c r="H2023" s="51"/>
      <c r="I2023" s="51"/>
      <c r="J2023" s="51"/>
      <c r="K2023" s="51"/>
      <c r="L2023" s="51"/>
      <c r="M2023" s="51"/>
      <c r="N2023" s="51"/>
      <c r="O2023" s="51"/>
      <c r="P2023" s="51"/>
      <c r="Q2023" s="51"/>
      <c r="R2023" s="51"/>
      <c r="S2023" s="51"/>
      <c r="T2023" s="51"/>
      <c r="U2023" s="51"/>
    </row>
    <row r="2024" spans="2:21" ht="17.25">
      <c r="B2024" s="51"/>
      <c r="C2024" s="51"/>
      <c r="D2024" s="51"/>
      <c r="E2024" s="51"/>
      <c r="F2024" s="51"/>
      <c r="G2024" s="51"/>
      <c r="H2024" s="51"/>
      <c r="I2024" s="51"/>
      <c r="J2024" s="51"/>
      <c r="K2024" s="51"/>
      <c r="L2024" s="51"/>
      <c r="M2024" s="51"/>
      <c r="N2024" s="51"/>
      <c r="O2024" s="51"/>
      <c r="P2024" s="51"/>
      <c r="Q2024" s="51"/>
      <c r="R2024" s="51"/>
      <c r="S2024" s="51"/>
      <c r="T2024" s="51"/>
      <c r="U2024" s="51"/>
    </row>
    <row r="2025" spans="2:21" ht="17.25">
      <c r="B2025" s="51"/>
      <c r="C2025" s="51"/>
      <c r="D2025" s="51"/>
      <c r="E2025" s="51"/>
      <c r="F2025" s="51"/>
      <c r="G2025" s="51"/>
      <c r="H2025" s="51"/>
      <c r="I2025" s="51"/>
      <c r="J2025" s="51"/>
      <c r="K2025" s="51"/>
      <c r="L2025" s="51"/>
      <c r="M2025" s="51"/>
      <c r="N2025" s="51"/>
      <c r="O2025" s="51"/>
      <c r="P2025" s="51"/>
      <c r="Q2025" s="51"/>
      <c r="R2025" s="51"/>
      <c r="S2025" s="51"/>
      <c r="T2025" s="51"/>
      <c r="U2025" s="51"/>
    </row>
    <row r="2026" spans="2:21" ht="18">
      <c r="B2026" s="51"/>
      <c r="C2026" s="51"/>
      <c r="D2026" s="51"/>
      <c r="E2026" s="51"/>
      <c r="F2026" s="51"/>
      <c r="G2026" s="51"/>
      <c r="H2026" s="51"/>
      <c r="I2026" s="51"/>
      <c r="J2026" s="51"/>
      <c r="K2026" s="56">
        <v>6</v>
      </c>
      <c r="L2026" s="51"/>
      <c r="M2026" s="51"/>
      <c r="N2026" s="51"/>
      <c r="O2026" s="51"/>
      <c r="P2026" s="51"/>
      <c r="Q2026" s="51"/>
      <c r="R2026" s="51"/>
      <c r="S2026" s="51"/>
      <c r="T2026" s="51"/>
      <c r="U2026" s="51"/>
    </row>
    <row r="2027" spans="2:21" ht="17.25">
      <c r="B2027" s="51"/>
      <c r="C2027" s="51"/>
      <c r="D2027" s="51"/>
      <c r="E2027" s="51"/>
      <c r="F2027" s="51"/>
      <c r="G2027" s="51"/>
      <c r="H2027" s="51"/>
      <c r="I2027" s="51"/>
      <c r="J2027" s="51"/>
      <c r="K2027" s="51"/>
      <c r="L2027" s="51"/>
      <c r="M2027" s="51"/>
      <c r="N2027" s="51"/>
      <c r="O2027" s="51"/>
      <c r="P2027" s="51"/>
      <c r="Q2027" s="51"/>
      <c r="R2027" s="51"/>
      <c r="S2027" s="51"/>
      <c r="T2027" s="51"/>
      <c r="U2027" s="51"/>
    </row>
    <row r="2028" spans="2:21" ht="17.25">
      <c r="B2028" s="51"/>
      <c r="C2028" s="51"/>
      <c r="D2028" s="51"/>
      <c r="E2028" s="51"/>
      <c r="F2028" s="51"/>
      <c r="G2028" s="51"/>
      <c r="H2028" s="51"/>
      <c r="I2028" s="51"/>
      <c r="J2028" s="51"/>
      <c r="K2028" s="51"/>
      <c r="L2028" s="51"/>
      <c r="M2028" s="51"/>
      <c r="N2028" s="51"/>
      <c r="O2028" s="51"/>
      <c r="P2028" s="51"/>
      <c r="Q2028" s="51"/>
      <c r="R2028" s="51"/>
      <c r="S2028" s="51"/>
      <c r="T2028" s="51"/>
      <c r="U2028" s="51"/>
    </row>
    <row r="2029" spans="2:21" ht="17.25">
      <c r="B2029" s="51"/>
      <c r="C2029" s="51"/>
      <c r="D2029" s="51"/>
      <c r="E2029" s="51"/>
      <c r="F2029" s="51"/>
      <c r="G2029" s="51"/>
      <c r="H2029" s="51"/>
      <c r="I2029" s="51"/>
      <c r="J2029" s="51"/>
      <c r="K2029" s="51"/>
      <c r="L2029" s="51"/>
      <c r="M2029" s="51"/>
      <c r="N2029" s="51"/>
      <c r="O2029" s="51"/>
      <c r="P2029" s="51"/>
      <c r="Q2029" s="51"/>
      <c r="R2029" s="51"/>
      <c r="S2029" s="51"/>
      <c r="T2029" s="51"/>
      <c r="U2029" s="51"/>
    </row>
    <row r="2030" spans="2:21" ht="18">
      <c r="B2030" s="56"/>
      <c r="C2030" s="56"/>
      <c r="D2030" s="56"/>
      <c r="E2030" s="56"/>
      <c r="F2030" s="56"/>
      <c r="G2030" s="56"/>
      <c r="H2030" s="56"/>
      <c r="I2030" s="56"/>
      <c r="J2030" s="56"/>
      <c r="K2030" s="56"/>
      <c r="L2030" s="56"/>
      <c r="M2030" s="56"/>
      <c r="N2030" s="56"/>
      <c r="O2030" s="56"/>
      <c r="P2030" s="56"/>
      <c r="Q2030" s="56"/>
      <c r="R2030" s="56"/>
      <c r="S2030" s="56"/>
      <c r="T2030" s="56"/>
      <c r="U2030" s="56"/>
    </row>
    <row r="2031" spans="2:21" ht="23.25">
      <c r="B2031" s="114" t="s">
        <v>146</v>
      </c>
      <c r="C2031" s="114"/>
      <c r="D2031" s="114"/>
      <c r="E2031" s="114"/>
      <c r="F2031" s="114"/>
      <c r="G2031" s="114"/>
      <c r="H2031" s="114"/>
      <c r="I2031" s="114"/>
      <c r="J2031" s="114"/>
      <c r="K2031" s="114"/>
      <c r="L2031" s="114"/>
      <c r="M2031" s="114"/>
      <c r="N2031" s="114"/>
      <c r="O2031" s="114"/>
      <c r="P2031" s="114"/>
      <c r="Q2031" s="114"/>
      <c r="R2031" s="114"/>
      <c r="S2031" s="114"/>
      <c r="T2031" s="114"/>
      <c r="U2031" s="114"/>
    </row>
    <row r="2032" spans="2:21" ht="22.5">
      <c r="B2032" s="115" t="s">
        <v>247</v>
      </c>
      <c r="C2032" s="115"/>
      <c r="D2032" s="115"/>
      <c r="E2032" s="115"/>
      <c r="F2032" s="115"/>
      <c r="G2032" s="115"/>
      <c r="H2032" s="115"/>
      <c r="I2032" s="115"/>
      <c r="J2032" s="115"/>
      <c r="K2032" s="115"/>
      <c r="L2032" s="115"/>
      <c r="M2032" s="115"/>
      <c r="N2032" s="115"/>
      <c r="O2032" s="115"/>
      <c r="P2032" s="115"/>
      <c r="Q2032" s="115"/>
      <c r="R2032" s="115"/>
      <c r="S2032" s="115"/>
      <c r="T2032" s="115"/>
      <c r="U2032" s="115"/>
    </row>
    <row r="2033" spans="2:21" ht="24" customHeight="1">
      <c r="B2033" s="116"/>
      <c r="C2033" s="116"/>
      <c r="D2033" s="116"/>
      <c r="E2033" s="116"/>
      <c r="F2033" s="229" t="s">
        <v>313</v>
      </c>
      <c r="G2033" s="229"/>
      <c r="H2033" s="229"/>
      <c r="I2033" s="229"/>
      <c r="J2033" s="229"/>
      <c r="K2033" s="229"/>
      <c r="L2033" s="229"/>
      <c r="M2033" s="229"/>
      <c r="N2033" s="229"/>
      <c r="O2033" s="229"/>
      <c r="P2033" s="229"/>
      <c r="Q2033" s="229"/>
      <c r="R2033" s="116"/>
      <c r="S2033" s="116"/>
      <c r="T2033" s="116"/>
      <c r="U2033" s="116"/>
    </row>
    <row r="2034" spans="2:21" ht="24" customHeight="1">
      <c r="B2034" s="227" t="s">
        <v>191</v>
      </c>
      <c r="C2034" s="227"/>
      <c r="D2034" s="227"/>
      <c r="E2034" s="227"/>
      <c r="F2034" s="227"/>
      <c r="G2034" s="227"/>
      <c r="H2034" s="9"/>
      <c r="I2034" s="57"/>
      <c r="J2034" s="9"/>
      <c r="K2034" s="53"/>
      <c r="L2034" s="53"/>
      <c r="M2034" s="53"/>
      <c r="N2034" s="53"/>
      <c r="O2034" s="53"/>
      <c r="P2034" s="53"/>
      <c r="Q2034" s="53"/>
      <c r="R2034" s="53"/>
      <c r="S2034" s="53"/>
      <c r="T2034" s="53"/>
      <c r="U2034" s="53"/>
    </row>
    <row r="2035" spans="2:22" ht="24" customHeight="1">
      <c r="B2035" s="3" t="s">
        <v>22</v>
      </c>
      <c r="Q2035" s="3" t="s">
        <v>22</v>
      </c>
      <c r="V2035" s="62"/>
    </row>
    <row r="2036" spans="2:22" ht="24" customHeight="1">
      <c r="B2036" s="69" t="s">
        <v>1</v>
      </c>
      <c r="C2036" s="72" t="s">
        <v>343</v>
      </c>
      <c r="D2036" s="70" t="s">
        <v>29</v>
      </c>
      <c r="E2036" s="70" t="s">
        <v>4</v>
      </c>
      <c r="F2036" s="71" t="s">
        <v>21</v>
      </c>
      <c r="G2036" s="72" t="s">
        <v>12</v>
      </c>
      <c r="H2036" s="72" t="s">
        <v>13</v>
      </c>
      <c r="I2036" s="73" t="s">
        <v>0</v>
      </c>
      <c r="J2036" s="74" t="s">
        <v>11</v>
      </c>
      <c r="K2036" s="74" t="s">
        <v>12</v>
      </c>
      <c r="L2036" s="72" t="s">
        <v>13</v>
      </c>
      <c r="M2036" s="73" t="s">
        <v>0</v>
      </c>
      <c r="N2036" s="72" t="s">
        <v>14</v>
      </c>
      <c r="O2036" s="74" t="s">
        <v>15</v>
      </c>
      <c r="P2036" s="74" t="s">
        <v>13</v>
      </c>
      <c r="Q2036" s="73" t="s">
        <v>0</v>
      </c>
      <c r="R2036" s="74" t="s">
        <v>23</v>
      </c>
      <c r="S2036" s="74" t="s">
        <v>24</v>
      </c>
      <c r="T2036" s="72" t="s">
        <v>13</v>
      </c>
      <c r="U2036" s="73" t="s">
        <v>0</v>
      </c>
      <c r="V2036" s="62"/>
    </row>
    <row r="2037" spans="2:21" ht="24" customHeight="1">
      <c r="B2037" s="69" t="s">
        <v>3</v>
      </c>
      <c r="C2037" s="101" t="s">
        <v>319</v>
      </c>
      <c r="D2037" s="70" t="s">
        <v>30</v>
      </c>
      <c r="E2037" s="70" t="s">
        <v>5</v>
      </c>
      <c r="F2037" s="70" t="s">
        <v>7</v>
      </c>
      <c r="G2037" s="70" t="s">
        <v>8</v>
      </c>
      <c r="H2037" s="70" t="s">
        <v>9</v>
      </c>
      <c r="I2037" s="60" t="s">
        <v>10</v>
      </c>
      <c r="J2037" s="70" t="s">
        <v>7</v>
      </c>
      <c r="K2037" s="70" t="s">
        <v>8</v>
      </c>
      <c r="L2037" s="70" t="s">
        <v>9</v>
      </c>
      <c r="M2037" s="60" t="s">
        <v>10</v>
      </c>
      <c r="N2037" s="70" t="s">
        <v>7</v>
      </c>
      <c r="O2037" s="70" t="s">
        <v>8</v>
      </c>
      <c r="P2037" s="70" t="s">
        <v>9</v>
      </c>
      <c r="Q2037" s="60" t="s">
        <v>10</v>
      </c>
      <c r="R2037" s="73" t="s">
        <v>7</v>
      </c>
      <c r="S2037" s="73" t="s">
        <v>8</v>
      </c>
      <c r="T2037" s="70" t="s">
        <v>9</v>
      </c>
      <c r="U2037" s="60" t="s">
        <v>10</v>
      </c>
    </row>
    <row r="2038" spans="2:17" ht="24" customHeight="1">
      <c r="B2038" s="11"/>
      <c r="C2038" s="165" t="s">
        <v>320</v>
      </c>
      <c r="D2038" s="70" t="s">
        <v>308</v>
      </c>
      <c r="E2038" s="70" t="s">
        <v>6</v>
      </c>
      <c r="F2038" s="70" t="s">
        <v>31</v>
      </c>
      <c r="G2038" s="70" t="s">
        <v>31</v>
      </c>
      <c r="H2038" s="10">
        <v>0.03</v>
      </c>
      <c r="L2038" s="10">
        <v>0.01</v>
      </c>
      <c r="N2038" s="4"/>
      <c r="O2038" s="4"/>
      <c r="P2038" s="10">
        <v>0.01</v>
      </c>
      <c r="Q2038" s="4"/>
    </row>
    <row r="2039" spans="2:21" ht="24" customHeight="1">
      <c r="B2039" s="11"/>
      <c r="D2039" s="4" t="s">
        <v>32</v>
      </c>
      <c r="E2039" s="5"/>
      <c r="F2039" s="4" t="s">
        <v>32</v>
      </c>
      <c r="G2039" s="4" t="s">
        <v>32</v>
      </c>
      <c r="H2039" s="4" t="s">
        <v>32</v>
      </c>
      <c r="I2039" s="4" t="s">
        <v>32</v>
      </c>
      <c r="J2039" s="4" t="s">
        <v>32</v>
      </c>
      <c r="K2039" s="4" t="s">
        <v>32</v>
      </c>
      <c r="L2039" s="4" t="s">
        <v>32</v>
      </c>
      <c r="N2039" s="4" t="s">
        <v>32</v>
      </c>
      <c r="O2039" s="4" t="s">
        <v>32</v>
      </c>
      <c r="P2039" s="4" t="s">
        <v>32</v>
      </c>
      <c r="Q2039" s="4" t="s">
        <v>32</v>
      </c>
      <c r="R2039" s="4" t="s">
        <v>32</v>
      </c>
      <c r="S2039" s="4" t="s">
        <v>32</v>
      </c>
      <c r="T2039" s="4" t="s">
        <v>32</v>
      </c>
      <c r="U2039" s="4" t="s">
        <v>32</v>
      </c>
    </row>
    <row r="2040" spans="2:21" ht="24" customHeight="1">
      <c r="B2040" s="60"/>
      <c r="C2040" s="60"/>
      <c r="D2040" s="60">
        <v>3</v>
      </c>
      <c r="E2040" s="60">
        <v>4</v>
      </c>
      <c r="F2040" s="60">
        <v>5</v>
      </c>
      <c r="G2040" s="60">
        <v>6</v>
      </c>
      <c r="H2040" s="61">
        <v>7</v>
      </c>
      <c r="I2040" s="60">
        <v>8</v>
      </c>
      <c r="J2040" s="60">
        <v>9</v>
      </c>
      <c r="K2040" s="60">
        <v>10</v>
      </c>
      <c r="L2040" s="61">
        <v>11</v>
      </c>
      <c r="M2040" s="60">
        <v>12</v>
      </c>
      <c r="N2040" s="60">
        <v>13</v>
      </c>
      <c r="O2040" s="60">
        <v>14</v>
      </c>
      <c r="P2040" s="61">
        <v>15</v>
      </c>
      <c r="Q2040" s="60">
        <v>16</v>
      </c>
      <c r="R2040" s="60">
        <v>17</v>
      </c>
      <c r="S2040" s="60">
        <v>18</v>
      </c>
      <c r="T2040" s="60">
        <v>19</v>
      </c>
      <c r="U2040" s="60">
        <v>20</v>
      </c>
    </row>
    <row r="2041" spans="1:21" ht="24" customHeight="1">
      <c r="A2041" s="193">
        <v>1</v>
      </c>
      <c r="B2041" s="197" t="s">
        <v>16</v>
      </c>
      <c r="C2041" s="127">
        <v>138</v>
      </c>
      <c r="D2041" s="127">
        <f>C2041*15</f>
        <v>2070</v>
      </c>
      <c r="E2041" s="127">
        <f>SUM(C2041*32)</f>
        <v>4416</v>
      </c>
      <c r="F2041" s="127">
        <f>SUM(C2041*22)</f>
        <v>3036</v>
      </c>
      <c r="G2041" s="127">
        <f>SUM(E2041*8)</f>
        <v>35328</v>
      </c>
      <c r="H2041" s="127" t="s">
        <v>20</v>
      </c>
      <c r="I2041" s="128">
        <f>SUM(D2041+F2041+G2041)</f>
        <v>40434</v>
      </c>
      <c r="J2041" s="127">
        <f>SUM(C2041*3)</f>
        <v>414</v>
      </c>
      <c r="K2041" s="127">
        <f>SUM(E2041*0.5)</f>
        <v>2208</v>
      </c>
      <c r="L2041" s="127" t="str">
        <f>+L2043</f>
        <v>+</v>
      </c>
      <c r="M2041" s="128">
        <f>SUM(J2041:L2041)</f>
        <v>2622</v>
      </c>
      <c r="N2041" s="127">
        <f>SUM(C2041*3)</f>
        <v>414</v>
      </c>
      <c r="O2041" s="127">
        <f>SUM(E2041*1)</f>
        <v>4416</v>
      </c>
      <c r="P2041" s="127" t="s">
        <v>20</v>
      </c>
      <c r="Q2041" s="128">
        <f>SUM(N2041:P2041)</f>
        <v>4830</v>
      </c>
      <c r="R2041" s="127">
        <f>SUM(C2041*2)</f>
        <v>276</v>
      </c>
      <c r="S2041" s="127">
        <f>SUM(E2041*0.5)</f>
        <v>2208</v>
      </c>
      <c r="T2041" s="127" t="s">
        <v>20</v>
      </c>
      <c r="U2041" s="128">
        <f>SUM(R2041:T2041)</f>
        <v>2484</v>
      </c>
    </row>
    <row r="2042" spans="1:21" ht="24" customHeight="1">
      <c r="A2042" s="193">
        <v>2</v>
      </c>
      <c r="B2042" s="197" t="s">
        <v>17</v>
      </c>
      <c r="C2042" s="127">
        <v>55</v>
      </c>
      <c r="D2042" s="127">
        <f>SUM(C2042*15)</f>
        <v>825</v>
      </c>
      <c r="E2042" s="129">
        <f>SUM(C2042*24)</f>
        <v>1320</v>
      </c>
      <c r="F2042" s="127">
        <f>SUM(C2042*32.5)</f>
        <v>1787.5</v>
      </c>
      <c r="G2042" s="127">
        <f>SUM(E2042*8)</f>
        <v>10560</v>
      </c>
      <c r="H2042" s="127" t="s">
        <v>20</v>
      </c>
      <c r="I2042" s="128">
        <f>SUM(D2042+F2042+G2042)</f>
        <v>13172.5</v>
      </c>
      <c r="J2042" s="127">
        <f>SUM(C2042*2.5)</f>
        <v>137.5</v>
      </c>
      <c r="K2042" s="127">
        <f>SUM(E2042*0.5)</f>
        <v>660</v>
      </c>
      <c r="L2042" s="127" t="s">
        <v>20</v>
      </c>
      <c r="M2042" s="128">
        <f>SUM(J2042:L2042)</f>
        <v>797.5</v>
      </c>
      <c r="N2042" s="127">
        <f>SUM(C2042*3)</f>
        <v>165</v>
      </c>
      <c r="O2042" s="127">
        <f>SUM(E2042*1)</f>
        <v>1320</v>
      </c>
      <c r="P2042" s="127" t="s">
        <v>20</v>
      </c>
      <c r="Q2042" s="128">
        <f>SUM(N2042:P2042)</f>
        <v>1485</v>
      </c>
      <c r="R2042" s="127">
        <f>SUM(C2042*2)</f>
        <v>110</v>
      </c>
      <c r="S2042" s="127">
        <f>SUM(E2042*0.5)</f>
        <v>660</v>
      </c>
      <c r="T2042" s="127" t="s">
        <v>20</v>
      </c>
      <c r="U2042" s="128">
        <f>SUM(R2042:T2042)</f>
        <v>770</v>
      </c>
    </row>
    <row r="2043" spans="1:21" ht="23.25">
      <c r="A2043" s="193">
        <v>3</v>
      </c>
      <c r="B2043" s="197" t="s">
        <v>18</v>
      </c>
      <c r="C2043" s="127">
        <v>102</v>
      </c>
      <c r="D2043" s="127">
        <f>SUM(C2043*15)</f>
        <v>1530</v>
      </c>
      <c r="E2043" s="127">
        <f>SUM(C2043*32)</f>
        <v>3264</v>
      </c>
      <c r="F2043" s="127">
        <f>SUM(C2043*22)</f>
        <v>2244</v>
      </c>
      <c r="G2043" s="127">
        <f>SUM(E2043*8)</f>
        <v>26112</v>
      </c>
      <c r="H2043" s="127" t="s">
        <v>20</v>
      </c>
      <c r="I2043" s="128">
        <f>SUM(D2043+F2043+G2043)</f>
        <v>29886</v>
      </c>
      <c r="J2043" s="127">
        <f>SUM(C2043*3)</f>
        <v>306</v>
      </c>
      <c r="K2043" s="127">
        <f>SUM(E2043*0.5)</f>
        <v>1632</v>
      </c>
      <c r="L2043" s="127" t="s">
        <v>20</v>
      </c>
      <c r="M2043" s="128">
        <f>SUM(J2043:L2043)</f>
        <v>1938</v>
      </c>
      <c r="N2043" s="127">
        <f>SUM(C2043*3)</f>
        <v>306</v>
      </c>
      <c r="O2043" s="127">
        <f>SUM(E2043*1)</f>
        <v>3264</v>
      </c>
      <c r="P2043" s="127" t="s">
        <v>20</v>
      </c>
      <c r="Q2043" s="128">
        <f>SUM(N2043:P2043)</f>
        <v>3570</v>
      </c>
      <c r="R2043" s="127">
        <f>SUM(C2043*2)</f>
        <v>204</v>
      </c>
      <c r="S2043" s="127">
        <f>SUM(E2043*0.5)</f>
        <v>1632</v>
      </c>
      <c r="T2043" s="127" t="s">
        <v>20</v>
      </c>
      <c r="U2043" s="128">
        <f>SUM(R2043:T2043)</f>
        <v>1836</v>
      </c>
    </row>
    <row r="2044" spans="1:21" ht="23.25">
      <c r="A2044" s="193">
        <v>4</v>
      </c>
      <c r="B2044" s="197" t="s">
        <v>84</v>
      </c>
      <c r="C2044" s="127">
        <v>39</v>
      </c>
      <c r="D2044" s="127">
        <f>SUM(C2044*15)</f>
        <v>585</v>
      </c>
      <c r="E2044" s="129">
        <f>SUM(C2044*24)</f>
        <v>936</v>
      </c>
      <c r="F2044" s="127">
        <f>SUM(C2044*32.5)</f>
        <v>1267.5</v>
      </c>
      <c r="G2044" s="127">
        <f>SUM(E2044*8)</f>
        <v>7488</v>
      </c>
      <c r="H2044" s="127" t="s">
        <v>20</v>
      </c>
      <c r="I2044" s="128">
        <f>SUM(D2044+F2044+G2044)</f>
        <v>9340.5</v>
      </c>
      <c r="J2044" s="127">
        <f>SUM(C2044*2.5)</f>
        <v>97.5</v>
      </c>
      <c r="K2044" s="127">
        <f>SUM(E2044*0.5)</f>
        <v>468</v>
      </c>
      <c r="L2044" s="127" t="s">
        <v>20</v>
      </c>
      <c r="M2044" s="128">
        <f>SUM(J2044:L2044)</f>
        <v>565.5</v>
      </c>
      <c r="N2044" s="127">
        <f>SUM(C2044*3)</f>
        <v>117</v>
      </c>
      <c r="O2044" s="127">
        <f>SUM(E2044*1)</f>
        <v>936</v>
      </c>
      <c r="P2044" s="127" t="s">
        <v>20</v>
      </c>
      <c r="Q2044" s="128">
        <f>SUM(N2044:P2044)</f>
        <v>1053</v>
      </c>
      <c r="R2044" s="127">
        <f>SUM(C2044*2)</f>
        <v>78</v>
      </c>
      <c r="S2044" s="127">
        <f>SUM(E2044*0.5)</f>
        <v>468</v>
      </c>
      <c r="T2044" s="127" t="s">
        <v>20</v>
      </c>
      <c r="U2044" s="128">
        <f>SUM(R2044:T2044)</f>
        <v>546</v>
      </c>
    </row>
    <row r="2045" spans="2:21" ht="19.5">
      <c r="B2045" s="133" t="s">
        <v>27</v>
      </c>
      <c r="C2045" s="120">
        <f>C2044+C2043+C2042+C2041</f>
        <v>334</v>
      </c>
      <c r="D2045" s="130">
        <f>D2044+D2043+D2042+D2041</f>
        <v>5010</v>
      </c>
      <c r="E2045" s="130">
        <f aca="true" t="shared" si="51" ref="E2045:U2045">SUM(E2041:E2044)</f>
        <v>9936</v>
      </c>
      <c r="F2045" s="130">
        <f t="shared" si="51"/>
        <v>8335</v>
      </c>
      <c r="G2045" s="130">
        <f t="shared" si="51"/>
        <v>79488</v>
      </c>
      <c r="H2045" s="130">
        <f t="shared" si="51"/>
        <v>0</v>
      </c>
      <c r="I2045" s="130">
        <f t="shared" si="51"/>
        <v>92833</v>
      </c>
      <c r="J2045" s="130">
        <f t="shared" si="51"/>
        <v>955</v>
      </c>
      <c r="K2045" s="130">
        <f t="shared" si="51"/>
        <v>4968</v>
      </c>
      <c r="L2045" s="130">
        <f t="shared" si="51"/>
        <v>0</v>
      </c>
      <c r="M2045" s="130">
        <f t="shared" si="51"/>
        <v>5923</v>
      </c>
      <c r="N2045" s="130">
        <f t="shared" si="51"/>
        <v>1002</v>
      </c>
      <c r="O2045" s="130">
        <f t="shared" si="51"/>
        <v>9936</v>
      </c>
      <c r="P2045" s="130">
        <f t="shared" si="51"/>
        <v>0</v>
      </c>
      <c r="Q2045" s="130">
        <f t="shared" si="51"/>
        <v>10938</v>
      </c>
      <c r="R2045" s="130">
        <f t="shared" si="51"/>
        <v>668</v>
      </c>
      <c r="S2045" s="130">
        <f t="shared" si="51"/>
        <v>4968</v>
      </c>
      <c r="T2045" s="130">
        <f t="shared" si="51"/>
        <v>0</v>
      </c>
      <c r="U2045" s="130">
        <f t="shared" si="51"/>
        <v>5636</v>
      </c>
    </row>
    <row r="2046" spans="2:22" ht="19.5">
      <c r="B2046" s="41" t="s">
        <v>298</v>
      </c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87" t="s">
        <v>21</v>
      </c>
      <c r="T2046" s="88" t="s">
        <v>205</v>
      </c>
      <c r="U2046" s="40"/>
      <c r="V2046" s="62"/>
    </row>
    <row r="2047" spans="2:22" ht="16.5">
      <c r="B2047" s="113" t="s">
        <v>69</v>
      </c>
      <c r="C2047" s="113"/>
      <c r="D2047" s="113"/>
      <c r="E2047" s="113"/>
      <c r="F2047" s="212"/>
      <c r="G2047" s="212"/>
      <c r="H2047" s="212"/>
      <c r="I2047" s="212"/>
      <c r="J2047" s="212"/>
      <c r="K2047" s="212"/>
      <c r="L2047" s="212"/>
      <c r="M2047" s="212"/>
      <c r="N2047" s="212"/>
      <c r="O2047" s="212"/>
      <c r="P2047" s="80"/>
      <c r="Q2047" s="80"/>
      <c r="R2047" s="212"/>
      <c r="S2047" s="212"/>
      <c r="T2047" s="212"/>
      <c r="U2047" s="212"/>
      <c r="V2047" s="62"/>
    </row>
    <row r="2048" spans="2:22" ht="15.75">
      <c r="B2048" s="80"/>
      <c r="C2048" s="211"/>
      <c r="D2048" s="211"/>
      <c r="E2048" s="211" t="s">
        <v>265</v>
      </c>
      <c r="F2048" s="211"/>
      <c r="G2048" s="211" t="s">
        <v>269</v>
      </c>
      <c r="H2048" s="214"/>
      <c r="I2048" s="214"/>
      <c r="J2048" s="214"/>
      <c r="K2048" s="214"/>
      <c r="L2048" s="211" t="s">
        <v>207</v>
      </c>
      <c r="M2048" s="211"/>
      <c r="N2048" s="211"/>
      <c r="O2048" s="211"/>
      <c r="P2048" s="96"/>
      <c r="Q2048" s="183"/>
      <c r="R2048" s="211" t="s">
        <v>206</v>
      </c>
      <c r="S2048" s="214"/>
      <c r="T2048" s="214"/>
      <c r="U2048" s="214"/>
      <c r="V2048" s="62"/>
    </row>
    <row r="2049" spans="2:22" ht="15.75">
      <c r="B2049" s="80"/>
      <c r="C2049" s="66"/>
      <c r="D2049" s="65" t="s">
        <v>267</v>
      </c>
      <c r="E2049" s="66" t="s">
        <v>266</v>
      </c>
      <c r="F2049" s="65" t="s">
        <v>267</v>
      </c>
      <c r="G2049" s="96"/>
      <c r="H2049" s="96"/>
      <c r="I2049" s="96"/>
      <c r="J2049" s="96"/>
      <c r="K2049" s="96"/>
      <c r="L2049" s="211" t="s">
        <v>208</v>
      </c>
      <c r="M2049" s="214"/>
      <c r="N2049" s="214"/>
      <c r="O2049" s="214"/>
      <c r="P2049" s="96"/>
      <c r="Q2049" s="96"/>
      <c r="R2049" s="96"/>
      <c r="S2049" s="96"/>
      <c r="T2049" s="96"/>
      <c r="U2049" s="96"/>
      <c r="V2049" s="62"/>
    </row>
    <row r="2050" spans="2:26" ht="15.75">
      <c r="B2050" s="49" t="s">
        <v>263</v>
      </c>
      <c r="C2050" s="85"/>
      <c r="D2050" s="85">
        <v>17</v>
      </c>
      <c r="E2050" s="85">
        <v>41</v>
      </c>
      <c r="F2050" s="85">
        <v>15</v>
      </c>
      <c r="G2050" s="96"/>
      <c r="H2050" s="96"/>
      <c r="I2050" s="96"/>
      <c r="J2050" s="96"/>
      <c r="K2050" s="96"/>
      <c r="L2050" s="211" t="s">
        <v>209</v>
      </c>
      <c r="M2050" s="214"/>
      <c r="N2050" s="214"/>
      <c r="O2050" s="214"/>
      <c r="P2050" s="96"/>
      <c r="Q2050" s="96"/>
      <c r="R2050" s="96"/>
      <c r="S2050" s="96"/>
      <c r="T2050" s="96"/>
      <c r="U2050" s="96"/>
      <c r="V2050" s="62"/>
      <c r="W2050" s="62"/>
      <c r="X2050" s="62"/>
      <c r="Y2050" s="62"/>
      <c r="Z2050" s="62"/>
    </row>
    <row r="2051" spans="2:26" ht="16.5">
      <c r="B2051" s="49" t="s">
        <v>264</v>
      </c>
      <c r="C2051" s="85"/>
      <c r="D2051" s="85">
        <v>0</v>
      </c>
      <c r="E2051" s="85">
        <v>0</v>
      </c>
      <c r="F2051" s="85">
        <v>0</v>
      </c>
      <c r="G2051" s="58"/>
      <c r="H2051" s="58"/>
      <c r="I2051" s="58"/>
      <c r="J2051" s="58"/>
      <c r="K2051" s="80"/>
      <c r="L2051" s="80"/>
      <c r="M2051" s="80"/>
      <c r="N2051" s="80"/>
      <c r="O2051" s="80"/>
      <c r="P2051" s="58"/>
      <c r="Q2051" s="58"/>
      <c r="R2051" s="58"/>
      <c r="S2051" s="58"/>
      <c r="T2051" s="58"/>
      <c r="U2051" s="58"/>
      <c r="W2051" s="62"/>
      <c r="X2051" s="62"/>
      <c r="Y2051" s="62"/>
      <c r="Z2051" s="62"/>
    </row>
    <row r="2052" spans="2:26" ht="16.5">
      <c r="B2052" s="82" t="s">
        <v>27</v>
      </c>
      <c r="C2052" s="48"/>
      <c r="D2052" s="48">
        <f>D2050+D2051</f>
        <v>17</v>
      </c>
      <c r="E2052" s="48">
        <f>E2050+E2051</f>
        <v>41</v>
      </c>
      <c r="F2052" s="48">
        <f>F2050+F2051</f>
        <v>15</v>
      </c>
      <c r="G2052" s="213" t="s">
        <v>0</v>
      </c>
      <c r="H2052" s="214"/>
      <c r="I2052" s="214"/>
      <c r="J2052" s="214"/>
      <c r="K2052" s="214"/>
      <c r="L2052" s="214"/>
      <c r="M2052" s="214"/>
      <c r="N2052" s="214"/>
      <c r="O2052" s="214"/>
      <c r="P2052" s="214"/>
      <c r="Q2052" s="214"/>
      <c r="R2052" s="214"/>
      <c r="S2052" s="214"/>
      <c r="T2052" s="214"/>
      <c r="U2052" s="214"/>
      <c r="W2052" s="62"/>
      <c r="X2052" s="62"/>
      <c r="Y2052" s="62"/>
      <c r="Z2052" s="62"/>
    </row>
    <row r="2053" spans="2:26" ht="17.25">
      <c r="B2053" s="82" t="s">
        <v>102</v>
      </c>
      <c r="C2053" s="220"/>
      <c r="D2053" s="220"/>
      <c r="E2053" s="220"/>
      <c r="F2053" s="220"/>
      <c r="G2053" s="213" t="s">
        <v>268</v>
      </c>
      <c r="H2053" s="214"/>
      <c r="I2053" s="214"/>
      <c r="J2053" s="214"/>
      <c r="K2053" s="214"/>
      <c r="L2053" s="214"/>
      <c r="M2053" s="214"/>
      <c r="N2053" s="214"/>
      <c r="O2053" s="214"/>
      <c r="P2053" s="214"/>
      <c r="Q2053" s="214"/>
      <c r="R2053" s="214"/>
      <c r="S2053" s="214"/>
      <c r="T2053" s="214"/>
      <c r="U2053" s="214"/>
      <c r="W2053" s="62"/>
      <c r="X2053" s="62"/>
      <c r="Y2053" s="62"/>
      <c r="Z2053" s="62"/>
    </row>
    <row r="2054" spans="2:26" ht="18">
      <c r="B2054" s="45"/>
      <c r="C2054" s="219"/>
      <c r="D2054" s="219"/>
      <c r="E2054" s="48"/>
      <c r="F2054" s="48"/>
      <c r="G2054" s="213" t="s">
        <v>305</v>
      </c>
      <c r="H2054" s="214"/>
      <c r="I2054" s="214"/>
      <c r="J2054" s="214"/>
      <c r="K2054" s="214"/>
      <c r="L2054" s="214"/>
      <c r="M2054" s="214"/>
      <c r="N2054" s="214"/>
      <c r="O2054" s="214"/>
      <c r="P2054" s="214"/>
      <c r="Q2054" s="214"/>
      <c r="R2054" s="214"/>
      <c r="S2054" s="214"/>
      <c r="T2054" s="214"/>
      <c r="U2054" s="214"/>
      <c r="W2054" s="62"/>
      <c r="X2054" s="62"/>
      <c r="Y2054" s="62"/>
      <c r="Z2054" s="62"/>
    </row>
    <row r="2055" spans="2:21" ht="16.5">
      <c r="B2055" s="93" t="s">
        <v>245</v>
      </c>
      <c r="C2055" s="93"/>
      <c r="D2055" s="93"/>
      <c r="E2055" s="93"/>
      <c r="F2055" s="93"/>
      <c r="G2055" s="93"/>
      <c r="H2055" s="93"/>
      <c r="I2055" s="93"/>
      <c r="J2055" s="93"/>
      <c r="K2055" s="93"/>
      <c r="L2055" s="93"/>
      <c r="M2055" s="93"/>
      <c r="N2055" s="93"/>
      <c r="O2055" s="93"/>
      <c r="P2055" s="93"/>
      <c r="Q2055" s="93"/>
      <c r="R2055" s="93"/>
      <c r="S2055" s="93"/>
      <c r="T2055" s="93"/>
      <c r="U2055" s="93"/>
    </row>
    <row r="2056" spans="1:24" ht="16.5" customHeight="1">
      <c r="A2056" s="49" t="s">
        <v>299</v>
      </c>
      <c r="B2056" s="49"/>
      <c r="C2056" s="49"/>
      <c r="D2056" s="49"/>
      <c r="E2056" s="49"/>
      <c r="F2056" s="49"/>
      <c r="G2056" s="49"/>
      <c r="H2056" s="49"/>
      <c r="I2056" s="49"/>
      <c r="J2056" s="49"/>
      <c r="K2056" s="49"/>
      <c r="L2056" s="49"/>
      <c r="M2056" s="49"/>
      <c r="N2056" s="49"/>
      <c r="O2056" s="49"/>
      <c r="P2056" s="49"/>
      <c r="Q2056" s="49"/>
      <c r="R2056" s="49"/>
      <c r="S2056" s="49"/>
      <c r="T2056" s="49"/>
      <c r="U2056" s="49"/>
      <c r="V2056" s="49"/>
      <c r="W2056" s="49"/>
      <c r="X2056" s="49"/>
    </row>
    <row r="2057" spans="2:21" ht="17.25">
      <c r="B2057" s="51"/>
      <c r="C2057" s="51"/>
      <c r="D2057" s="51"/>
      <c r="E2057" s="51"/>
      <c r="F2057" s="51"/>
      <c r="G2057" s="51"/>
      <c r="H2057" s="51"/>
      <c r="I2057" s="51"/>
      <c r="J2057" s="51"/>
      <c r="K2057" s="51"/>
      <c r="L2057" s="51"/>
      <c r="M2057" s="51"/>
      <c r="N2057" s="51"/>
      <c r="O2057" s="51"/>
      <c r="P2057" s="51"/>
      <c r="Q2057" s="51"/>
      <c r="R2057" s="51"/>
      <c r="S2057" s="51"/>
      <c r="T2057" s="51"/>
      <c r="U2057" s="51"/>
    </row>
    <row r="2058" spans="2:21" ht="17.25">
      <c r="B2058" s="51"/>
      <c r="C2058" s="51"/>
      <c r="D2058" s="51"/>
      <c r="E2058" s="51"/>
      <c r="F2058" s="51"/>
      <c r="G2058" s="51"/>
      <c r="H2058" s="51"/>
      <c r="I2058" s="51"/>
      <c r="J2058" s="51"/>
      <c r="K2058" s="51"/>
      <c r="L2058" s="51"/>
      <c r="M2058" s="51"/>
      <c r="N2058" s="51"/>
      <c r="O2058" s="51"/>
      <c r="P2058" s="51"/>
      <c r="Q2058" s="51"/>
      <c r="R2058" s="51"/>
      <c r="S2058" s="51"/>
      <c r="T2058" s="51"/>
      <c r="U2058" s="51"/>
    </row>
    <row r="2059" spans="2:21" ht="17.25">
      <c r="B2059" s="51"/>
      <c r="C2059" s="51"/>
      <c r="D2059" s="51"/>
      <c r="E2059" s="51"/>
      <c r="F2059" s="51"/>
      <c r="G2059" s="51"/>
      <c r="H2059" s="51"/>
      <c r="I2059" s="51"/>
      <c r="J2059" s="51"/>
      <c r="K2059" s="51"/>
      <c r="L2059" s="51"/>
      <c r="M2059" s="51"/>
      <c r="N2059" s="51"/>
      <c r="O2059" s="51"/>
      <c r="P2059" s="51"/>
      <c r="Q2059" s="51"/>
      <c r="R2059" s="51"/>
      <c r="S2059" s="51"/>
      <c r="T2059" s="51"/>
      <c r="U2059" s="51"/>
    </row>
    <row r="2060" spans="2:21" ht="18">
      <c r="B2060" s="56"/>
      <c r="C2060" s="51"/>
      <c r="D2060" s="51"/>
      <c r="E2060" s="51"/>
      <c r="F2060" s="51"/>
      <c r="G2060" s="51"/>
      <c r="H2060" s="51"/>
      <c r="I2060" s="51"/>
      <c r="J2060" s="51"/>
      <c r="K2060" s="51"/>
      <c r="L2060" s="51"/>
      <c r="M2060" s="51"/>
      <c r="N2060" s="51"/>
      <c r="O2060" s="51"/>
      <c r="P2060" s="51"/>
      <c r="Q2060" s="51"/>
      <c r="R2060" s="51"/>
      <c r="S2060" s="51"/>
      <c r="T2060" s="51"/>
      <c r="U2060" s="51"/>
    </row>
    <row r="2061" spans="2:21" ht="18">
      <c r="B2061" s="56"/>
      <c r="C2061" s="51"/>
      <c r="D2061" s="51"/>
      <c r="E2061" s="51"/>
      <c r="F2061" s="51"/>
      <c r="G2061" s="51"/>
      <c r="H2061" s="51"/>
      <c r="I2061" s="51"/>
      <c r="J2061" s="51"/>
      <c r="K2061" s="51"/>
      <c r="L2061" s="51"/>
      <c r="M2061" s="51"/>
      <c r="N2061" s="51"/>
      <c r="O2061" s="51"/>
      <c r="P2061" s="51"/>
      <c r="Q2061" s="51"/>
      <c r="R2061" s="51"/>
      <c r="S2061" s="51"/>
      <c r="T2061" s="51"/>
      <c r="U2061" s="51"/>
    </row>
    <row r="2062" spans="2:21" ht="18">
      <c r="B2062" s="56"/>
      <c r="C2062" s="51"/>
      <c r="D2062" s="51"/>
      <c r="E2062" s="51"/>
      <c r="F2062" s="51"/>
      <c r="G2062" s="51"/>
      <c r="H2062" s="51"/>
      <c r="I2062" s="51"/>
      <c r="J2062" s="51"/>
      <c r="K2062" s="51"/>
      <c r="L2062" s="51"/>
      <c r="M2062" s="51"/>
      <c r="N2062" s="51"/>
      <c r="O2062" s="51"/>
      <c r="P2062" s="51"/>
      <c r="Q2062" s="51"/>
      <c r="R2062" s="51"/>
      <c r="S2062" s="51"/>
      <c r="T2062" s="51"/>
      <c r="U2062" s="51"/>
    </row>
    <row r="2063" spans="2:21" ht="18">
      <c r="B2063" s="56"/>
      <c r="C2063" s="51"/>
      <c r="D2063" s="51"/>
      <c r="E2063" s="51"/>
      <c r="F2063" s="51"/>
      <c r="G2063" s="51"/>
      <c r="H2063" s="51"/>
      <c r="I2063" s="51"/>
      <c r="J2063" s="51"/>
      <c r="K2063" s="51"/>
      <c r="L2063" s="51"/>
      <c r="M2063" s="51"/>
      <c r="N2063" s="51"/>
      <c r="O2063" s="51"/>
      <c r="P2063" s="51"/>
      <c r="Q2063" s="51"/>
      <c r="R2063" s="51"/>
      <c r="S2063" s="51"/>
      <c r="T2063" s="51"/>
      <c r="U2063" s="51"/>
    </row>
    <row r="2064" spans="2:21" ht="18">
      <c r="B2064" s="56"/>
      <c r="C2064" s="51"/>
      <c r="D2064" s="51"/>
      <c r="E2064" s="51"/>
      <c r="F2064" s="51"/>
      <c r="G2064" s="51"/>
      <c r="H2064" s="51"/>
      <c r="I2064" s="51"/>
      <c r="J2064" s="51"/>
      <c r="K2064" s="51"/>
      <c r="L2064" s="51"/>
      <c r="M2064" s="51"/>
      <c r="N2064" s="51"/>
      <c r="O2064" s="51"/>
      <c r="P2064" s="51"/>
      <c r="Q2064" s="51"/>
      <c r="R2064" s="51"/>
      <c r="S2064" s="51"/>
      <c r="T2064" s="51"/>
      <c r="U2064" s="51"/>
    </row>
    <row r="2065" spans="2:21" ht="18">
      <c r="B2065" s="51"/>
      <c r="C2065" s="51"/>
      <c r="D2065" s="51"/>
      <c r="E2065" s="51"/>
      <c r="F2065" s="51"/>
      <c r="G2065" s="51"/>
      <c r="H2065" s="51"/>
      <c r="I2065" s="56">
        <v>7</v>
      </c>
      <c r="J2065" s="51"/>
      <c r="K2065" s="51"/>
      <c r="L2065" s="51"/>
      <c r="M2065" s="51"/>
      <c r="N2065" s="51"/>
      <c r="O2065" s="51"/>
      <c r="P2065" s="51"/>
      <c r="Q2065" s="51"/>
      <c r="R2065" s="51"/>
      <c r="S2065" s="51"/>
      <c r="T2065" s="51"/>
      <c r="U2065" s="51"/>
    </row>
    <row r="2066" spans="2:21" ht="17.25">
      <c r="B2066" s="51"/>
      <c r="C2066" s="51"/>
      <c r="D2066" s="51"/>
      <c r="E2066" s="51"/>
      <c r="F2066" s="51"/>
      <c r="G2066" s="51"/>
      <c r="H2066" s="51"/>
      <c r="I2066" s="51"/>
      <c r="J2066" s="51"/>
      <c r="K2066" s="51"/>
      <c r="L2066" s="51"/>
      <c r="M2066" s="51"/>
      <c r="N2066" s="51"/>
      <c r="O2066" s="51"/>
      <c r="P2066" s="51"/>
      <c r="Q2066" s="51"/>
      <c r="R2066" s="51"/>
      <c r="S2066" s="51"/>
      <c r="T2066" s="51"/>
      <c r="U2066" s="51"/>
    </row>
    <row r="2067" spans="2:21" ht="17.25">
      <c r="B2067" s="51"/>
      <c r="C2067" s="51"/>
      <c r="D2067" s="51"/>
      <c r="E2067" s="51"/>
      <c r="F2067" s="51"/>
      <c r="G2067" s="51"/>
      <c r="H2067" s="51"/>
      <c r="I2067" s="51"/>
      <c r="J2067" s="51"/>
      <c r="K2067" s="51"/>
      <c r="L2067" s="51"/>
      <c r="M2067" s="51"/>
      <c r="N2067" s="51"/>
      <c r="O2067" s="51"/>
      <c r="P2067" s="51"/>
      <c r="Q2067" s="51"/>
      <c r="R2067" s="51"/>
      <c r="S2067" s="51"/>
      <c r="T2067" s="51"/>
      <c r="U2067" s="51"/>
    </row>
    <row r="2068" spans="2:21" ht="23.25">
      <c r="B2068" s="114" t="s">
        <v>146</v>
      </c>
      <c r="C2068" s="51"/>
      <c r="D2068" s="51"/>
      <c r="E2068" s="51"/>
      <c r="F2068" s="51"/>
      <c r="G2068" s="51"/>
      <c r="H2068" s="51"/>
      <c r="I2068" s="51"/>
      <c r="J2068" s="51"/>
      <c r="K2068" s="51"/>
      <c r="L2068" s="51"/>
      <c r="M2068" s="51"/>
      <c r="N2068" s="51"/>
      <c r="O2068" s="51"/>
      <c r="P2068" s="51"/>
      <c r="Q2068" s="51"/>
      <c r="R2068" s="51"/>
      <c r="S2068" s="51"/>
      <c r="T2068" s="51"/>
      <c r="U2068" s="51"/>
    </row>
    <row r="2069" spans="2:21" ht="22.5">
      <c r="B2069" s="115" t="s">
        <v>247</v>
      </c>
      <c r="C2069" s="115"/>
      <c r="D2069" s="115"/>
      <c r="E2069" s="115"/>
      <c r="F2069" s="115"/>
      <c r="G2069" s="115"/>
      <c r="H2069" s="115"/>
      <c r="I2069" s="115"/>
      <c r="J2069" s="115"/>
      <c r="K2069" s="115"/>
      <c r="L2069" s="115"/>
      <c r="M2069" s="115"/>
      <c r="N2069" s="115"/>
      <c r="O2069" s="115"/>
      <c r="P2069" s="115"/>
      <c r="Q2069" s="115"/>
      <c r="R2069" s="115"/>
      <c r="S2069" s="115"/>
      <c r="T2069" s="115"/>
      <c r="U2069" s="115"/>
    </row>
    <row r="2070" spans="2:21" ht="24" customHeight="1">
      <c r="B2070" s="116"/>
      <c r="C2070" s="116"/>
      <c r="D2070" s="116"/>
      <c r="E2070" s="116"/>
      <c r="F2070" s="229" t="s">
        <v>313</v>
      </c>
      <c r="G2070" s="229"/>
      <c r="H2070" s="229"/>
      <c r="I2070" s="229"/>
      <c r="J2070" s="229"/>
      <c r="K2070" s="229"/>
      <c r="L2070" s="229"/>
      <c r="M2070" s="229"/>
      <c r="N2070" s="229"/>
      <c r="O2070" s="229"/>
      <c r="P2070" s="229"/>
      <c r="Q2070" s="229"/>
      <c r="R2070" s="116"/>
      <c r="S2070" s="116"/>
      <c r="T2070" s="116"/>
      <c r="U2070" s="116"/>
    </row>
    <row r="2071" spans="2:21" ht="24" customHeight="1">
      <c r="B2071" s="242" t="s">
        <v>192</v>
      </c>
      <c r="C2071" s="242"/>
      <c r="D2071" s="242"/>
      <c r="E2071" s="242"/>
      <c r="F2071" s="242"/>
      <c r="G2071" s="242"/>
      <c r="H2071" s="9"/>
      <c r="I2071" s="57"/>
      <c r="J2071" s="9"/>
      <c r="K2071" s="53"/>
      <c r="L2071" s="53"/>
      <c r="M2071" s="53"/>
      <c r="N2071" s="53"/>
      <c r="O2071" s="53"/>
      <c r="P2071" s="53"/>
      <c r="Q2071" s="53"/>
      <c r="R2071" s="53"/>
      <c r="S2071" s="53"/>
      <c r="T2071" s="53"/>
      <c r="U2071" s="53"/>
    </row>
    <row r="2072" spans="2:22" ht="24" customHeight="1">
      <c r="B2072" s="3" t="s">
        <v>22</v>
      </c>
      <c r="Q2072" s="3" t="s">
        <v>22</v>
      </c>
      <c r="V2072" s="62"/>
    </row>
    <row r="2073" spans="2:22" ht="22.5" customHeight="1">
      <c r="B2073" s="69" t="s">
        <v>1</v>
      </c>
      <c r="C2073" s="72" t="s">
        <v>343</v>
      </c>
      <c r="D2073" s="70" t="s">
        <v>29</v>
      </c>
      <c r="E2073" s="70" t="s">
        <v>4</v>
      </c>
      <c r="F2073" s="71" t="s">
        <v>21</v>
      </c>
      <c r="G2073" s="72" t="s">
        <v>12</v>
      </c>
      <c r="H2073" s="72" t="s">
        <v>13</v>
      </c>
      <c r="I2073" s="73" t="s">
        <v>0</v>
      </c>
      <c r="J2073" s="74" t="s">
        <v>11</v>
      </c>
      <c r="K2073" s="74" t="s">
        <v>12</v>
      </c>
      <c r="L2073" s="72" t="s">
        <v>13</v>
      </c>
      <c r="M2073" s="73" t="s">
        <v>0</v>
      </c>
      <c r="N2073" s="72" t="s">
        <v>14</v>
      </c>
      <c r="O2073" s="74" t="s">
        <v>15</v>
      </c>
      <c r="P2073" s="74" t="s">
        <v>13</v>
      </c>
      <c r="Q2073" s="73" t="s">
        <v>0</v>
      </c>
      <c r="R2073" s="74" t="s">
        <v>23</v>
      </c>
      <c r="S2073" s="74" t="s">
        <v>24</v>
      </c>
      <c r="T2073" s="72" t="s">
        <v>13</v>
      </c>
      <c r="U2073" s="73" t="s">
        <v>0</v>
      </c>
      <c r="V2073" s="62"/>
    </row>
    <row r="2074" spans="2:21" ht="22.5" customHeight="1">
      <c r="B2074" s="69" t="s">
        <v>3</v>
      </c>
      <c r="C2074" s="101" t="s">
        <v>319</v>
      </c>
      <c r="D2074" s="70" t="s">
        <v>30</v>
      </c>
      <c r="E2074" s="70" t="s">
        <v>5</v>
      </c>
      <c r="F2074" s="70" t="s">
        <v>7</v>
      </c>
      <c r="G2074" s="70" t="s">
        <v>8</v>
      </c>
      <c r="H2074" s="70" t="s">
        <v>9</v>
      </c>
      <c r="I2074" s="60" t="s">
        <v>10</v>
      </c>
      <c r="J2074" s="70" t="s">
        <v>7</v>
      </c>
      <c r="K2074" s="70" t="s">
        <v>8</v>
      </c>
      <c r="L2074" s="70" t="s">
        <v>9</v>
      </c>
      <c r="M2074" s="60" t="s">
        <v>10</v>
      </c>
      <c r="N2074" s="70" t="s">
        <v>7</v>
      </c>
      <c r="O2074" s="70" t="s">
        <v>8</v>
      </c>
      <c r="P2074" s="70" t="s">
        <v>9</v>
      </c>
      <c r="Q2074" s="60" t="s">
        <v>10</v>
      </c>
      <c r="R2074" s="73" t="s">
        <v>7</v>
      </c>
      <c r="S2074" s="73" t="s">
        <v>8</v>
      </c>
      <c r="T2074" s="70" t="s">
        <v>9</v>
      </c>
      <c r="U2074" s="60" t="s">
        <v>10</v>
      </c>
    </row>
    <row r="2075" spans="2:17" ht="22.5" customHeight="1">
      <c r="B2075" s="11"/>
      <c r="C2075" s="165" t="s">
        <v>320</v>
      </c>
      <c r="D2075" s="70" t="s">
        <v>308</v>
      </c>
      <c r="E2075" s="70" t="s">
        <v>6</v>
      </c>
      <c r="F2075" s="70" t="s">
        <v>31</v>
      </c>
      <c r="G2075" s="70" t="s">
        <v>31</v>
      </c>
      <c r="H2075" s="10">
        <v>0.03</v>
      </c>
      <c r="L2075" s="10">
        <v>0.01</v>
      </c>
      <c r="N2075" s="4"/>
      <c r="O2075" s="4"/>
      <c r="P2075" s="10">
        <v>0.01</v>
      </c>
      <c r="Q2075" s="4"/>
    </row>
    <row r="2076" spans="2:25" ht="22.5" customHeight="1">
      <c r="B2076" s="11"/>
      <c r="D2076" s="4" t="s">
        <v>32</v>
      </c>
      <c r="E2076" s="5"/>
      <c r="F2076" s="4" t="s">
        <v>32</v>
      </c>
      <c r="G2076" s="4" t="s">
        <v>32</v>
      </c>
      <c r="H2076" s="4" t="s">
        <v>32</v>
      </c>
      <c r="I2076" s="4" t="s">
        <v>32</v>
      </c>
      <c r="J2076" s="4" t="s">
        <v>32</v>
      </c>
      <c r="K2076" s="4" t="s">
        <v>32</v>
      </c>
      <c r="L2076" s="4" t="s">
        <v>32</v>
      </c>
      <c r="N2076" s="4" t="s">
        <v>32</v>
      </c>
      <c r="O2076" s="4" t="s">
        <v>32</v>
      </c>
      <c r="P2076" s="4" t="s">
        <v>32</v>
      </c>
      <c r="Q2076" s="4" t="s">
        <v>32</v>
      </c>
      <c r="R2076" s="4" t="s">
        <v>32</v>
      </c>
      <c r="S2076" s="4" t="s">
        <v>32</v>
      </c>
      <c r="T2076" s="4" t="s">
        <v>32</v>
      </c>
      <c r="U2076" s="4" t="s">
        <v>32</v>
      </c>
      <c r="W2076" s="62"/>
      <c r="X2076" s="62"/>
      <c r="Y2076" s="62"/>
    </row>
    <row r="2077" spans="2:25" ht="22.5" customHeight="1">
      <c r="B2077" s="60">
        <v>1</v>
      </c>
      <c r="C2077" s="60"/>
      <c r="D2077" s="60">
        <v>3</v>
      </c>
      <c r="E2077" s="60">
        <v>4</v>
      </c>
      <c r="F2077" s="60">
        <v>5</v>
      </c>
      <c r="G2077" s="60">
        <v>6</v>
      </c>
      <c r="H2077" s="61">
        <v>7</v>
      </c>
      <c r="I2077" s="60">
        <v>8</v>
      </c>
      <c r="J2077" s="60">
        <v>9</v>
      </c>
      <c r="K2077" s="60">
        <v>10</v>
      </c>
      <c r="L2077" s="61">
        <v>11</v>
      </c>
      <c r="M2077" s="60">
        <v>12</v>
      </c>
      <c r="N2077" s="60">
        <v>13</v>
      </c>
      <c r="O2077" s="60">
        <v>14</v>
      </c>
      <c r="P2077" s="61">
        <v>15</v>
      </c>
      <c r="Q2077" s="60">
        <v>16</v>
      </c>
      <c r="R2077" s="60">
        <v>17</v>
      </c>
      <c r="S2077" s="60">
        <v>18</v>
      </c>
      <c r="T2077" s="60">
        <v>19</v>
      </c>
      <c r="U2077" s="60">
        <v>20</v>
      </c>
      <c r="W2077" s="62"/>
      <c r="X2077" s="62"/>
      <c r="Y2077" s="62"/>
    </row>
    <row r="2078" spans="1:21" ht="22.5" customHeight="1">
      <c r="A2078" s="193">
        <v>1</v>
      </c>
      <c r="B2078" s="197" t="s">
        <v>16</v>
      </c>
      <c r="C2078" s="127">
        <v>33</v>
      </c>
      <c r="D2078" s="127">
        <f>C2078*15</f>
        <v>495</v>
      </c>
      <c r="E2078" s="127">
        <f>SUM(C2078*32)</f>
        <v>1056</v>
      </c>
      <c r="F2078" s="127">
        <f>SUM(C2078*22)</f>
        <v>726</v>
      </c>
      <c r="G2078" s="127">
        <f>SUM(E2078*8)</f>
        <v>8448</v>
      </c>
      <c r="H2078" s="127" t="s">
        <v>20</v>
      </c>
      <c r="I2078" s="128">
        <f>SUM(D2078+F2078+G2078)</f>
        <v>9669</v>
      </c>
      <c r="J2078" s="127">
        <f>SUM(C2078*3)</f>
        <v>99</v>
      </c>
      <c r="K2078" s="127">
        <f>SUM(E2078*0.5)</f>
        <v>528</v>
      </c>
      <c r="L2078" s="127" t="str">
        <f>+L2080</f>
        <v>+</v>
      </c>
      <c r="M2078" s="128">
        <f>SUM(J2078:L2078)</f>
        <v>627</v>
      </c>
      <c r="N2078" s="127">
        <f>SUM(C2078*3)</f>
        <v>99</v>
      </c>
      <c r="O2078" s="127">
        <f>SUM(E2078*1)</f>
        <v>1056</v>
      </c>
      <c r="P2078" s="127" t="s">
        <v>20</v>
      </c>
      <c r="Q2078" s="128">
        <f>SUM(N2078:P2078)</f>
        <v>1155</v>
      </c>
      <c r="R2078" s="127">
        <f>SUM(C2078*2)</f>
        <v>66</v>
      </c>
      <c r="S2078" s="127">
        <f>SUM(E2078*0.5)</f>
        <v>528</v>
      </c>
      <c r="T2078" s="127" t="s">
        <v>20</v>
      </c>
      <c r="U2078" s="128">
        <f>SUM(R2078:T2078)</f>
        <v>594</v>
      </c>
    </row>
    <row r="2079" spans="1:21" ht="22.5" customHeight="1">
      <c r="A2079" s="193">
        <v>2</v>
      </c>
      <c r="B2079" s="197" t="s">
        <v>17</v>
      </c>
      <c r="C2079" s="127">
        <v>11</v>
      </c>
      <c r="D2079" s="127">
        <f>SUM(C2079*15)</f>
        <v>165</v>
      </c>
      <c r="E2079" s="129">
        <f>SUM(C2079*24)</f>
        <v>264</v>
      </c>
      <c r="F2079" s="127">
        <f>SUM(C2079*32.5)</f>
        <v>357.5</v>
      </c>
      <c r="G2079" s="127">
        <f>SUM(E2079*8)</f>
        <v>2112</v>
      </c>
      <c r="H2079" s="127" t="s">
        <v>20</v>
      </c>
      <c r="I2079" s="128">
        <f>SUM(D2079+F2079+G2079)</f>
        <v>2634.5</v>
      </c>
      <c r="J2079" s="127">
        <f>SUM(C2079*2.5)</f>
        <v>27.5</v>
      </c>
      <c r="K2079" s="127">
        <f>SUM(E2079*0.5)</f>
        <v>132</v>
      </c>
      <c r="L2079" s="127" t="s">
        <v>20</v>
      </c>
      <c r="M2079" s="128">
        <f>SUM(J2079:L2079)</f>
        <v>159.5</v>
      </c>
      <c r="N2079" s="127">
        <f>SUM(C2079*3)</f>
        <v>33</v>
      </c>
      <c r="O2079" s="127">
        <f>SUM(E2079*1)</f>
        <v>264</v>
      </c>
      <c r="P2079" s="127" t="s">
        <v>20</v>
      </c>
      <c r="Q2079" s="128">
        <f>SUM(N2079:P2079)</f>
        <v>297</v>
      </c>
      <c r="R2079" s="127">
        <f>SUM(C2079*2)</f>
        <v>22</v>
      </c>
      <c r="S2079" s="127">
        <f>SUM(E2079*0.5)</f>
        <v>132</v>
      </c>
      <c r="T2079" s="127" t="s">
        <v>20</v>
      </c>
      <c r="U2079" s="128">
        <f>SUM(R2079:T2079)</f>
        <v>154</v>
      </c>
    </row>
    <row r="2080" spans="1:21" ht="26.25" customHeight="1">
      <c r="A2080" s="193">
        <v>3</v>
      </c>
      <c r="B2080" s="197" t="s">
        <v>18</v>
      </c>
      <c r="C2080" s="127">
        <v>25</v>
      </c>
      <c r="D2080" s="127">
        <f>SUM(C2080*15)</f>
        <v>375</v>
      </c>
      <c r="E2080" s="127">
        <f>SUM(C2080*32)</f>
        <v>800</v>
      </c>
      <c r="F2080" s="127">
        <f>SUM(C2080*22)</f>
        <v>550</v>
      </c>
      <c r="G2080" s="127">
        <f>SUM(E2080*8)</f>
        <v>6400</v>
      </c>
      <c r="H2080" s="127" t="s">
        <v>20</v>
      </c>
      <c r="I2080" s="128">
        <f>SUM(D2080+F2080+G2080)</f>
        <v>7325</v>
      </c>
      <c r="J2080" s="127">
        <f>SUM(C2080*3)</f>
        <v>75</v>
      </c>
      <c r="K2080" s="127">
        <f>SUM(E2080*0.5)</f>
        <v>400</v>
      </c>
      <c r="L2080" s="127" t="s">
        <v>20</v>
      </c>
      <c r="M2080" s="128">
        <f>SUM(J2080:L2080)</f>
        <v>475</v>
      </c>
      <c r="N2080" s="127">
        <f>SUM(C2080*3)</f>
        <v>75</v>
      </c>
      <c r="O2080" s="127">
        <f>SUM(E2080*1)</f>
        <v>800</v>
      </c>
      <c r="P2080" s="127" t="s">
        <v>20</v>
      </c>
      <c r="Q2080" s="128">
        <f>SUM(N2080:P2080)</f>
        <v>875</v>
      </c>
      <c r="R2080" s="127">
        <f>SUM(C2080*2)</f>
        <v>50</v>
      </c>
      <c r="S2080" s="127">
        <f>SUM(E2080*0.5)</f>
        <v>400</v>
      </c>
      <c r="T2080" s="127" t="s">
        <v>20</v>
      </c>
      <c r="U2080" s="128">
        <f>SUM(R2080:T2080)</f>
        <v>450</v>
      </c>
    </row>
    <row r="2081" spans="1:21" ht="23.25">
      <c r="A2081" s="193">
        <v>4</v>
      </c>
      <c r="B2081" s="197" t="s">
        <v>84</v>
      </c>
      <c r="C2081" s="127">
        <v>8</v>
      </c>
      <c r="D2081" s="127">
        <f>SUM(C2081*15)</f>
        <v>120</v>
      </c>
      <c r="E2081" s="129">
        <f>SUM(C2081*24)</f>
        <v>192</v>
      </c>
      <c r="F2081" s="127">
        <f>SUM(C2081*32.5)</f>
        <v>260</v>
      </c>
      <c r="G2081" s="127">
        <f>SUM(E2081*8)</f>
        <v>1536</v>
      </c>
      <c r="H2081" s="127" t="s">
        <v>20</v>
      </c>
      <c r="I2081" s="128">
        <f>SUM(D2081+F2081+G2081)</f>
        <v>1916</v>
      </c>
      <c r="J2081" s="127">
        <f>SUM(C2081*2.5)</f>
        <v>20</v>
      </c>
      <c r="K2081" s="127">
        <f>SUM(E2081*0.5)</f>
        <v>96</v>
      </c>
      <c r="L2081" s="127" t="s">
        <v>20</v>
      </c>
      <c r="M2081" s="128">
        <f>SUM(J2081:L2081)</f>
        <v>116</v>
      </c>
      <c r="N2081" s="127">
        <f>SUM(C2081*3)</f>
        <v>24</v>
      </c>
      <c r="O2081" s="127">
        <f>SUM(E2081*1)</f>
        <v>192</v>
      </c>
      <c r="P2081" s="127" t="s">
        <v>20</v>
      </c>
      <c r="Q2081" s="128">
        <f>SUM(N2081:P2081)</f>
        <v>216</v>
      </c>
      <c r="R2081" s="127">
        <f>SUM(C2081*2)</f>
        <v>16</v>
      </c>
      <c r="S2081" s="127">
        <f>SUM(E2081*0.5)</f>
        <v>96</v>
      </c>
      <c r="T2081" s="127" t="s">
        <v>20</v>
      </c>
      <c r="U2081" s="128">
        <f>SUM(R2081:T2081)</f>
        <v>112</v>
      </c>
    </row>
    <row r="2082" spans="2:21" ht="19.5">
      <c r="B2082" s="133" t="s">
        <v>27</v>
      </c>
      <c r="C2082" s="133">
        <f>C2081+C2080+C2079+C2078</f>
        <v>77</v>
      </c>
      <c r="D2082" s="130">
        <f>D2081+D2080+D2079+D2078</f>
        <v>1155</v>
      </c>
      <c r="E2082" s="130">
        <f aca="true" t="shared" si="52" ref="E2082:U2082">SUM(E2078:E2081)</f>
        <v>2312</v>
      </c>
      <c r="F2082" s="130">
        <f t="shared" si="52"/>
        <v>1893.5</v>
      </c>
      <c r="G2082" s="130">
        <f t="shared" si="52"/>
        <v>18496</v>
      </c>
      <c r="H2082" s="130">
        <f t="shared" si="52"/>
        <v>0</v>
      </c>
      <c r="I2082" s="130">
        <f t="shared" si="52"/>
        <v>21544.5</v>
      </c>
      <c r="J2082" s="130">
        <f t="shared" si="52"/>
        <v>221.5</v>
      </c>
      <c r="K2082" s="130">
        <f t="shared" si="52"/>
        <v>1156</v>
      </c>
      <c r="L2082" s="130">
        <f t="shared" si="52"/>
        <v>0</v>
      </c>
      <c r="M2082" s="130">
        <f t="shared" si="52"/>
        <v>1377.5</v>
      </c>
      <c r="N2082" s="130">
        <f t="shared" si="52"/>
        <v>231</v>
      </c>
      <c r="O2082" s="130">
        <f t="shared" si="52"/>
        <v>2312</v>
      </c>
      <c r="P2082" s="130">
        <f t="shared" si="52"/>
        <v>0</v>
      </c>
      <c r="Q2082" s="130">
        <f t="shared" si="52"/>
        <v>2543</v>
      </c>
      <c r="R2082" s="130">
        <f t="shared" si="52"/>
        <v>154</v>
      </c>
      <c r="S2082" s="130">
        <f t="shared" si="52"/>
        <v>1156</v>
      </c>
      <c r="T2082" s="130">
        <f t="shared" si="52"/>
        <v>0</v>
      </c>
      <c r="U2082" s="130">
        <f t="shared" si="52"/>
        <v>1310</v>
      </c>
    </row>
    <row r="2083" spans="2:21" ht="19.5">
      <c r="B2083" s="41" t="s">
        <v>298</v>
      </c>
      <c r="C2083" s="13"/>
      <c r="D2083" s="13"/>
      <c r="E2083" s="13"/>
      <c r="F2083" s="13"/>
      <c r="G2083" s="13"/>
      <c r="H2083" s="14"/>
      <c r="I2083" s="13"/>
      <c r="J2083" s="13"/>
      <c r="K2083" s="13"/>
      <c r="L2083" s="14"/>
      <c r="M2083" s="13"/>
      <c r="N2083" s="13"/>
      <c r="O2083" s="13"/>
      <c r="P2083" s="14"/>
      <c r="Q2083" s="13"/>
      <c r="R2083" s="13"/>
      <c r="S2083" s="13"/>
      <c r="T2083" s="14"/>
      <c r="U2083" s="13"/>
    </row>
    <row r="2084" spans="2:22" ht="15.75">
      <c r="B2084" s="40" t="s">
        <v>22</v>
      </c>
      <c r="C2084" s="13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  <c r="V2084" s="62"/>
    </row>
    <row r="2085" spans="2:22" ht="16.5">
      <c r="B2085" s="113" t="s">
        <v>69</v>
      </c>
      <c r="C2085" s="113"/>
      <c r="D2085" s="113"/>
      <c r="E2085" s="113"/>
      <c r="F2085" s="212"/>
      <c r="G2085" s="212"/>
      <c r="H2085" s="212"/>
      <c r="I2085" s="212"/>
      <c r="J2085" s="212"/>
      <c r="K2085" s="212"/>
      <c r="L2085" s="212"/>
      <c r="M2085" s="212"/>
      <c r="N2085" s="212"/>
      <c r="O2085" s="212"/>
      <c r="P2085" s="80"/>
      <c r="Q2085" s="80"/>
      <c r="R2085" s="212"/>
      <c r="S2085" s="212"/>
      <c r="T2085" s="212"/>
      <c r="U2085" s="212"/>
      <c r="V2085" s="62"/>
    </row>
    <row r="2086" spans="2:22" ht="15.75">
      <c r="B2086" s="80"/>
      <c r="C2086" s="211"/>
      <c r="D2086" s="211"/>
      <c r="E2086" s="211" t="s">
        <v>265</v>
      </c>
      <c r="F2086" s="211"/>
      <c r="G2086" s="211" t="s">
        <v>269</v>
      </c>
      <c r="H2086" s="214"/>
      <c r="I2086" s="214"/>
      <c r="J2086" s="214"/>
      <c r="K2086" s="214"/>
      <c r="L2086" s="211" t="s">
        <v>207</v>
      </c>
      <c r="M2086" s="211"/>
      <c r="N2086" s="211"/>
      <c r="O2086" s="211"/>
      <c r="P2086" s="96"/>
      <c r="Q2086" s="183"/>
      <c r="R2086" s="211" t="s">
        <v>206</v>
      </c>
      <c r="S2086" s="214"/>
      <c r="T2086" s="214"/>
      <c r="U2086" s="214"/>
      <c r="V2086" s="62"/>
    </row>
    <row r="2087" spans="2:22" ht="15.75">
      <c r="B2087" s="80"/>
      <c r="C2087" s="66"/>
      <c r="D2087" s="65" t="s">
        <v>267</v>
      </c>
      <c r="E2087" s="66" t="s">
        <v>266</v>
      </c>
      <c r="F2087" s="65" t="s">
        <v>267</v>
      </c>
      <c r="G2087" s="96"/>
      <c r="H2087" s="96"/>
      <c r="I2087" s="96"/>
      <c r="J2087" s="96"/>
      <c r="K2087" s="96"/>
      <c r="L2087" s="211" t="s">
        <v>208</v>
      </c>
      <c r="M2087" s="214"/>
      <c r="N2087" s="214"/>
      <c r="O2087" s="214"/>
      <c r="P2087" s="96"/>
      <c r="Q2087" s="96"/>
      <c r="R2087" s="96"/>
      <c r="S2087" s="96"/>
      <c r="T2087" s="96"/>
      <c r="U2087" s="96"/>
      <c r="V2087" s="62"/>
    </row>
    <row r="2088" spans="2:25" ht="15.75">
      <c r="B2088" s="49" t="s">
        <v>263</v>
      </c>
      <c r="C2088" s="85"/>
      <c r="D2088" s="85">
        <v>0</v>
      </c>
      <c r="E2088" s="85">
        <v>10</v>
      </c>
      <c r="F2088" s="85">
        <v>0</v>
      </c>
      <c r="G2088" s="96"/>
      <c r="H2088" s="96"/>
      <c r="I2088" s="96"/>
      <c r="J2088" s="96"/>
      <c r="K2088" s="96"/>
      <c r="L2088" s="211" t="s">
        <v>209</v>
      </c>
      <c r="M2088" s="214"/>
      <c r="N2088" s="214"/>
      <c r="O2088" s="214"/>
      <c r="P2088" s="96"/>
      <c r="Q2088" s="96"/>
      <c r="R2088" s="96"/>
      <c r="S2088" s="96"/>
      <c r="T2088" s="96"/>
      <c r="U2088" s="96"/>
      <c r="W2088" s="62"/>
      <c r="X2088" s="62"/>
      <c r="Y2088" s="62"/>
    </row>
    <row r="2089" spans="2:25" ht="15.75">
      <c r="B2089" s="49" t="s">
        <v>264</v>
      </c>
      <c r="C2089" s="46"/>
      <c r="D2089" s="46">
        <v>0</v>
      </c>
      <c r="E2089" s="46">
        <v>0</v>
      </c>
      <c r="F2089" s="46">
        <v>0</v>
      </c>
      <c r="G2089" s="157"/>
      <c r="H2089" s="157"/>
      <c r="I2089" s="157"/>
      <c r="J2089" s="157"/>
      <c r="K2089" s="157"/>
      <c r="L2089" s="157"/>
      <c r="M2089" s="157"/>
      <c r="N2089" s="157"/>
      <c r="O2089" s="157"/>
      <c r="P2089" s="157"/>
      <c r="Q2089" s="157"/>
      <c r="R2089" s="157"/>
      <c r="S2089" s="157"/>
      <c r="T2089" s="157"/>
      <c r="U2089" s="157"/>
      <c r="W2089" s="62"/>
      <c r="X2089" s="62"/>
      <c r="Y2089" s="62"/>
    </row>
    <row r="2090" spans="2:25" ht="16.5">
      <c r="B2090" s="82" t="s">
        <v>27</v>
      </c>
      <c r="C2090" s="48"/>
      <c r="D2090" s="48">
        <f>D2088+D2089</f>
        <v>0</v>
      </c>
      <c r="E2090" s="48">
        <f>E2088+E2089</f>
        <v>10</v>
      </c>
      <c r="F2090" s="48">
        <f>F2088+F2089</f>
        <v>0</v>
      </c>
      <c r="G2090" s="213" t="s">
        <v>0</v>
      </c>
      <c r="H2090" s="214"/>
      <c r="I2090" s="214"/>
      <c r="J2090" s="214"/>
      <c r="K2090" s="214"/>
      <c r="L2090" s="214"/>
      <c r="M2090" s="214"/>
      <c r="N2090" s="214"/>
      <c r="O2090" s="214"/>
      <c r="P2090" s="214"/>
      <c r="Q2090" s="214"/>
      <c r="R2090" s="214"/>
      <c r="S2090" s="214"/>
      <c r="T2090" s="214"/>
      <c r="U2090" s="214"/>
      <c r="W2090" s="62"/>
      <c r="X2090" s="62"/>
      <c r="Y2090" s="62"/>
    </row>
    <row r="2091" spans="2:25" ht="17.25">
      <c r="B2091" s="82" t="s">
        <v>102</v>
      </c>
      <c r="C2091" s="220"/>
      <c r="D2091" s="220"/>
      <c r="E2091" s="220"/>
      <c r="F2091" s="220"/>
      <c r="G2091" s="213" t="s">
        <v>268</v>
      </c>
      <c r="H2091" s="214"/>
      <c r="I2091" s="214"/>
      <c r="J2091" s="214"/>
      <c r="K2091" s="214"/>
      <c r="L2091" s="214"/>
      <c r="M2091" s="214"/>
      <c r="N2091" s="214"/>
      <c r="O2091" s="214"/>
      <c r="P2091" s="214"/>
      <c r="Q2091" s="214"/>
      <c r="R2091" s="214"/>
      <c r="S2091" s="214"/>
      <c r="T2091" s="214"/>
      <c r="U2091" s="214"/>
      <c r="W2091" s="62"/>
      <c r="X2091" s="62"/>
      <c r="Y2091" s="62"/>
    </row>
    <row r="2092" spans="2:21" ht="18">
      <c r="B2092" s="45"/>
      <c r="C2092" s="219"/>
      <c r="D2092" s="219"/>
      <c r="E2092" s="48"/>
      <c r="F2092" s="48"/>
      <c r="G2092" s="213" t="s">
        <v>305</v>
      </c>
      <c r="H2092" s="214"/>
      <c r="I2092" s="214"/>
      <c r="J2092" s="214"/>
      <c r="K2092" s="214"/>
      <c r="L2092" s="214"/>
      <c r="M2092" s="214"/>
      <c r="N2092" s="214"/>
      <c r="O2092" s="214"/>
      <c r="P2092" s="214"/>
      <c r="Q2092" s="214"/>
      <c r="R2092" s="214"/>
      <c r="S2092" s="214"/>
      <c r="T2092" s="214"/>
      <c r="U2092" s="214"/>
    </row>
    <row r="2093" spans="2:21" ht="16.5">
      <c r="B2093" s="93" t="s">
        <v>286</v>
      </c>
      <c r="C2093" s="93"/>
      <c r="D2093" s="93"/>
      <c r="E2093" s="93"/>
      <c r="F2093" s="93"/>
      <c r="G2093" s="93"/>
      <c r="H2093" s="93"/>
      <c r="I2093" s="93"/>
      <c r="J2093" s="93"/>
      <c r="K2093" s="93"/>
      <c r="L2093" s="93"/>
      <c r="M2093" s="93"/>
      <c r="N2093" s="93"/>
      <c r="O2093" s="93"/>
      <c r="P2093" s="93"/>
      <c r="Q2093" s="93"/>
      <c r="R2093" s="93"/>
      <c r="S2093" s="93"/>
      <c r="T2093" s="93"/>
      <c r="U2093" s="93"/>
    </row>
    <row r="2094" spans="1:24" ht="16.5" customHeight="1">
      <c r="A2094" s="49" t="s">
        <v>299</v>
      </c>
      <c r="B2094" s="49"/>
      <c r="C2094" s="49"/>
      <c r="D2094" s="49"/>
      <c r="E2094" s="49"/>
      <c r="F2094" s="49"/>
      <c r="G2094" s="49"/>
      <c r="H2094" s="49"/>
      <c r="I2094" s="49"/>
      <c r="J2094" s="49"/>
      <c r="K2094" s="49"/>
      <c r="L2094" s="49"/>
      <c r="M2094" s="49"/>
      <c r="N2094" s="49"/>
      <c r="O2094" s="49"/>
      <c r="P2094" s="49"/>
      <c r="Q2094" s="49"/>
      <c r="R2094" s="49"/>
      <c r="S2094" s="49"/>
      <c r="T2094" s="49"/>
      <c r="U2094" s="49"/>
      <c r="V2094" s="49"/>
      <c r="W2094" s="49"/>
      <c r="X2094" s="49"/>
    </row>
    <row r="2095" spans="2:21" ht="17.25">
      <c r="B2095" s="51"/>
      <c r="C2095" s="51"/>
      <c r="D2095" s="51"/>
      <c r="E2095" s="51"/>
      <c r="F2095" s="51"/>
      <c r="G2095" s="51"/>
      <c r="H2095" s="51"/>
      <c r="I2095" s="51"/>
      <c r="J2095" s="51"/>
      <c r="K2095" s="51"/>
      <c r="L2095" s="51"/>
      <c r="M2095" s="51"/>
      <c r="N2095" s="51"/>
      <c r="O2095" s="51"/>
      <c r="P2095" s="51"/>
      <c r="Q2095" s="51"/>
      <c r="R2095" s="51"/>
      <c r="S2095" s="51"/>
      <c r="T2095" s="51"/>
      <c r="U2095" s="51"/>
    </row>
    <row r="2096" spans="2:21" ht="17.25">
      <c r="B2096" s="51"/>
      <c r="C2096" s="51"/>
      <c r="D2096" s="51"/>
      <c r="E2096" s="51"/>
      <c r="F2096" s="51"/>
      <c r="G2096" s="51"/>
      <c r="H2096" s="51"/>
      <c r="I2096" s="51"/>
      <c r="J2096" s="51"/>
      <c r="K2096" s="51"/>
      <c r="L2096" s="51"/>
      <c r="M2096" s="51"/>
      <c r="N2096" s="51"/>
      <c r="O2096" s="51"/>
      <c r="P2096" s="51"/>
      <c r="Q2096" s="51"/>
      <c r="R2096" s="51"/>
      <c r="S2096" s="51"/>
      <c r="T2096" s="51"/>
      <c r="U2096" s="51"/>
    </row>
    <row r="2097" spans="2:21" ht="17.25">
      <c r="B2097" s="51"/>
      <c r="C2097" s="51"/>
      <c r="D2097" s="51"/>
      <c r="E2097" s="51"/>
      <c r="F2097" s="51"/>
      <c r="G2097" s="51"/>
      <c r="H2097" s="51"/>
      <c r="I2097" s="51"/>
      <c r="J2097" s="51"/>
      <c r="K2097" s="51"/>
      <c r="L2097" s="51"/>
      <c r="M2097" s="51"/>
      <c r="N2097" s="51"/>
      <c r="O2097" s="51"/>
      <c r="P2097" s="51"/>
      <c r="Q2097" s="51"/>
      <c r="R2097" s="51"/>
      <c r="S2097" s="51"/>
      <c r="T2097" s="51"/>
      <c r="U2097" s="51"/>
    </row>
    <row r="2098" spans="2:21" ht="17.25">
      <c r="B2098" s="51"/>
      <c r="C2098" s="51"/>
      <c r="D2098" s="51"/>
      <c r="E2098" s="51"/>
      <c r="F2098" s="51"/>
      <c r="G2098" s="51"/>
      <c r="H2098" s="51"/>
      <c r="I2098" s="51"/>
      <c r="J2098" s="51"/>
      <c r="K2098" s="51"/>
      <c r="L2098" s="51"/>
      <c r="M2098" s="51"/>
      <c r="N2098" s="51"/>
      <c r="O2098" s="51"/>
      <c r="P2098" s="51"/>
      <c r="Q2098" s="51"/>
      <c r="R2098" s="51"/>
      <c r="S2098" s="51"/>
      <c r="T2098" s="51"/>
      <c r="U2098" s="51"/>
    </row>
    <row r="2099" spans="2:21" ht="17.25">
      <c r="B2099" s="51"/>
      <c r="C2099" s="51"/>
      <c r="D2099" s="51"/>
      <c r="E2099" s="51"/>
      <c r="F2099" s="51"/>
      <c r="G2099" s="51"/>
      <c r="H2099" s="51"/>
      <c r="I2099" s="51"/>
      <c r="J2099" s="51"/>
      <c r="K2099" s="51"/>
      <c r="L2099" s="51"/>
      <c r="M2099" s="51"/>
      <c r="N2099" s="51"/>
      <c r="O2099" s="51"/>
      <c r="P2099" s="51"/>
      <c r="Q2099" s="51"/>
      <c r="R2099" s="51"/>
      <c r="S2099" s="51"/>
      <c r="T2099" s="51"/>
      <c r="U2099" s="51"/>
    </row>
    <row r="2100" spans="2:21" ht="18">
      <c r="B2100" s="56"/>
      <c r="C2100" s="56"/>
      <c r="D2100" s="56"/>
      <c r="E2100" s="56"/>
      <c r="F2100" s="56"/>
      <c r="G2100" s="56"/>
      <c r="H2100" s="56"/>
      <c r="I2100" s="56">
        <v>8</v>
      </c>
      <c r="J2100" s="56"/>
      <c r="K2100" s="56"/>
      <c r="L2100" s="56"/>
      <c r="M2100" s="56"/>
      <c r="N2100" s="56"/>
      <c r="O2100" s="56"/>
      <c r="P2100" s="56"/>
      <c r="Q2100" s="56"/>
      <c r="R2100" s="56"/>
      <c r="S2100" s="56"/>
      <c r="T2100" s="56"/>
      <c r="U2100" s="56"/>
    </row>
    <row r="2101" spans="2:21" ht="18">
      <c r="B2101" s="56"/>
      <c r="C2101" s="56"/>
      <c r="D2101" s="56"/>
      <c r="E2101" s="56"/>
      <c r="F2101" s="56"/>
      <c r="G2101" s="56"/>
      <c r="H2101" s="56"/>
      <c r="I2101" s="56"/>
      <c r="J2101" s="56"/>
      <c r="K2101" s="56"/>
      <c r="L2101" s="56"/>
      <c r="M2101" s="56"/>
      <c r="N2101" s="56"/>
      <c r="O2101" s="56"/>
      <c r="P2101" s="56"/>
      <c r="Q2101" s="56"/>
      <c r="R2101" s="56"/>
      <c r="S2101" s="56"/>
      <c r="T2101" s="56"/>
      <c r="U2101" s="56"/>
    </row>
    <row r="2102" spans="2:21" ht="18">
      <c r="B2102" s="56"/>
      <c r="C2102" s="56"/>
      <c r="D2102" s="56"/>
      <c r="E2102" s="56"/>
      <c r="F2102" s="56"/>
      <c r="G2102" s="56"/>
      <c r="H2102" s="56"/>
      <c r="I2102" s="56"/>
      <c r="J2102" s="56"/>
      <c r="K2102" s="56"/>
      <c r="L2102" s="56"/>
      <c r="M2102" s="56"/>
      <c r="N2102" s="56"/>
      <c r="O2102" s="56"/>
      <c r="P2102" s="56"/>
      <c r="Q2102" s="56"/>
      <c r="R2102" s="56"/>
      <c r="S2102" s="56"/>
      <c r="T2102" s="56"/>
      <c r="U2102" s="56"/>
    </row>
    <row r="2103" spans="2:21" ht="18">
      <c r="B2103" s="56"/>
      <c r="C2103" s="56"/>
      <c r="D2103" s="56"/>
      <c r="E2103" s="56"/>
      <c r="F2103" s="56"/>
      <c r="G2103" s="56"/>
      <c r="H2103" s="56"/>
      <c r="I2103" s="56"/>
      <c r="J2103" s="56"/>
      <c r="K2103" s="56"/>
      <c r="L2103" s="56"/>
      <c r="M2103" s="56"/>
      <c r="N2103" s="56"/>
      <c r="O2103" s="56"/>
      <c r="P2103" s="56"/>
      <c r="Q2103" s="56"/>
      <c r="R2103" s="56"/>
      <c r="S2103" s="56"/>
      <c r="T2103" s="56"/>
      <c r="U2103" s="56"/>
    </row>
    <row r="2104" spans="2:21" ht="18">
      <c r="B2104" s="56"/>
      <c r="C2104" s="56"/>
      <c r="D2104" s="56"/>
      <c r="E2104" s="56"/>
      <c r="F2104" s="56"/>
      <c r="G2104" s="56"/>
      <c r="H2104" s="56"/>
      <c r="I2104" s="56"/>
      <c r="J2104" s="56"/>
      <c r="K2104" s="56"/>
      <c r="L2104" s="56"/>
      <c r="M2104" s="56"/>
      <c r="N2104" s="56"/>
      <c r="O2104" s="56"/>
      <c r="P2104" s="56"/>
      <c r="Q2104" s="56"/>
      <c r="R2104" s="56"/>
      <c r="S2104" s="56"/>
      <c r="T2104" s="56"/>
      <c r="U2104" s="56"/>
    </row>
    <row r="2105" spans="2:21" ht="23.25">
      <c r="B2105" s="114" t="s">
        <v>146</v>
      </c>
      <c r="C2105" s="114"/>
      <c r="D2105" s="114"/>
      <c r="E2105" s="114"/>
      <c r="F2105" s="114"/>
      <c r="G2105" s="114"/>
      <c r="H2105" s="114"/>
      <c r="I2105" s="114"/>
      <c r="J2105" s="114"/>
      <c r="K2105" s="114"/>
      <c r="L2105" s="114"/>
      <c r="M2105" s="114"/>
      <c r="N2105" s="114"/>
      <c r="O2105" s="114"/>
      <c r="P2105" s="114"/>
      <c r="Q2105" s="114"/>
      <c r="R2105" s="114"/>
      <c r="S2105" s="114"/>
      <c r="T2105" s="114"/>
      <c r="U2105" s="114"/>
    </row>
    <row r="2106" spans="2:21" ht="22.5">
      <c r="B2106" s="115" t="s">
        <v>247</v>
      </c>
      <c r="C2106" s="115"/>
      <c r="D2106" s="115"/>
      <c r="E2106" s="115"/>
      <c r="F2106" s="115"/>
      <c r="G2106" s="115"/>
      <c r="H2106" s="115"/>
      <c r="I2106" s="115"/>
      <c r="J2106" s="115"/>
      <c r="K2106" s="115"/>
      <c r="L2106" s="115"/>
      <c r="M2106" s="115"/>
      <c r="N2106" s="115"/>
      <c r="O2106" s="115"/>
      <c r="P2106" s="115"/>
      <c r="Q2106" s="115"/>
      <c r="R2106" s="115"/>
      <c r="S2106" s="115"/>
      <c r="T2106" s="115"/>
      <c r="U2106" s="115"/>
    </row>
    <row r="2107" spans="2:21" ht="22.5" customHeight="1">
      <c r="B2107" s="116"/>
      <c r="C2107" s="116"/>
      <c r="D2107" s="116"/>
      <c r="E2107" s="116"/>
      <c r="F2107" s="229" t="s">
        <v>314</v>
      </c>
      <c r="G2107" s="229"/>
      <c r="H2107" s="229"/>
      <c r="I2107" s="229"/>
      <c r="J2107" s="229"/>
      <c r="K2107" s="229"/>
      <c r="L2107" s="229"/>
      <c r="M2107" s="229"/>
      <c r="N2107" s="229"/>
      <c r="O2107" s="229"/>
      <c r="P2107" s="229"/>
      <c r="Q2107" s="229"/>
      <c r="R2107" s="116"/>
      <c r="S2107" s="116"/>
      <c r="T2107" s="116"/>
      <c r="U2107" s="116"/>
    </row>
    <row r="2108" spans="2:21" ht="22.5" customHeight="1">
      <c r="B2108" s="242" t="s">
        <v>193</v>
      </c>
      <c r="C2108" s="242"/>
      <c r="D2108" s="242"/>
      <c r="E2108" s="242"/>
      <c r="F2108" s="242"/>
      <c r="G2108" s="242"/>
      <c r="H2108" s="9"/>
      <c r="I2108" s="57"/>
      <c r="J2108" s="9"/>
      <c r="K2108" s="53"/>
      <c r="L2108" s="53"/>
      <c r="M2108" s="53"/>
      <c r="N2108" s="53"/>
      <c r="O2108" s="53"/>
      <c r="P2108" s="53"/>
      <c r="Q2108" s="53"/>
      <c r="R2108" s="53"/>
      <c r="S2108" s="53"/>
      <c r="T2108" s="53"/>
      <c r="U2108" s="53"/>
    </row>
    <row r="2109" spans="2:22" ht="22.5" customHeight="1">
      <c r="B2109" s="3" t="s">
        <v>22</v>
      </c>
      <c r="Q2109" s="3" t="s">
        <v>22</v>
      </c>
      <c r="V2109" s="62"/>
    </row>
    <row r="2110" spans="2:22" ht="22.5" customHeight="1">
      <c r="B2110" s="69" t="s">
        <v>1</v>
      </c>
      <c r="C2110" s="72" t="s">
        <v>343</v>
      </c>
      <c r="D2110" s="70" t="s">
        <v>29</v>
      </c>
      <c r="E2110" s="70" t="s">
        <v>4</v>
      </c>
      <c r="F2110" s="71" t="s">
        <v>21</v>
      </c>
      <c r="G2110" s="72" t="s">
        <v>12</v>
      </c>
      <c r="H2110" s="72" t="s">
        <v>13</v>
      </c>
      <c r="I2110" s="73" t="s">
        <v>0</v>
      </c>
      <c r="J2110" s="74" t="s">
        <v>11</v>
      </c>
      <c r="K2110" s="74" t="s">
        <v>12</v>
      </c>
      <c r="L2110" s="72" t="s">
        <v>13</v>
      </c>
      <c r="M2110" s="73" t="s">
        <v>0</v>
      </c>
      <c r="N2110" s="72" t="s">
        <v>14</v>
      </c>
      <c r="O2110" s="74" t="s">
        <v>15</v>
      </c>
      <c r="P2110" s="74" t="s">
        <v>13</v>
      </c>
      <c r="Q2110" s="73" t="s">
        <v>0</v>
      </c>
      <c r="R2110" s="74" t="s">
        <v>23</v>
      </c>
      <c r="S2110" s="74" t="s">
        <v>24</v>
      </c>
      <c r="T2110" s="72" t="s">
        <v>13</v>
      </c>
      <c r="U2110" s="73" t="s">
        <v>0</v>
      </c>
      <c r="V2110" s="62"/>
    </row>
    <row r="2111" spans="2:21" ht="22.5" customHeight="1">
      <c r="B2111" s="69" t="s">
        <v>3</v>
      </c>
      <c r="C2111" s="101" t="s">
        <v>319</v>
      </c>
      <c r="D2111" s="70" t="s">
        <v>30</v>
      </c>
      <c r="E2111" s="70" t="s">
        <v>5</v>
      </c>
      <c r="F2111" s="70" t="s">
        <v>7</v>
      </c>
      <c r="G2111" s="70" t="s">
        <v>8</v>
      </c>
      <c r="H2111" s="70" t="s">
        <v>9</v>
      </c>
      <c r="I2111" s="60" t="s">
        <v>10</v>
      </c>
      <c r="J2111" s="70" t="s">
        <v>7</v>
      </c>
      <c r="K2111" s="70" t="s">
        <v>8</v>
      </c>
      <c r="L2111" s="70" t="s">
        <v>9</v>
      </c>
      <c r="M2111" s="60" t="s">
        <v>10</v>
      </c>
      <c r="N2111" s="70" t="s">
        <v>7</v>
      </c>
      <c r="O2111" s="70" t="s">
        <v>8</v>
      </c>
      <c r="P2111" s="70" t="s">
        <v>9</v>
      </c>
      <c r="Q2111" s="60" t="s">
        <v>10</v>
      </c>
      <c r="R2111" s="73" t="s">
        <v>7</v>
      </c>
      <c r="S2111" s="73" t="s">
        <v>8</v>
      </c>
      <c r="T2111" s="70" t="s">
        <v>9</v>
      </c>
      <c r="U2111" s="60" t="s">
        <v>10</v>
      </c>
    </row>
    <row r="2112" spans="2:17" ht="22.5" customHeight="1">
      <c r="B2112" s="11"/>
      <c r="C2112" s="101"/>
      <c r="D2112" s="70" t="s">
        <v>308</v>
      </c>
      <c r="E2112" s="70" t="s">
        <v>6</v>
      </c>
      <c r="F2112" s="70" t="s">
        <v>31</v>
      </c>
      <c r="G2112" s="70" t="s">
        <v>31</v>
      </c>
      <c r="H2112" s="10">
        <v>0.03</v>
      </c>
      <c r="L2112" s="10">
        <v>0.01</v>
      </c>
      <c r="N2112" s="4"/>
      <c r="O2112" s="4"/>
      <c r="P2112" s="10">
        <v>0.01</v>
      </c>
      <c r="Q2112" s="4"/>
    </row>
    <row r="2113" spans="2:21" ht="22.5" customHeight="1">
      <c r="B2113" s="11"/>
      <c r="D2113" s="4" t="s">
        <v>32</v>
      </c>
      <c r="E2113" s="5"/>
      <c r="F2113" s="4" t="s">
        <v>32</v>
      </c>
      <c r="G2113" s="4" t="s">
        <v>32</v>
      </c>
      <c r="H2113" s="4" t="s">
        <v>32</v>
      </c>
      <c r="I2113" s="4" t="s">
        <v>32</v>
      </c>
      <c r="J2113" s="4" t="s">
        <v>32</v>
      </c>
      <c r="K2113" s="4" t="s">
        <v>32</v>
      </c>
      <c r="L2113" s="4" t="s">
        <v>32</v>
      </c>
      <c r="N2113" s="4" t="s">
        <v>32</v>
      </c>
      <c r="O2113" s="4" t="s">
        <v>32</v>
      </c>
      <c r="P2113" s="4" t="s">
        <v>32</v>
      </c>
      <c r="Q2113" s="4" t="s">
        <v>32</v>
      </c>
      <c r="R2113" s="4" t="s">
        <v>32</v>
      </c>
      <c r="S2113" s="4" t="s">
        <v>32</v>
      </c>
      <c r="T2113" s="4" t="s">
        <v>32</v>
      </c>
      <c r="U2113" s="4" t="s">
        <v>32</v>
      </c>
    </row>
    <row r="2114" spans="2:21" ht="22.5" customHeight="1">
      <c r="B2114" s="60">
        <v>1</v>
      </c>
      <c r="C2114" s="60"/>
      <c r="D2114" s="60">
        <v>3</v>
      </c>
      <c r="E2114" s="60">
        <v>4</v>
      </c>
      <c r="F2114" s="60">
        <v>5</v>
      </c>
      <c r="G2114" s="60">
        <v>6</v>
      </c>
      <c r="H2114" s="61">
        <v>7</v>
      </c>
      <c r="I2114" s="60">
        <v>8</v>
      </c>
      <c r="J2114" s="60">
        <v>9</v>
      </c>
      <c r="K2114" s="60">
        <v>10</v>
      </c>
      <c r="L2114" s="61">
        <v>11</v>
      </c>
      <c r="M2114" s="60">
        <v>12</v>
      </c>
      <c r="N2114" s="60">
        <v>13</v>
      </c>
      <c r="O2114" s="60">
        <v>14</v>
      </c>
      <c r="P2114" s="61">
        <v>15</v>
      </c>
      <c r="Q2114" s="60">
        <v>16</v>
      </c>
      <c r="R2114" s="60">
        <v>17</v>
      </c>
      <c r="S2114" s="60">
        <v>18</v>
      </c>
      <c r="T2114" s="60">
        <v>19</v>
      </c>
      <c r="U2114" s="60">
        <v>20</v>
      </c>
    </row>
    <row r="2115" spans="1:22" ht="22.5" customHeight="1">
      <c r="A2115" s="193">
        <v>1</v>
      </c>
      <c r="B2115" s="197" t="s">
        <v>16</v>
      </c>
      <c r="C2115" s="127">
        <v>40</v>
      </c>
      <c r="D2115" s="127">
        <f>C2115*15</f>
        <v>600</v>
      </c>
      <c r="E2115" s="127">
        <f>SUM(C2115*32)</f>
        <v>1280</v>
      </c>
      <c r="F2115" s="127">
        <f>SUM(C2115*22)</f>
        <v>880</v>
      </c>
      <c r="G2115" s="127">
        <f>SUM(E2115*8)</f>
        <v>10240</v>
      </c>
      <c r="H2115" s="127" t="s">
        <v>20</v>
      </c>
      <c r="I2115" s="128">
        <f>SUM(D2115+F2115+G2115)</f>
        <v>11720</v>
      </c>
      <c r="J2115" s="127">
        <f>SUM(C2115*3)</f>
        <v>120</v>
      </c>
      <c r="K2115" s="127">
        <f>SUM(E2115*0.5)</f>
        <v>640</v>
      </c>
      <c r="L2115" s="127" t="str">
        <f>+L2117</f>
        <v>+</v>
      </c>
      <c r="M2115" s="128">
        <f>SUM(J2115:L2115)</f>
        <v>760</v>
      </c>
      <c r="N2115" s="127">
        <f>SUM(C2115*3)</f>
        <v>120</v>
      </c>
      <c r="O2115" s="127">
        <f>SUM(E2115*1)</f>
        <v>1280</v>
      </c>
      <c r="P2115" s="127" t="s">
        <v>20</v>
      </c>
      <c r="Q2115" s="128">
        <f>SUM(N2115:P2115)</f>
        <v>1400</v>
      </c>
      <c r="R2115" s="127">
        <f>SUM(C2115*2)</f>
        <v>80</v>
      </c>
      <c r="S2115" s="127">
        <f>SUM(E2115*0.5)</f>
        <v>640</v>
      </c>
      <c r="T2115" s="127" t="s">
        <v>20</v>
      </c>
      <c r="U2115" s="128">
        <f>SUM(R2115:T2115)</f>
        <v>720</v>
      </c>
      <c r="V2115" s="135"/>
    </row>
    <row r="2116" spans="1:22" ht="22.5" customHeight="1">
      <c r="A2116" s="193">
        <v>2</v>
      </c>
      <c r="B2116" s="197" t="s">
        <v>17</v>
      </c>
      <c r="C2116" s="127">
        <v>22</v>
      </c>
      <c r="D2116" s="127">
        <f>SUM(C2116*15)</f>
        <v>330</v>
      </c>
      <c r="E2116" s="129">
        <f>SUM(C2116*24)</f>
        <v>528</v>
      </c>
      <c r="F2116" s="127">
        <f>SUM(C2116*32.5)</f>
        <v>715</v>
      </c>
      <c r="G2116" s="127">
        <f>SUM(E2116*8)</f>
        <v>4224</v>
      </c>
      <c r="H2116" s="127" t="s">
        <v>20</v>
      </c>
      <c r="I2116" s="128">
        <f>SUM(D2116+F2116+G2116)</f>
        <v>5269</v>
      </c>
      <c r="J2116" s="127">
        <f>SUM(C2116*2.5)</f>
        <v>55</v>
      </c>
      <c r="K2116" s="127">
        <f>SUM(E2116*0.5)</f>
        <v>264</v>
      </c>
      <c r="L2116" s="127" t="s">
        <v>20</v>
      </c>
      <c r="M2116" s="128">
        <f>SUM(J2116:L2116)</f>
        <v>319</v>
      </c>
      <c r="N2116" s="127">
        <f>SUM(C2116*3)</f>
        <v>66</v>
      </c>
      <c r="O2116" s="127">
        <f>SUM(E2116*1)</f>
        <v>528</v>
      </c>
      <c r="P2116" s="127" t="s">
        <v>20</v>
      </c>
      <c r="Q2116" s="128">
        <f>SUM(N2116:P2116)</f>
        <v>594</v>
      </c>
      <c r="R2116" s="127">
        <f>SUM(C2116*2)</f>
        <v>44</v>
      </c>
      <c r="S2116" s="127">
        <f>SUM(E2116*0.5)</f>
        <v>264</v>
      </c>
      <c r="T2116" s="127" t="s">
        <v>20</v>
      </c>
      <c r="U2116" s="128">
        <f>SUM(R2116:T2116)</f>
        <v>308</v>
      </c>
      <c r="V2116" s="135"/>
    </row>
    <row r="2117" spans="1:22" ht="23.25">
      <c r="A2117" s="193">
        <v>3</v>
      </c>
      <c r="B2117" s="197" t="s">
        <v>18</v>
      </c>
      <c r="C2117" s="127">
        <v>28</v>
      </c>
      <c r="D2117" s="127">
        <f>SUM(C2117*15)</f>
        <v>420</v>
      </c>
      <c r="E2117" s="127">
        <f>SUM(C2117*32)</f>
        <v>896</v>
      </c>
      <c r="F2117" s="127">
        <f>SUM(C2117*22)</f>
        <v>616</v>
      </c>
      <c r="G2117" s="127">
        <f>SUM(E2117*8)</f>
        <v>7168</v>
      </c>
      <c r="H2117" s="127" t="s">
        <v>20</v>
      </c>
      <c r="I2117" s="128">
        <f>SUM(D2117+F2117+G2117)</f>
        <v>8204</v>
      </c>
      <c r="J2117" s="127">
        <f>SUM(C2117*3)</f>
        <v>84</v>
      </c>
      <c r="K2117" s="127">
        <f>SUM(E2117*0.5)</f>
        <v>448</v>
      </c>
      <c r="L2117" s="127" t="s">
        <v>20</v>
      </c>
      <c r="M2117" s="128">
        <f>SUM(J2117:L2117)</f>
        <v>532</v>
      </c>
      <c r="N2117" s="127">
        <f>SUM(C2117*3)</f>
        <v>84</v>
      </c>
      <c r="O2117" s="127">
        <f>SUM(E2117*1)</f>
        <v>896</v>
      </c>
      <c r="P2117" s="127" t="s">
        <v>20</v>
      </c>
      <c r="Q2117" s="128">
        <f>SUM(N2117:P2117)</f>
        <v>980</v>
      </c>
      <c r="R2117" s="127">
        <f>SUM(C2117*2)</f>
        <v>56</v>
      </c>
      <c r="S2117" s="127">
        <f>SUM(E2117*0.5)</f>
        <v>448</v>
      </c>
      <c r="T2117" s="127" t="s">
        <v>20</v>
      </c>
      <c r="U2117" s="128">
        <f>SUM(R2117:T2117)</f>
        <v>504</v>
      </c>
      <c r="V2117" s="135"/>
    </row>
    <row r="2118" spans="1:22" ht="23.25">
      <c r="A2118" s="193">
        <v>4</v>
      </c>
      <c r="B2118" s="197" t="s">
        <v>84</v>
      </c>
      <c r="C2118" s="127">
        <v>15</v>
      </c>
      <c r="D2118" s="127">
        <f>SUM(C2118*15)</f>
        <v>225</v>
      </c>
      <c r="E2118" s="129">
        <f>SUM(C2118*24)</f>
        <v>360</v>
      </c>
      <c r="F2118" s="127">
        <f>SUM(C2118*32.5)</f>
        <v>487.5</v>
      </c>
      <c r="G2118" s="127">
        <f>SUM(E2118*8)</f>
        <v>2880</v>
      </c>
      <c r="H2118" s="127" t="s">
        <v>20</v>
      </c>
      <c r="I2118" s="128">
        <f>SUM(D2118+F2118+G2118)</f>
        <v>3592.5</v>
      </c>
      <c r="J2118" s="127">
        <f>SUM(C2118*2.5)</f>
        <v>37.5</v>
      </c>
      <c r="K2118" s="127">
        <f>SUM(E2118*0.5)</f>
        <v>180</v>
      </c>
      <c r="L2118" s="127" t="s">
        <v>20</v>
      </c>
      <c r="M2118" s="128">
        <f>SUM(J2118:L2118)</f>
        <v>217.5</v>
      </c>
      <c r="N2118" s="127">
        <f>SUM(C2118*3)</f>
        <v>45</v>
      </c>
      <c r="O2118" s="127">
        <f>SUM(E2118*1)</f>
        <v>360</v>
      </c>
      <c r="P2118" s="127" t="s">
        <v>20</v>
      </c>
      <c r="Q2118" s="128">
        <f>SUM(N2118:P2118)</f>
        <v>405</v>
      </c>
      <c r="R2118" s="127">
        <f>SUM(C2118*2)</f>
        <v>30</v>
      </c>
      <c r="S2118" s="127">
        <f>SUM(E2118*0.5)</f>
        <v>180</v>
      </c>
      <c r="T2118" s="127" t="s">
        <v>20</v>
      </c>
      <c r="U2118" s="128">
        <f>SUM(R2118:T2118)</f>
        <v>210</v>
      </c>
      <c r="V2118" s="135"/>
    </row>
    <row r="2119" spans="2:22" ht="19.5">
      <c r="B2119" s="133" t="s">
        <v>27</v>
      </c>
      <c r="C2119" s="133">
        <f>C2118+C2117+C2116+C2115</f>
        <v>105</v>
      </c>
      <c r="D2119" s="130">
        <f>D2118+D2117+D2116+D2115</f>
        <v>1575</v>
      </c>
      <c r="E2119" s="130">
        <f aca="true" t="shared" si="53" ref="E2119:U2119">SUM(E2115:E2118)</f>
        <v>3064</v>
      </c>
      <c r="F2119" s="130">
        <f t="shared" si="53"/>
        <v>2698.5</v>
      </c>
      <c r="G2119" s="130">
        <f t="shared" si="53"/>
        <v>24512</v>
      </c>
      <c r="H2119" s="130">
        <f t="shared" si="53"/>
        <v>0</v>
      </c>
      <c r="I2119" s="130">
        <f t="shared" si="53"/>
        <v>28785.5</v>
      </c>
      <c r="J2119" s="130">
        <f t="shared" si="53"/>
        <v>296.5</v>
      </c>
      <c r="K2119" s="130">
        <f t="shared" si="53"/>
        <v>1532</v>
      </c>
      <c r="L2119" s="130">
        <f t="shared" si="53"/>
        <v>0</v>
      </c>
      <c r="M2119" s="130">
        <f t="shared" si="53"/>
        <v>1828.5</v>
      </c>
      <c r="N2119" s="130">
        <f t="shared" si="53"/>
        <v>315</v>
      </c>
      <c r="O2119" s="130">
        <f t="shared" si="53"/>
        <v>3064</v>
      </c>
      <c r="P2119" s="130">
        <f t="shared" si="53"/>
        <v>0</v>
      </c>
      <c r="Q2119" s="130">
        <f t="shared" si="53"/>
        <v>3379</v>
      </c>
      <c r="R2119" s="130">
        <f t="shared" si="53"/>
        <v>210</v>
      </c>
      <c r="S2119" s="130">
        <f t="shared" si="53"/>
        <v>1532</v>
      </c>
      <c r="T2119" s="130">
        <f t="shared" si="53"/>
        <v>0</v>
      </c>
      <c r="U2119" s="130">
        <f t="shared" si="53"/>
        <v>1742</v>
      </c>
      <c r="V2119" s="135"/>
    </row>
    <row r="2120" spans="2:21" ht="19.5">
      <c r="B2120" s="41" t="s">
        <v>298</v>
      </c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87" t="s">
        <v>21</v>
      </c>
      <c r="T2120" s="88" t="s">
        <v>205</v>
      </c>
      <c r="U2120" s="40"/>
    </row>
    <row r="2121" spans="2:21" ht="16.5">
      <c r="B2121" s="113" t="s">
        <v>69</v>
      </c>
      <c r="C2121" s="113"/>
      <c r="D2121" s="113"/>
      <c r="E2121" s="113"/>
      <c r="F2121" s="212"/>
      <c r="G2121" s="212"/>
      <c r="H2121" s="212"/>
      <c r="I2121" s="212"/>
      <c r="J2121" s="212"/>
      <c r="K2121" s="212"/>
      <c r="L2121" s="212"/>
      <c r="M2121" s="212"/>
      <c r="N2121" s="212"/>
      <c r="O2121" s="212"/>
      <c r="P2121" s="80"/>
      <c r="Q2121" s="80"/>
      <c r="R2121" s="212"/>
      <c r="S2121" s="212"/>
      <c r="T2121" s="212"/>
      <c r="U2121" s="212"/>
    </row>
    <row r="2122" spans="2:21" ht="18.75">
      <c r="B2122" s="80"/>
      <c r="C2122" s="211"/>
      <c r="D2122" s="211"/>
      <c r="E2122" s="211" t="s">
        <v>265</v>
      </c>
      <c r="F2122" s="211"/>
      <c r="G2122" s="211" t="s">
        <v>269</v>
      </c>
      <c r="H2122" s="214"/>
      <c r="I2122" s="214"/>
      <c r="J2122" s="214"/>
      <c r="K2122" s="214"/>
      <c r="L2122" s="215" t="s">
        <v>207</v>
      </c>
      <c r="M2122" s="215"/>
      <c r="N2122" s="215"/>
      <c r="O2122" s="215"/>
      <c r="P2122" s="199"/>
      <c r="Q2122" s="107"/>
      <c r="R2122" s="215" t="s">
        <v>206</v>
      </c>
      <c r="S2122" s="216"/>
      <c r="T2122" s="216"/>
      <c r="U2122" s="216"/>
    </row>
    <row r="2123" spans="2:21" ht="18.75">
      <c r="B2123" s="80"/>
      <c r="C2123" s="66"/>
      <c r="D2123" s="65" t="s">
        <v>267</v>
      </c>
      <c r="E2123" s="66" t="s">
        <v>266</v>
      </c>
      <c r="F2123" s="65" t="s">
        <v>267</v>
      </c>
      <c r="G2123" s="199"/>
      <c r="H2123" s="199"/>
      <c r="I2123" s="199"/>
      <c r="J2123" s="199"/>
      <c r="K2123" s="199"/>
      <c r="L2123" s="215" t="s">
        <v>208</v>
      </c>
      <c r="M2123" s="216"/>
      <c r="N2123" s="216"/>
      <c r="O2123" s="216"/>
      <c r="P2123" s="199"/>
      <c r="Q2123" s="199"/>
      <c r="R2123" s="199"/>
      <c r="S2123" s="199"/>
      <c r="T2123" s="199"/>
      <c r="U2123" s="199"/>
    </row>
    <row r="2124" spans="2:21" ht="18.75">
      <c r="B2124" s="49" t="s">
        <v>263</v>
      </c>
      <c r="C2124" s="85"/>
      <c r="D2124" s="85">
        <v>0</v>
      </c>
      <c r="E2124" s="85">
        <v>20</v>
      </c>
      <c r="F2124" s="85">
        <v>0</v>
      </c>
      <c r="G2124" s="199"/>
      <c r="H2124" s="199"/>
      <c r="I2124" s="199"/>
      <c r="J2124" s="199"/>
      <c r="K2124" s="199"/>
      <c r="L2124" s="215" t="s">
        <v>209</v>
      </c>
      <c r="M2124" s="216"/>
      <c r="N2124" s="216"/>
      <c r="O2124" s="216"/>
      <c r="P2124" s="199"/>
      <c r="Q2124" s="199"/>
      <c r="R2124" s="199"/>
      <c r="S2124" s="199"/>
      <c r="T2124" s="199"/>
      <c r="U2124" s="199"/>
    </row>
    <row r="2125" spans="2:21" ht="16.5">
      <c r="B2125" s="49" t="s">
        <v>264</v>
      </c>
      <c r="C2125" s="85"/>
      <c r="D2125" s="85">
        <v>0</v>
      </c>
      <c r="E2125" s="85">
        <v>0</v>
      </c>
      <c r="F2125" s="85">
        <v>0</v>
      </c>
      <c r="G2125" s="58"/>
      <c r="H2125" s="58"/>
      <c r="I2125" s="58"/>
      <c r="J2125" s="58"/>
      <c r="K2125" s="80"/>
      <c r="L2125" s="80"/>
      <c r="M2125" s="80"/>
      <c r="N2125" s="80"/>
      <c r="O2125" s="80"/>
      <c r="P2125" s="58"/>
      <c r="Q2125" s="58"/>
      <c r="R2125" s="58"/>
      <c r="S2125" s="58"/>
      <c r="T2125" s="58"/>
      <c r="U2125" s="58"/>
    </row>
    <row r="2126" spans="2:21" ht="16.5">
      <c r="B2126" s="82" t="s">
        <v>27</v>
      </c>
      <c r="C2126" s="90"/>
      <c r="D2126" s="90">
        <f>D2124+D2125</f>
        <v>0</v>
      </c>
      <c r="E2126" s="90">
        <f>E2124+E2125</f>
        <v>20</v>
      </c>
      <c r="F2126" s="90">
        <f>F2124+F2125</f>
        <v>0</v>
      </c>
      <c r="G2126" s="213" t="s">
        <v>0</v>
      </c>
      <c r="H2126" s="214"/>
      <c r="I2126" s="214"/>
      <c r="J2126" s="214"/>
      <c r="K2126" s="214"/>
      <c r="L2126" s="214"/>
      <c r="M2126" s="214"/>
      <c r="N2126" s="214"/>
      <c r="O2126" s="214"/>
      <c r="P2126" s="214"/>
      <c r="Q2126" s="214"/>
      <c r="R2126" s="214"/>
      <c r="S2126" s="214"/>
      <c r="T2126" s="214"/>
      <c r="U2126" s="214"/>
    </row>
    <row r="2127" spans="2:21" ht="16.5">
      <c r="B2127" s="82" t="s">
        <v>102</v>
      </c>
      <c r="C2127" s="210"/>
      <c r="D2127" s="210"/>
      <c r="E2127" s="210"/>
      <c r="F2127" s="210"/>
      <c r="G2127" s="213" t="s">
        <v>310</v>
      </c>
      <c r="H2127" s="214"/>
      <c r="I2127" s="214"/>
      <c r="J2127" s="214"/>
      <c r="K2127" s="214"/>
      <c r="L2127" s="214"/>
      <c r="M2127" s="214"/>
      <c r="N2127" s="214"/>
      <c r="O2127" s="214"/>
      <c r="P2127" s="214"/>
      <c r="Q2127" s="214"/>
      <c r="R2127" s="214"/>
      <c r="S2127" s="214"/>
      <c r="T2127" s="214"/>
      <c r="U2127" s="214"/>
    </row>
    <row r="2128" spans="2:21" ht="16.5">
      <c r="B2128" s="49"/>
      <c r="C2128" s="211"/>
      <c r="D2128" s="211"/>
      <c r="E2128" s="90"/>
      <c r="F2128" s="90"/>
      <c r="G2128" s="213" t="s">
        <v>305</v>
      </c>
      <c r="H2128" s="214"/>
      <c r="I2128" s="214"/>
      <c r="J2128" s="214"/>
      <c r="K2128" s="214"/>
      <c r="L2128" s="214"/>
      <c r="M2128" s="214"/>
      <c r="N2128" s="214"/>
      <c r="O2128" s="214"/>
      <c r="P2128" s="214"/>
      <c r="Q2128" s="214"/>
      <c r="R2128" s="214"/>
      <c r="S2128" s="214"/>
      <c r="T2128" s="214"/>
      <c r="U2128" s="214"/>
    </row>
    <row r="2129" spans="2:21" ht="16.5">
      <c r="B2129" s="93" t="s">
        <v>246</v>
      </c>
      <c r="C2129" s="93"/>
      <c r="D2129" s="93"/>
      <c r="E2129" s="93"/>
      <c r="F2129" s="93"/>
      <c r="G2129" s="93"/>
      <c r="H2129" s="93"/>
      <c r="I2129" s="93"/>
      <c r="J2129" s="93"/>
      <c r="K2129" s="93"/>
      <c r="L2129" s="93"/>
      <c r="M2129" s="93"/>
      <c r="N2129" s="93"/>
      <c r="O2129" s="93"/>
      <c r="P2129" s="93"/>
      <c r="Q2129" s="93"/>
      <c r="R2129" s="93"/>
      <c r="S2129" s="93"/>
      <c r="T2129" s="93"/>
      <c r="U2129" s="93"/>
    </row>
    <row r="2130" spans="1:24" ht="16.5" customHeight="1">
      <c r="A2130" s="49" t="s">
        <v>299</v>
      </c>
      <c r="B2130" s="49"/>
      <c r="C2130" s="49"/>
      <c r="D2130" s="49"/>
      <c r="E2130" s="49"/>
      <c r="F2130" s="49"/>
      <c r="G2130" s="49"/>
      <c r="H2130" s="49"/>
      <c r="I2130" s="49"/>
      <c r="J2130" s="49"/>
      <c r="K2130" s="49"/>
      <c r="L2130" s="49"/>
      <c r="M2130" s="49"/>
      <c r="N2130" s="49"/>
      <c r="O2130" s="49"/>
      <c r="P2130" s="49"/>
      <c r="Q2130" s="49"/>
      <c r="R2130" s="49"/>
      <c r="S2130" s="49"/>
      <c r="T2130" s="49"/>
      <c r="U2130" s="49"/>
      <c r="V2130" s="49"/>
      <c r="W2130" s="49"/>
      <c r="X2130" s="49"/>
    </row>
    <row r="2131" spans="2:21" ht="17.25">
      <c r="B2131" s="51"/>
      <c r="C2131" s="51"/>
      <c r="D2131" s="51"/>
      <c r="E2131" s="51"/>
      <c r="F2131" s="51"/>
      <c r="G2131" s="51"/>
      <c r="H2131" s="51"/>
      <c r="I2131" s="51"/>
      <c r="J2131" s="51"/>
      <c r="K2131" s="51"/>
      <c r="L2131" s="51"/>
      <c r="M2131" s="51"/>
      <c r="N2131" s="51"/>
      <c r="O2131" s="51"/>
      <c r="P2131" s="51"/>
      <c r="Q2131" s="51"/>
      <c r="R2131" s="51"/>
      <c r="S2131" s="51"/>
      <c r="T2131" s="51"/>
      <c r="U2131" s="51"/>
    </row>
    <row r="2132" spans="2:21" ht="17.25">
      <c r="B2132" s="51"/>
      <c r="C2132" s="51"/>
      <c r="D2132" s="51"/>
      <c r="E2132" s="51"/>
      <c r="F2132" s="51"/>
      <c r="G2132" s="51"/>
      <c r="H2132" s="51"/>
      <c r="I2132" s="51"/>
      <c r="J2132" s="51"/>
      <c r="K2132" s="51"/>
      <c r="L2132" s="51"/>
      <c r="M2132" s="51"/>
      <c r="N2132" s="51"/>
      <c r="O2132" s="51"/>
      <c r="P2132" s="51"/>
      <c r="Q2132" s="51"/>
      <c r="R2132" s="51"/>
      <c r="S2132" s="51"/>
      <c r="T2132" s="51"/>
      <c r="U2132" s="51"/>
    </row>
    <row r="2133" spans="2:21" ht="17.25">
      <c r="B2133" s="51"/>
      <c r="C2133" s="51"/>
      <c r="D2133" s="51"/>
      <c r="E2133" s="51"/>
      <c r="F2133" s="51"/>
      <c r="G2133" s="51"/>
      <c r="H2133" s="51"/>
      <c r="I2133" s="51"/>
      <c r="J2133" s="51"/>
      <c r="K2133" s="51"/>
      <c r="L2133" s="51"/>
      <c r="M2133" s="51"/>
      <c r="N2133" s="51"/>
      <c r="O2133" s="51"/>
      <c r="P2133" s="51"/>
      <c r="Q2133" s="51"/>
      <c r="R2133" s="51"/>
      <c r="S2133" s="51"/>
      <c r="T2133" s="51"/>
      <c r="U2133" s="51"/>
    </row>
    <row r="2134" spans="2:21" ht="17.25">
      <c r="B2134" s="51"/>
      <c r="C2134" s="51"/>
      <c r="D2134" s="51"/>
      <c r="E2134" s="51"/>
      <c r="F2134" s="51"/>
      <c r="G2134" s="51"/>
      <c r="H2134" s="51"/>
      <c r="I2134" s="51"/>
      <c r="J2134" s="51"/>
      <c r="K2134" s="51"/>
      <c r="L2134" s="51"/>
      <c r="M2134" s="51"/>
      <c r="N2134" s="51"/>
      <c r="O2134" s="51"/>
      <c r="P2134" s="51"/>
      <c r="Q2134" s="51"/>
      <c r="R2134" s="51"/>
      <c r="S2134" s="51"/>
      <c r="T2134" s="51"/>
      <c r="U2134" s="51"/>
    </row>
    <row r="2135" spans="2:21" ht="23.25" customHeight="1">
      <c r="B2135" s="51"/>
      <c r="C2135" s="51"/>
      <c r="D2135" s="51"/>
      <c r="E2135" s="51"/>
      <c r="F2135" s="51"/>
      <c r="G2135" s="51"/>
      <c r="H2135" s="51"/>
      <c r="I2135" s="51"/>
      <c r="J2135" s="51"/>
      <c r="K2135" s="51"/>
      <c r="L2135" s="51"/>
      <c r="M2135" s="51"/>
      <c r="N2135" s="51"/>
      <c r="O2135" s="51"/>
      <c r="P2135" s="51"/>
      <c r="Q2135" s="51"/>
      <c r="R2135" s="51"/>
      <c r="S2135" s="51"/>
      <c r="T2135" s="51"/>
      <c r="U2135" s="51"/>
    </row>
    <row r="2136" spans="2:21" ht="17.25">
      <c r="B2136" s="51"/>
      <c r="C2136" s="51"/>
      <c r="D2136" s="51"/>
      <c r="E2136" s="51"/>
      <c r="F2136" s="51"/>
      <c r="G2136" s="51"/>
      <c r="H2136" s="51"/>
      <c r="I2136" s="51"/>
      <c r="J2136" s="51"/>
      <c r="K2136" s="51"/>
      <c r="L2136" s="51"/>
      <c r="M2136" s="51"/>
      <c r="N2136" s="51"/>
      <c r="O2136" s="51"/>
      <c r="P2136" s="51"/>
      <c r="Q2136" s="51"/>
      <c r="R2136" s="51"/>
      <c r="S2136" s="51"/>
      <c r="T2136" s="51"/>
      <c r="U2136" s="51"/>
    </row>
    <row r="2137" spans="2:21" ht="18">
      <c r="B2137" s="56"/>
      <c r="C2137" s="56"/>
      <c r="D2137" s="56"/>
      <c r="E2137" s="56"/>
      <c r="F2137" s="56"/>
      <c r="G2137" s="56"/>
      <c r="H2137" s="56"/>
      <c r="I2137" s="56">
        <v>9</v>
      </c>
      <c r="J2137" s="56"/>
      <c r="K2137" s="56"/>
      <c r="L2137" s="56"/>
      <c r="M2137" s="56"/>
      <c r="N2137" s="56"/>
      <c r="O2137" s="56"/>
      <c r="P2137" s="56"/>
      <c r="Q2137" s="56"/>
      <c r="R2137" s="56"/>
      <c r="S2137" s="56"/>
      <c r="T2137" s="56"/>
      <c r="U2137" s="56"/>
    </row>
    <row r="2138" spans="2:21" ht="18">
      <c r="B2138" s="56"/>
      <c r="C2138" s="56"/>
      <c r="D2138" s="56"/>
      <c r="E2138" s="56"/>
      <c r="F2138" s="56"/>
      <c r="G2138" s="56"/>
      <c r="H2138" s="56"/>
      <c r="I2138" s="56"/>
      <c r="J2138" s="56"/>
      <c r="K2138" s="56"/>
      <c r="L2138" s="56"/>
      <c r="M2138" s="56"/>
      <c r="N2138" s="56"/>
      <c r="O2138" s="56"/>
      <c r="P2138" s="56"/>
      <c r="Q2138" s="56"/>
      <c r="R2138" s="56"/>
      <c r="S2138" s="56"/>
      <c r="T2138" s="56"/>
      <c r="U2138" s="56"/>
    </row>
    <row r="2139" spans="2:21" ht="18">
      <c r="B2139" s="56"/>
      <c r="C2139" s="56"/>
      <c r="D2139" s="56"/>
      <c r="E2139" s="56"/>
      <c r="F2139" s="56"/>
      <c r="G2139" s="56"/>
      <c r="H2139" s="56"/>
      <c r="I2139" s="56"/>
      <c r="J2139" s="56"/>
      <c r="K2139" s="56"/>
      <c r="L2139" s="56"/>
      <c r="M2139" s="56"/>
      <c r="N2139" s="56"/>
      <c r="O2139" s="56"/>
      <c r="P2139" s="56"/>
      <c r="Q2139" s="56"/>
      <c r="R2139" s="56"/>
      <c r="S2139" s="56"/>
      <c r="T2139" s="56"/>
      <c r="U2139" s="56"/>
    </row>
    <row r="2140" spans="2:21" ht="18">
      <c r="B2140" s="56"/>
      <c r="C2140" s="56"/>
      <c r="D2140" s="56"/>
      <c r="E2140" s="56"/>
      <c r="F2140" s="56"/>
      <c r="G2140" s="56"/>
      <c r="H2140" s="56"/>
      <c r="I2140" s="56"/>
      <c r="J2140" s="56"/>
      <c r="K2140" s="56"/>
      <c r="L2140" s="56"/>
      <c r="M2140" s="56"/>
      <c r="N2140" s="56"/>
      <c r="O2140" s="56"/>
      <c r="P2140" s="56"/>
      <c r="Q2140" s="56"/>
      <c r="R2140" s="56"/>
      <c r="S2140" s="56"/>
      <c r="T2140" s="56"/>
      <c r="U2140" s="56"/>
    </row>
    <row r="2141" spans="2:21" ht="18">
      <c r="B2141" s="56"/>
      <c r="C2141" s="56"/>
      <c r="D2141" s="56"/>
      <c r="E2141" s="56"/>
      <c r="F2141" s="56"/>
      <c r="G2141" s="56"/>
      <c r="H2141" s="56"/>
      <c r="I2141" s="56"/>
      <c r="J2141" s="56"/>
      <c r="K2141" s="56"/>
      <c r="L2141" s="56"/>
      <c r="M2141" s="56"/>
      <c r="N2141" s="56"/>
      <c r="O2141" s="56"/>
      <c r="P2141" s="56"/>
      <c r="Q2141" s="56"/>
      <c r="R2141" s="56"/>
      <c r="S2141" s="56"/>
      <c r="T2141" s="56"/>
      <c r="U2141" s="56"/>
    </row>
    <row r="2142" spans="2:21" ht="23.25">
      <c r="B2142" s="114" t="s">
        <v>146</v>
      </c>
      <c r="C2142" s="114"/>
      <c r="D2142" s="114"/>
      <c r="E2142" s="114"/>
      <c r="F2142" s="114"/>
      <c r="G2142" s="114"/>
      <c r="H2142" s="114"/>
      <c r="I2142" s="114"/>
      <c r="J2142" s="114"/>
      <c r="K2142" s="114"/>
      <c r="L2142" s="114"/>
      <c r="M2142" s="114"/>
      <c r="N2142" s="114"/>
      <c r="O2142" s="114"/>
      <c r="P2142" s="114"/>
      <c r="Q2142" s="114"/>
      <c r="R2142" s="114"/>
      <c r="S2142" s="114"/>
      <c r="T2142" s="114"/>
      <c r="U2142" s="114"/>
    </row>
    <row r="2143" spans="2:21" ht="22.5" customHeight="1">
      <c r="B2143" s="115" t="s">
        <v>247</v>
      </c>
      <c r="C2143" s="115"/>
      <c r="D2143" s="115"/>
      <c r="E2143" s="115"/>
      <c r="F2143" s="115"/>
      <c r="G2143" s="115"/>
      <c r="H2143" s="115"/>
      <c r="I2143" s="115"/>
      <c r="J2143" s="115"/>
      <c r="K2143" s="115"/>
      <c r="L2143" s="115"/>
      <c r="M2143" s="115"/>
      <c r="N2143" s="115"/>
      <c r="O2143" s="115"/>
      <c r="P2143" s="115"/>
      <c r="Q2143" s="115"/>
      <c r="R2143" s="115"/>
      <c r="S2143" s="115"/>
      <c r="T2143" s="115"/>
      <c r="U2143" s="115"/>
    </row>
    <row r="2144" spans="2:21" ht="22.5" customHeight="1">
      <c r="B2144" s="116"/>
      <c r="C2144" s="116"/>
      <c r="D2144" s="116"/>
      <c r="E2144" s="116"/>
      <c r="F2144" s="229" t="s">
        <v>314</v>
      </c>
      <c r="G2144" s="229"/>
      <c r="H2144" s="229"/>
      <c r="I2144" s="229"/>
      <c r="J2144" s="229"/>
      <c r="K2144" s="229"/>
      <c r="L2144" s="229"/>
      <c r="M2144" s="229"/>
      <c r="N2144" s="229"/>
      <c r="O2144" s="229"/>
      <c r="P2144" s="229"/>
      <c r="Q2144" s="229"/>
      <c r="R2144" s="116"/>
      <c r="S2144" s="116"/>
      <c r="T2144" s="116"/>
      <c r="U2144" s="116"/>
    </row>
    <row r="2145" spans="2:21" ht="22.5" customHeight="1">
      <c r="B2145" s="227" t="s">
        <v>194</v>
      </c>
      <c r="C2145" s="227"/>
      <c r="D2145" s="227"/>
      <c r="E2145" s="227"/>
      <c r="F2145" s="227"/>
      <c r="G2145" s="227"/>
      <c r="H2145" s="9"/>
      <c r="I2145" s="57"/>
      <c r="J2145" s="9"/>
      <c r="K2145" s="53"/>
      <c r="L2145" s="53"/>
      <c r="M2145" s="53"/>
      <c r="N2145" s="53"/>
      <c r="O2145" s="53"/>
      <c r="P2145" s="53"/>
      <c r="Q2145" s="53"/>
      <c r="R2145" s="53"/>
      <c r="S2145" s="53"/>
      <c r="T2145" s="53"/>
      <c r="U2145" s="53"/>
    </row>
    <row r="2146" spans="2:22" ht="22.5" customHeight="1">
      <c r="B2146" s="3" t="s">
        <v>22</v>
      </c>
      <c r="Q2146" s="3" t="s">
        <v>22</v>
      </c>
      <c r="V2146" s="62"/>
    </row>
    <row r="2147" spans="2:22" ht="24" customHeight="1">
      <c r="B2147" s="69" t="s">
        <v>1</v>
      </c>
      <c r="C2147" s="72" t="s">
        <v>343</v>
      </c>
      <c r="D2147" s="70" t="s">
        <v>29</v>
      </c>
      <c r="E2147" s="70" t="s">
        <v>4</v>
      </c>
      <c r="F2147" s="71" t="s">
        <v>21</v>
      </c>
      <c r="G2147" s="72" t="s">
        <v>12</v>
      </c>
      <c r="H2147" s="72" t="s">
        <v>13</v>
      </c>
      <c r="I2147" s="73" t="s">
        <v>0</v>
      </c>
      <c r="J2147" s="74" t="s">
        <v>11</v>
      </c>
      <c r="K2147" s="74" t="s">
        <v>12</v>
      </c>
      <c r="L2147" s="72" t="s">
        <v>13</v>
      </c>
      <c r="M2147" s="73" t="s">
        <v>0</v>
      </c>
      <c r="N2147" s="72" t="s">
        <v>14</v>
      </c>
      <c r="O2147" s="74" t="s">
        <v>15</v>
      </c>
      <c r="P2147" s="74" t="s">
        <v>13</v>
      </c>
      <c r="Q2147" s="73" t="s">
        <v>0</v>
      </c>
      <c r="R2147" s="74" t="s">
        <v>23</v>
      </c>
      <c r="S2147" s="74" t="s">
        <v>24</v>
      </c>
      <c r="T2147" s="72" t="s">
        <v>13</v>
      </c>
      <c r="U2147" s="73" t="s">
        <v>0</v>
      </c>
      <c r="V2147" s="62"/>
    </row>
    <row r="2148" spans="2:21" ht="24" customHeight="1">
      <c r="B2148" s="69" t="s">
        <v>3</v>
      </c>
      <c r="C2148" s="101" t="s">
        <v>319</v>
      </c>
      <c r="D2148" s="70" t="s">
        <v>30</v>
      </c>
      <c r="E2148" s="70" t="s">
        <v>5</v>
      </c>
      <c r="F2148" s="70" t="s">
        <v>7</v>
      </c>
      <c r="G2148" s="70" t="s">
        <v>8</v>
      </c>
      <c r="H2148" s="70" t="s">
        <v>9</v>
      </c>
      <c r="I2148" s="60" t="s">
        <v>10</v>
      </c>
      <c r="J2148" s="70" t="s">
        <v>7</v>
      </c>
      <c r="K2148" s="70" t="s">
        <v>8</v>
      </c>
      <c r="L2148" s="70" t="s">
        <v>9</v>
      </c>
      <c r="M2148" s="60" t="s">
        <v>10</v>
      </c>
      <c r="N2148" s="70" t="s">
        <v>7</v>
      </c>
      <c r="O2148" s="70" t="s">
        <v>8</v>
      </c>
      <c r="P2148" s="70" t="s">
        <v>9</v>
      </c>
      <c r="Q2148" s="60" t="s">
        <v>10</v>
      </c>
      <c r="R2148" s="73" t="s">
        <v>7</v>
      </c>
      <c r="S2148" s="73" t="s">
        <v>8</v>
      </c>
      <c r="T2148" s="70" t="s">
        <v>9</v>
      </c>
      <c r="U2148" s="60" t="s">
        <v>10</v>
      </c>
    </row>
    <row r="2149" spans="2:17" ht="24" customHeight="1">
      <c r="B2149" s="11"/>
      <c r="C2149" s="165" t="s">
        <v>320</v>
      </c>
      <c r="D2149" s="70" t="s">
        <v>308</v>
      </c>
      <c r="E2149" s="70" t="s">
        <v>6</v>
      </c>
      <c r="F2149" s="70" t="s">
        <v>31</v>
      </c>
      <c r="G2149" s="70" t="s">
        <v>31</v>
      </c>
      <c r="H2149" s="10">
        <v>0.03</v>
      </c>
      <c r="L2149" s="10">
        <v>0.01</v>
      </c>
      <c r="N2149" s="4"/>
      <c r="O2149" s="4"/>
      <c r="P2149" s="10">
        <v>0.01</v>
      </c>
      <c r="Q2149" s="4"/>
    </row>
    <row r="2150" spans="2:21" ht="24" customHeight="1">
      <c r="B2150" s="11"/>
      <c r="D2150" s="4" t="s">
        <v>32</v>
      </c>
      <c r="E2150" s="5"/>
      <c r="F2150" s="4" t="s">
        <v>32</v>
      </c>
      <c r="G2150" s="4" t="s">
        <v>32</v>
      </c>
      <c r="H2150" s="4" t="s">
        <v>32</v>
      </c>
      <c r="I2150" s="4" t="s">
        <v>32</v>
      </c>
      <c r="J2150" s="4" t="s">
        <v>32</v>
      </c>
      <c r="K2150" s="4" t="s">
        <v>32</v>
      </c>
      <c r="L2150" s="4" t="s">
        <v>32</v>
      </c>
      <c r="N2150" s="4" t="s">
        <v>32</v>
      </c>
      <c r="O2150" s="4" t="s">
        <v>32</v>
      </c>
      <c r="P2150" s="4" t="s">
        <v>32</v>
      </c>
      <c r="Q2150" s="4" t="s">
        <v>32</v>
      </c>
      <c r="R2150" s="4" t="s">
        <v>32</v>
      </c>
      <c r="S2150" s="4" t="s">
        <v>32</v>
      </c>
      <c r="T2150" s="4" t="s">
        <v>32</v>
      </c>
      <c r="U2150" s="4" t="s">
        <v>32</v>
      </c>
    </row>
    <row r="2151" spans="2:21" ht="24" customHeight="1">
      <c r="B2151" s="60">
        <v>1</v>
      </c>
      <c r="C2151" s="60"/>
      <c r="D2151" s="60">
        <v>3</v>
      </c>
      <c r="E2151" s="60">
        <v>4</v>
      </c>
      <c r="F2151" s="60">
        <v>5</v>
      </c>
      <c r="G2151" s="60">
        <v>6</v>
      </c>
      <c r="H2151" s="61">
        <v>7</v>
      </c>
      <c r="I2151" s="60">
        <v>8</v>
      </c>
      <c r="J2151" s="60">
        <v>9</v>
      </c>
      <c r="K2151" s="60">
        <v>10</v>
      </c>
      <c r="L2151" s="61">
        <v>11</v>
      </c>
      <c r="M2151" s="60">
        <v>12</v>
      </c>
      <c r="N2151" s="60">
        <v>13</v>
      </c>
      <c r="O2151" s="60">
        <v>14</v>
      </c>
      <c r="P2151" s="61">
        <v>15</v>
      </c>
      <c r="Q2151" s="60">
        <v>16</v>
      </c>
      <c r="R2151" s="60">
        <v>17</v>
      </c>
      <c r="S2151" s="60">
        <v>18</v>
      </c>
      <c r="T2151" s="60">
        <v>19</v>
      </c>
      <c r="U2151" s="60">
        <v>20</v>
      </c>
    </row>
    <row r="2152" spans="2:8" ht="24" customHeight="1">
      <c r="B2152" s="137"/>
      <c r="E2152" s="3" t="s">
        <v>22</v>
      </c>
      <c r="H2152" s="4"/>
    </row>
    <row r="2153" spans="1:21" ht="24" customHeight="1">
      <c r="A2153" s="193">
        <v>1</v>
      </c>
      <c r="B2153" s="197" t="s">
        <v>16</v>
      </c>
      <c r="C2153" s="127">
        <v>25</v>
      </c>
      <c r="D2153" s="127">
        <f>C2153*15</f>
        <v>375</v>
      </c>
      <c r="E2153" s="127">
        <f>SUM(C2153*32)</f>
        <v>800</v>
      </c>
      <c r="F2153" s="127">
        <f>SUM(C2153*22)</f>
        <v>550</v>
      </c>
      <c r="G2153" s="127">
        <f>SUM(E2153*8)</f>
        <v>6400</v>
      </c>
      <c r="H2153" s="127" t="s">
        <v>20</v>
      </c>
      <c r="I2153" s="128">
        <f>SUM(D2153+F2153+G2153)</f>
        <v>7325</v>
      </c>
      <c r="J2153" s="127">
        <f>SUM(C2153*3)</f>
        <v>75</v>
      </c>
      <c r="K2153" s="127">
        <f>SUM(E2153*0.5)</f>
        <v>400</v>
      </c>
      <c r="L2153" s="127" t="str">
        <f>+L2155</f>
        <v>+</v>
      </c>
      <c r="M2153" s="128">
        <f>SUM(J2153:L2153)</f>
        <v>475</v>
      </c>
      <c r="N2153" s="127">
        <f>SUM(C2153*3)</f>
        <v>75</v>
      </c>
      <c r="O2153" s="127">
        <f>SUM(E2153*1)</f>
        <v>800</v>
      </c>
      <c r="P2153" s="127" t="s">
        <v>20</v>
      </c>
      <c r="Q2153" s="128">
        <f>SUM(N2153:P2153)</f>
        <v>875</v>
      </c>
      <c r="R2153" s="127">
        <f>SUM(C2153*2)</f>
        <v>50</v>
      </c>
      <c r="S2153" s="127">
        <f>SUM(E2153*0.5)</f>
        <v>400</v>
      </c>
      <c r="T2153" s="127" t="s">
        <v>20</v>
      </c>
      <c r="U2153" s="128">
        <f>SUM(R2153:T2153)</f>
        <v>450</v>
      </c>
    </row>
    <row r="2154" spans="1:21" ht="24" customHeight="1">
      <c r="A2154" s="193">
        <v>2</v>
      </c>
      <c r="B2154" s="197" t="s">
        <v>17</v>
      </c>
      <c r="C2154" s="127">
        <v>14</v>
      </c>
      <c r="D2154" s="127">
        <f>SUM(C2154*15)</f>
        <v>210</v>
      </c>
      <c r="E2154" s="129">
        <f>SUM(C2154*24)</f>
        <v>336</v>
      </c>
      <c r="F2154" s="127">
        <f>SUM(C2154*32.5)</f>
        <v>455</v>
      </c>
      <c r="G2154" s="127">
        <f>SUM(E2154*8)</f>
        <v>2688</v>
      </c>
      <c r="H2154" s="127" t="s">
        <v>20</v>
      </c>
      <c r="I2154" s="128">
        <f>SUM(D2154+F2154+G2154)</f>
        <v>3353</v>
      </c>
      <c r="J2154" s="127">
        <f>SUM(C2154*2.5)</f>
        <v>35</v>
      </c>
      <c r="K2154" s="127">
        <f>SUM(E2154*0.5)</f>
        <v>168</v>
      </c>
      <c r="L2154" s="127" t="s">
        <v>20</v>
      </c>
      <c r="M2154" s="128">
        <f>SUM(J2154:L2154)</f>
        <v>203</v>
      </c>
      <c r="N2154" s="127">
        <f>SUM(C2154*3)</f>
        <v>42</v>
      </c>
      <c r="O2154" s="127">
        <f>SUM(E2154*1)</f>
        <v>336</v>
      </c>
      <c r="P2154" s="127" t="s">
        <v>20</v>
      </c>
      <c r="Q2154" s="128">
        <f>SUM(N2154:P2154)</f>
        <v>378</v>
      </c>
      <c r="R2154" s="127">
        <f>SUM(C2154*2)</f>
        <v>28</v>
      </c>
      <c r="S2154" s="127">
        <f>SUM(E2154*0.5)</f>
        <v>168</v>
      </c>
      <c r="T2154" s="127" t="s">
        <v>20</v>
      </c>
      <c r="U2154" s="128">
        <f>SUM(R2154:T2154)</f>
        <v>196</v>
      </c>
    </row>
    <row r="2155" spans="1:21" ht="23.25">
      <c r="A2155" s="193">
        <v>3</v>
      </c>
      <c r="B2155" s="197" t="s">
        <v>18</v>
      </c>
      <c r="C2155" s="127">
        <v>19</v>
      </c>
      <c r="D2155" s="127">
        <f>SUM(C2155*15)</f>
        <v>285</v>
      </c>
      <c r="E2155" s="127">
        <f>SUM(C2155*32)</f>
        <v>608</v>
      </c>
      <c r="F2155" s="127">
        <f>SUM(C2155*22)</f>
        <v>418</v>
      </c>
      <c r="G2155" s="127">
        <f>SUM(E2155*8)</f>
        <v>4864</v>
      </c>
      <c r="H2155" s="127" t="s">
        <v>20</v>
      </c>
      <c r="I2155" s="128">
        <f>SUM(D2155+F2155+G2155)</f>
        <v>5567</v>
      </c>
      <c r="J2155" s="127">
        <f>SUM(C2155*3)</f>
        <v>57</v>
      </c>
      <c r="K2155" s="127">
        <f>SUM(E2155*0.5)</f>
        <v>304</v>
      </c>
      <c r="L2155" s="127" t="s">
        <v>20</v>
      </c>
      <c r="M2155" s="128">
        <f>SUM(J2155:L2155)</f>
        <v>361</v>
      </c>
      <c r="N2155" s="127">
        <f>SUM(C2155*3)</f>
        <v>57</v>
      </c>
      <c r="O2155" s="127">
        <f>SUM(E2155*1)</f>
        <v>608</v>
      </c>
      <c r="P2155" s="127" t="s">
        <v>20</v>
      </c>
      <c r="Q2155" s="128">
        <f>SUM(N2155:P2155)</f>
        <v>665</v>
      </c>
      <c r="R2155" s="127">
        <f>SUM(C2155*2)</f>
        <v>38</v>
      </c>
      <c r="S2155" s="127">
        <f>SUM(E2155*0.5)</f>
        <v>304</v>
      </c>
      <c r="T2155" s="127" t="s">
        <v>20</v>
      </c>
      <c r="U2155" s="128">
        <f>SUM(R2155:T2155)</f>
        <v>342</v>
      </c>
    </row>
    <row r="2156" spans="1:21" ht="23.25">
      <c r="A2156" s="193">
        <v>4</v>
      </c>
      <c r="B2156" s="197" t="s">
        <v>84</v>
      </c>
      <c r="C2156" s="127">
        <v>10</v>
      </c>
      <c r="D2156" s="127">
        <f>SUM(C2156*15)</f>
        <v>150</v>
      </c>
      <c r="E2156" s="129">
        <f>SUM(C2156*24)</f>
        <v>240</v>
      </c>
      <c r="F2156" s="127">
        <f>SUM(C2156*32.5)</f>
        <v>325</v>
      </c>
      <c r="G2156" s="127">
        <f>SUM(E2156*8)</f>
        <v>1920</v>
      </c>
      <c r="H2156" s="127" t="s">
        <v>20</v>
      </c>
      <c r="I2156" s="128">
        <f>SUM(D2156+F2156+G2156)</f>
        <v>2395</v>
      </c>
      <c r="J2156" s="127">
        <f>SUM(C2156*2.5)</f>
        <v>25</v>
      </c>
      <c r="K2156" s="127">
        <f>SUM(E2156*0.5)</f>
        <v>120</v>
      </c>
      <c r="L2156" s="127" t="s">
        <v>20</v>
      </c>
      <c r="M2156" s="128">
        <f>SUM(J2156:L2156)</f>
        <v>145</v>
      </c>
      <c r="N2156" s="127">
        <f>SUM(C2156*3)</f>
        <v>30</v>
      </c>
      <c r="O2156" s="127">
        <f>SUM(E2156*1)</f>
        <v>240</v>
      </c>
      <c r="P2156" s="127" t="s">
        <v>20</v>
      </c>
      <c r="Q2156" s="128">
        <f>SUM(N2156:P2156)</f>
        <v>270</v>
      </c>
      <c r="R2156" s="127">
        <f>SUM(C2156*2)</f>
        <v>20</v>
      </c>
      <c r="S2156" s="127">
        <f>SUM(E2156*0.5)</f>
        <v>120</v>
      </c>
      <c r="T2156" s="127" t="s">
        <v>20</v>
      </c>
      <c r="U2156" s="128">
        <f>SUM(R2156:T2156)</f>
        <v>140</v>
      </c>
    </row>
    <row r="2157" spans="2:21" ht="19.5">
      <c r="B2157" s="133" t="s">
        <v>27</v>
      </c>
      <c r="C2157" s="120">
        <f>C2156+C2155+C2154+C2153</f>
        <v>68</v>
      </c>
      <c r="D2157" s="130">
        <f aca="true" t="shared" si="54" ref="D2157:U2157">SUM(D2153:D2156)</f>
        <v>1020</v>
      </c>
      <c r="E2157" s="130">
        <f t="shared" si="54"/>
        <v>1984</v>
      </c>
      <c r="F2157" s="130">
        <f t="shared" si="54"/>
        <v>1748</v>
      </c>
      <c r="G2157" s="130">
        <f t="shared" si="54"/>
        <v>15872</v>
      </c>
      <c r="H2157" s="130">
        <f t="shared" si="54"/>
        <v>0</v>
      </c>
      <c r="I2157" s="130">
        <f t="shared" si="54"/>
        <v>18640</v>
      </c>
      <c r="J2157" s="130">
        <f t="shared" si="54"/>
        <v>192</v>
      </c>
      <c r="K2157" s="130">
        <f t="shared" si="54"/>
        <v>992</v>
      </c>
      <c r="L2157" s="130">
        <f t="shared" si="54"/>
        <v>0</v>
      </c>
      <c r="M2157" s="130">
        <f t="shared" si="54"/>
        <v>1184</v>
      </c>
      <c r="N2157" s="130">
        <f t="shared" si="54"/>
        <v>204</v>
      </c>
      <c r="O2157" s="130">
        <f t="shared" si="54"/>
        <v>1984</v>
      </c>
      <c r="P2157" s="130">
        <f t="shared" si="54"/>
        <v>0</v>
      </c>
      <c r="Q2157" s="130">
        <f t="shared" si="54"/>
        <v>2188</v>
      </c>
      <c r="R2157" s="130">
        <f t="shared" si="54"/>
        <v>136</v>
      </c>
      <c r="S2157" s="130">
        <f t="shared" si="54"/>
        <v>992</v>
      </c>
      <c r="T2157" s="130">
        <f t="shared" si="54"/>
        <v>0</v>
      </c>
      <c r="U2157" s="130">
        <f t="shared" si="54"/>
        <v>1128</v>
      </c>
    </row>
    <row r="2158" spans="2:21" ht="19.5">
      <c r="B2158" s="41" t="s">
        <v>298</v>
      </c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87" t="s">
        <v>21</v>
      </c>
      <c r="T2158" s="88" t="s">
        <v>205</v>
      </c>
      <c r="U2158" s="40"/>
    </row>
    <row r="2159" spans="2:21" ht="16.5">
      <c r="B2159" s="113" t="s">
        <v>69</v>
      </c>
      <c r="C2159" s="113"/>
      <c r="D2159" s="113"/>
      <c r="E2159" s="113"/>
      <c r="F2159" s="212"/>
      <c r="G2159" s="212"/>
      <c r="H2159" s="212"/>
      <c r="I2159" s="212"/>
      <c r="J2159" s="212"/>
      <c r="K2159" s="212"/>
      <c r="L2159" s="212"/>
      <c r="M2159" s="212"/>
      <c r="N2159" s="212"/>
      <c r="O2159" s="212"/>
      <c r="P2159" s="80"/>
      <c r="Q2159" s="80"/>
      <c r="R2159" s="212"/>
      <c r="S2159" s="212"/>
      <c r="T2159" s="212"/>
      <c r="U2159" s="212"/>
    </row>
    <row r="2160" spans="2:21" ht="15.75">
      <c r="B2160" s="80"/>
      <c r="C2160" s="211"/>
      <c r="D2160" s="211"/>
      <c r="E2160" s="211" t="s">
        <v>265</v>
      </c>
      <c r="F2160" s="211"/>
      <c r="G2160" s="211" t="s">
        <v>269</v>
      </c>
      <c r="H2160" s="214"/>
      <c r="I2160" s="214"/>
      <c r="J2160" s="214"/>
      <c r="K2160" s="214"/>
      <c r="L2160" s="211" t="s">
        <v>207</v>
      </c>
      <c r="M2160" s="211"/>
      <c r="N2160" s="211"/>
      <c r="O2160" s="211"/>
      <c r="P2160" s="96"/>
      <c r="Q2160" s="183"/>
      <c r="R2160" s="211" t="s">
        <v>206</v>
      </c>
      <c r="S2160" s="214"/>
      <c r="T2160" s="214"/>
      <c r="U2160" s="214"/>
    </row>
    <row r="2161" spans="2:21" ht="15.75">
      <c r="B2161" s="80"/>
      <c r="C2161" s="66"/>
      <c r="D2161" s="65" t="s">
        <v>267</v>
      </c>
      <c r="E2161" s="66" t="s">
        <v>266</v>
      </c>
      <c r="F2161" s="65" t="s">
        <v>267</v>
      </c>
      <c r="G2161" s="96"/>
      <c r="H2161" s="96"/>
      <c r="I2161" s="96"/>
      <c r="J2161" s="96"/>
      <c r="K2161" s="96"/>
      <c r="L2161" s="211" t="s">
        <v>208</v>
      </c>
      <c r="M2161" s="214"/>
      <c r="N2161" s="214"/>
      <c r="O2161" s="214"/>
      <c r="P2161" s="96"/>
      <c r="Q2161" s="96"/>
      <c r="R2161" s="96"/>
      <c r="S2161" s="96"/>
      <c r="T2161" s="96"/>
      <c r="U2161" s="96"/>
    </row>
    <row r="2162" spans="2:21" ht="15.75">
      <c r="B2162" s="49" t="s">
        <v>263</v>
      </c>
      <c r="C2162" s="85"/>
      <c r="D2162" s="85">
        <v>0</v>
      </c>
      <c r="E2162" s="85">
        <v>12</v>
      </c>
      <c r="F2162" s="85">
        <v>0</v>
      </c>
      <c r="G2162" s="96"/>
      <c r="H2162" s="96"/>
      <c r="I2162" s="96"/>
      <c r="J2162" s="96"/>
      <c r="K2162" s="96"/>
      <c r="L2162" s="211" t="s">
        <v>209</v>
      </c>
      <c r="M2162" s="214"/>
      <c r="N2162" s="214"/>
      <c r="O2162" s="214"/>
      <c r="P2162" s="96"/>
      <c r="Q2162" s="96"/>
      <c r="R2162" s="96"/>
      <c r="S2162" s="96"/>
      <c r="T2162" s="96"/>
      <c r="U2162" s="96"/>
    </row>
    <row r="2163" spans="2:21" ht="15.75">
      <c r="B2163" s="49" t="s">
        <v>264</v>
      </c>
      <c r="C2163" s="85"/>
      <c r="D2163" s="85">
        <v>0</v>
      </c>
      <c r="E2163" s="85">
        <v>0</v>
      </c>
      <c r="F2163" s="85">
        <v>0</v>
      </c>
      <c r="G2163" s="96"/>
      <c r="H2163" s="96"/>
      <c r="I2163" s="96"/>
      <c r="J2163" s="96"/>
      <c r="K2163" s="96"/>
      <c r="L2163" s="96"/>
      <c r="M2163" s="96"/>
      <c r="N2163" s="96"/>
      <c r="O2163" s="96"/>
      <c r="P2163" s="96"/>
      <c r="Q2163" s="96"/>
      <c r="R2163" s="96"/>
      <c r="S2163" s="96"/>
      <c r="T2163" s="96"/>
      <c r="U2163" s="96"/>
    </row>
    <row r="2164" spans="2:21" ht="16.5">
      <c r="B2164" s="82" t="s">
        <v>27</v>
      </c>
      <c r="C2164" s="90"/>
      <c r="D2164" s="90">
        <f>D2162+D2163</f>
        <v>0</v>
      </c>
      <c r="E2164" s="90">
        <f>E2162+E2163</f>
        <v>12</v>
      </c>
      <c r="F2164" s="90">
        <f>F2162+F2163</f>
        <v>0</v>
      </c>
      <c r="G2164" s="213" t="s">
        <v>0</v>
      </c>
      <c r="H2164" s="214"/>
      <c r="I2164" s="214"/>
      <c r="J2164" s="214"/>
      <c r="K2164" s="214"/>
      <c r="L2164" s="214"/>
      <c r="M2164" s="214"/>
      <c r="N2164" s="214"/>
      <c r="O2164" s="214"/>
      <c r="P2164" s="214"/>
      <c r="Q2164" s="214"/>
      <c r="R2164" s="214"/>
      <c r="S2164" s="214"/>
      <c r="T2164" s="214"/>
      <c r="U2164" s="214"/>
    </row>
    <row r="2165" spans="2:21" ht="16.5">
      <c r="B2165" s="82" t="s">
        <v>102</v>
      </c>
      <c r="C2165" s="210"/>
      <c r="D2165" s="210"/>
      <c r="E2165" s="210"/>
      <c r="F2165" s="210"/>
      <c r="G2165" s="213" t="s">
        <v>310</v>
      </c>
      <c r="H2165" s="214"/>
      <c r="I2165" s="214"/>
      <c r="J2165" s="214"/>
      <c r="K2165" s="214"/>
      <c r="L2165" s="214"/>
      <c r="M2165" s="214"/>
      <c r="N2165" s="214"/>
      <c r="O2165" s="214"/>
      <c r="P2165" s="214"/>
      <c r="Q2165" s="214"/>
      <c r="R2165" s="214"/>
      <c r="S2165" s="214"/>
      <c r="T2165" s="214"/>
      <c r="U2165" s="214"/>
    </row>
    <row r="2166" spans="2:21" ht="16.5">
      <c r="B2166" s="49"/>
      <c r="C2166" s="211"/>
      <c r="D2166" s="211"/>
      <c r="E2166" s="90"/>
      <c r="F2166" s="90"/>
      <c r="G2166" s="213" t="s">
        <v>305</v>
      </c>
      <c r="H2166" s="214"/>
      <c r="I2166" s="214"/>
      <c r="J2166" s="214"/>
      <c r="K2166" s="214"/>
      <c r="L2166" s="214"/>
      <c r="M2166" s="214"/>
      <c r="N2166" s="214"/>
      <c r="O2166" s="214"/>
      <c r="P2166" s="214"/>
      <c r="Q2166" s="214"/>
      <c r="R2166" s="214"/>
      <c r="S2166" s="214"/>
      <c r="T2166" s="214"/>
      <c r="U2166" s="214"/>
    </row>
    <row r="2167" spans="2:21" ht="16.5">
      <c r="B2167" s="93" t="s">
        <v>248</v>
      </c>
      <c r="C2167" s="93"/>
      <c r="D2167" s="93"/>
      <c r="E2167" s="93"/>
      <c r="F2167" s="93"/>
      <c r="G2167" s="93"/>
      <c r="H2167" s="93"/>
      <c r="I2167" s="93"/>
      <c r="J2167" s="93"/>
      <c r="K2167" s="93"/>
      <c r="L2167" s="93"/>
      <c r="M2167" s="93"/>
      <c r="N2167" s="93"/>
      <c r="O2167" s="93"/>
      <c r="P2167" s="93"/>
      <c r="Q2167" s="93"/>
      <c r="R2167" s="93"/>
      <c r="S2167" s="93"/>
      <c r="T2167" s="93"/>
      <c r="U2167" s="93"/>
    </row>
    <row r="2168" spans="1:24" ht="16.5" customHeight="1">
      <c r="A2168" s="49" t="s">
        <v>299</v>
      </c>
      <c r="B2168" s="49"/>
      <c r="C2168" s="49"/>
      <c r="D2168" s="49"/>
      <c r="E2168" s="49"/>
      <c r="F2168" s="49"/>
      <c r="G2168" s="49"/>
      <c r="H2168" s="49"/>
      <c r="I2168" s="49"/>
      <c r="J2168" s="49"/>
      <c r="K2168" s="49"/>
      <c r="L2168" s="49"/>
      <c r="M2168" s="49"/>
      <c r="N2168" s="49"/>
      <c r="O2168" s="49"/>
      <c r="P2168" s="49"/>
      <c r="Q2168" s="49"/>
      <c r="R2168" s="49"/>
      <c r="S2168" s="49"/>
      <c r="T2168" s="49"/>
      <c r="U2168" s="49"/>
      <c r="V2168" s="49"/>
      <c r="W2168" s="49"/>
      <c r="X2168" s="49"/>
    </row>
    <row r="2169" spans="2:21" ht="12.75">
      <c r="B2169" s="62"/>
      <c r="C2169" s="62"/>
      <c r="D2169" s="62"/>
      <c r="E2169" s="62"/>
      <c r="F2169" s="62"/>
      <c r="G2169" s="62"/>
      <c r="H2169" s="62"/>
      <c r="I2169" s="62"/>
      <c r="J2169" s="62"/>
      <c r="K2169" s="62"/>
      <c r="L2169" s="62"/>
      <c r="M2169" s="62"/>
      <c r="N2169" s="62"/>
      <c r="O2169" s="62"/>
      <c r="P2169" s="62"/>
      <c r="Q2169" s="62"/>
      <c r="R2169" s="62"/>
      <c r="S2169" s="62"/>
      <c r="T2169" s="62"/>
      <c r="U2169" s="62"/>
    </row>
    <row r="2170" spans="2:21" ht="12.75">
      <c r="B2170" s="62"/>
      <c r="C2170" s="62"/>
      <c r="D2170" s="62"/>
      <c r="E2170" s="62"/>
      <c r="F2170" s="62"/>
      <c r="G2170" s="62"/>
      <c r="H2170" s="62"/>
      <c r="I2170" s="62"/>
      <c r="J2170" s="62"/>
      <c r="K2170" s="62"/>
      <c r="L2170" s="62"/>
      <c r="M2170" s="62"/>
      <c r="N2170" s="62"/>
      <c r="O2170" s="62"/>
      <c r="P2170" s="62"/>
      <c r="Q2170" s="62"/>
      <c r="R2170" s="62"/>
      <c r="S2170" s="62"/>
      <c r="T2170" s="62"/>
      <c r="U2170" s="62"/>
    </row>
    <row r="2171" spans="2:21" ht="12.75">
      <c r="B2171" s="62"/>
      <c r="C2171" s="62"/>
      <c r="D2171" s="62"/>
      <c r="E2171" s="62"/>
      <c r="F2171" s="62"/>
      <c r="G2171" s="62"/>
      <c r="H2171" s="62"/>
      <c r="I2171" s="62"/>
      <c r="J2171" s="62"/>
      <c r="K2171" s="62"/>
      <c r="L2171" s="62"/>
      <c r="M2171" s="62"/>
      <c r="N2171" s="62"/>
      <c r="O2171" s="62"/>
      <c r="P2171" s="62"/>
      <c r="Q2171" s="62"/>
      <c r="R2171" s="62"/>
      <c r="S2171" s="62"/>
      <c r="T2171" s="62"/>
      <c r="U2171" s="62"/>
    </row>
    <row r="2172" spans="2:21" ht="12.75">
      <c r="B2172" s="62"/>
      <c r="C2172" s="62"/>
      <c r="D2172" s="62"/>
      <c r="E2172" s="62"/>
      <c r="F2172" s="62"/>
      <c r="G2172" s="62"/>
      <c r="H2172" s="62"/>
      <c r="I2172" s="62"/>
      <c r="J2172" s="62"/>
      <c r="K2172" s="62"/>
      <c r="L2172" s="62"/>
      <c r="M2172" s="62"/>
      <c r="N2172" s="62"/>
      <c r="O2172" s="62"/>
      <c r="P2172" s="62"/>
      <c r="Q2172" s="62"/>
      <c r="R2172" s="62"/>
      <c r="S2172" s="62"/>
      <c r="T2172" s="62"/>
      <c r="U2172" s="62"/>
    </row>
    <row r="2173" spans="2:21" ht="12.75">
      <c r="B2173" s="62"/>
      <c r="C2173" s="62"/>
      <c r="D2173" s="62"/>
      <c r="E2173" s="62"/>
      <c r="F2173" s="62"/>
      <c r="G2173" s="62"/>
      <c r="H2173" s="62"/>
      <c r="I2173" s="62"/>
      <c r="J2173" s="62"/>
      <c r="K2173" s="62"/>
      <c r="L2173" s="62"/>
      <c r="M2173" s="62"/>
      <c r="N2173" s="62"/>
      <c r="O2173" s="62"/>
      <c r="P2173" s="62"/>
      <c r="Q2173" s="62"/>
      <c r="R2173" s="62"/>
      <c r="S2173" s="62"/>
      <c r="T2173" s="62"/>
      <c r="U2173" s="62"/>
    </row>
    <row r="2174" spans="2:21" ht="12.75">
      <c r="B2174" s="62"/>
      <c r="C2174" s="62"/>
      <c r="D2174" s="62"/>
      <c r="E2174" s="62"/>
      <c r="F2174" s="62"/>
      <c r="G2174" s="62"/>
      <c r="H2174" s="62"/>
      <c r="I2174" s="62"/>
      <c r="J2174" s="62"/>
      <c r="K2174" s="62"/>
      <c r="L2174" s="62"/>
      <c r="M2174" s="62"/>
      <c r="N2174" s="62"/>
      <c r="O2174" s="62"/>
      <c r="P2174" s="62"/>
      <c r="Q2174" s="62"/>
      <c r="R2174" s="62"/>
      <c r="S2174" s="62"/>
      <c r="T2174" s="62"/>
      <c r="U2174" s="62"/>
    </row>
    <row r="2175" spans="2:21" ht="12.75">
      <c r="B2175" s="62"/>
      <c r="C2175" s="62"/>
      <c r="D2175" s="62"/>
      <c r="E2175" s="62"/>
      <c r="F2175" s="62"/>
      <c r="G2175" s="62"/>
      <c r="H2175" s="62"/>
      <c r="I2175" s="62"/>
      <c r="J2175" s="62"/>
      <c r="K2175" s="62"/>
      <c r="L2175" s="62"/>
      <c r="M2175" s="62"/>
      <c r="N2175" s="62"/>
      <c r="O2175" s="62"/>
      <c r="P2175" s="62"/>
      <c r="Q2175" s="62"/>
      <c r="R2175" s="62"/>
      <c r="S2175" s="62"/>
      <c r="T2175" s="62"/>
      <c r="U2175" s="62"/>
    </row>
    <row r="2176" spans="2:21" ht="12.75">
      <c r="B2176" s="62"/>
      <c r="C2176" s="62"/>
      <c r="D2176" s="62"/>
      <c r="E2176" s="62"/>
      <c r="F2176" s="62"/>
      <c r="G2176" s="62"/>
      <c r="H2176" s="62"/>
      <c r="I2176" s="62"/>
      <c r="J2176" s="62"/>
      <c r="K2176" s="62"/>
      <c r="L2176" s="62"/>
      <c r="M2176" s="62"/>
      <c r="N2176" s="62"/>
      <c r="O2176" s="62"/>
      <c r="P2176" s="62"/>
      <c r="Q2176" s="62"/>
      <c r="R2176" s="62"/>
      <c r="S2176" s="62"/>
      <c r="T2176" s="62"/>
      <c r="U2176" s="62"/>
    </row>
    <row r="2177" spans="2:21" ht="12.75">
      <c r="B2177" s="62"/>
      <c r="C2177" s="62"/>
      <c r="D2177" s="62"/>
      <c r="E2177" s="62"/>
      <c r="F2177" s="62"/>
      <c r="G2177" s="62"/>
      <c r="H2177" s="62"/>
      <c r="I2177" s="62"/>
      <c r="J2177" s="62"/>
      <c r="K2177" s="62"/>
      <c r="L2177" s="62"/>
      <c r="M2177" s="62"/>
      <c r="N2177" s="62"/>
      <c r="O2177" s="62"/>
      <c r="P2177" s="62"/>
      <c r="Q2177" s="62"/>
      <c r="R2177" s="62"/>
      <c r="S2177" s="62"/>
      <c r="T2177" s="62"/>
      <c r="U2177" s="62"/>
    </row>
    <row r="2178" spans="2:21" ht="18">
      <c r="B2178" s="62"/>
      <c r="C2178" s="62"/>
      <c r="D2178" s="62"/>
      <c r="E2178" s="62"/>
      <c r="F2178" s="62"/>
      <c r="G2178" s="62"/>
      <c r="H2178" s="62"/>
      <c r="I2178" s="56">
        <v>10</v>
      </c>
      <c r="J2178" s="62"/>
      <c r="K2178" s="62"/>
      <c r="L2178" s="62"/>
      <c r="M2178" s="62"/>
      <c r="N2178" s="62"/>
      <c r="O2178" s="62"/>
      <c r="P2178" s="62"/>
      <c r="Q2178" s="62"/>
      <c r="R2178" s="62"/>
      <c r="S2178" s="62"/>
      <c r="T2178" s="62"/>
      <c r="U2178" s="62"/>
    </row>
    <row r="2179" spans="2:21" ht="12.75">
      <c r="B2179" s="62"/>
      <c r="C2179" s="62"/>
      <c r="D2179" s="62"/>
      <c r="E2179" s="62"/>
      <c r="F2179" s="62"/>
      <c r="G2179" s="62"/>
      <c r="H2179" s="62"/>
      <c r="I2179" s="62"/>
      <c r="J2179" s="62"/>
      <c r="K2179" s="62"/>
      <c r="L2179" s="62"/>
      <c r="M2179" s="62"/>
      <c r="N2179" s="62"/>
      <c r="O2179" s="62"/>
      <c r="P2179" s="62"/>
      <c r="Q2179" s="62"/>
      <c r="R2179" s="62"/>
      <c r="S2179" s="62"/>
      <c r="T2179" s="62"/>
      <c r="U2179" s="62"/>
    </row>
    <row r="2180" spans="2:21" ht="12.75">
      <c r="B2180" s="62"/>
      <c r="C2180" s="62"/>
      <c r="D2180" s="62"/>
      <c r="E2180" s="62"/>
      <c r="F2180" s="62"/>
      <c r="G2180" s="62"/>
      <c r="H2180" s="62"/>
      <c r="I2180" s="62"/>
      <c r="J2180" s="62"/>
      <c r="K2180" s="62"/>
      <c r="L2180" s="62"/>
      <c r="M2180" s="62"/>
      <c r="N2180" s="62"/>
      <c r="O2180" s="62"/>
      <c r="P2180" s="62"/>
      <c r="Q2180" s="62"/>
      <c r="R2180" s="62"/>
      <c r="S2180" s="62"/>
      <c r="T2180" s="62"/>
      <c r="U2180" s="62"/>
    </row>
    <row r="2181" spans="2:21" ht="12.75">
      <c r="B2181" s="62"/>
      <c r="C2181" s="62"/>
      <c r="D2181" s="62"/>
      <c r="E2181" s="62"/>
      <c r="F2181" s="62"/>
      <c r="G2181" s="62"/>
      <c r="H2181" s="62"/>
      <c r="I2181" s="62"/>
      <c r="J2181" s="62"/>
      <c r="K2181" s="62"/>
      <c r="L2181" s="62"/>
      <c r="M2181" s="62"/>
      <c r="N2181" s="62"/>
      <c r="O2181" s="62"/>
      <c r="P2181" s="62"/>
      <c r="Q2181" s="62"/>
      <c r="R2181" s="62"/>
      <c r="S2181" s="62"/>
      <c r="T2181" s="62"/>
      <c r="U2181" s="62"/>
    </row>
    <row r="2182" spans="2:21" ht="23.25">
      <c r="B2182" s="114" t="s">
        <v>146</v>
      </c>
      <c r="C2182" s="115"/>
      <c r="D2182" s="115"/>
      <c r="E2182" s="115"/>
      <c r="F2182" s="115"/>
      <c r="G2182" s="115"/>
      <c r="H2182" s="115"/>
      <c r="I2182" s="115"/>
      <c r="J2182" s="115"/>
      <c r="K2182" s="115"/>
      <c r="L2182" s="115"/>
      <c r="M2182" s="115"/>
      <c r="N2182" s="115"/>
      <c r="O2182" s="115"/>
      <c r="P2182" s="115"/>
      <c r="Q2182" s="115"/>
      <c r="R2182" s="115"/>
      <c r="S2182" s="115"/>
      <c r="T2182" s="115"/>
      <c r="U2182" s="115"/>
    </row>
    <row r="2183" spans="2:21" ht="22.5" customHeight="1">
      <c r="B2183" s="115" t="s">
        <v>247</v>
      </c>
      <c r="C2183" s="116"/>
      <c r="D2183" s="116"/>
      <c r="E2183" s="116"/>
      <c r="F2183" s="116"/>
      <c r="G2183" s="116"/>
      <c r="H2183" s="116"/>
      <c r="I2183" s="116"/>
      <c r="J2183" s="116"/>
      <c r="K2183" s="116"/>
      <c r="L2183" s="116"/>
      <c r="M2183" s="116"/>
      <c r="N2183" s="116"/>
      <c r="O2183" s="116"/>
      <c r="P2183" s="116"/>
      <c r="Q2183" s="116"/>
      <c r="R2183" s="116"/>
      <c r="S2183" s="116"/>
      <c r="T2183" s="116"/>
      <c r="U2183" s="116"/>
    </row>
    <row r="2184" spans="2:21" ht="22.5" customHeight="1">
      <c r="B2184" s="116"/>
      <c r="C2184" s="80"/>
      <c r="D2184" s="80"/>
      <c r="E2184" s="80"/>
      <c r="F2184" s="229" t="s">
        <v>313</v>
      </c>
      <c r="G2184" s="229"/>
      <c r="H2184" s="229"/>
      <c r="I2184" s="229"/>
      <c r="J2184" s="229"/>
      <c r="K2184" s="229"/>
      <c r="L2184" s="229"/>
      <c r="M2184" s="229"/>
      <c r="N2184" s="229"/>
      <c r="O2184" s="229"/>
      <c r="P2184" s="229"/>
      <c r="Q2184" s="229"/>
      <c r="R2184" s="53"/>
      <c r="S2184" s="53"/>
      <c r="T2184" s="53"/>
      <c r="U2184" s="53"/>
    </row>
    <row r="2185" spans="2:22" ht="22.5" customHeight="1">
      <c r="B2185" s="227" t="s">
        <v>195</v>
      </c>
      <c r="C2185" s="227"/>
      <c r="D2185" s="227"/>
      <c r="E2185" s="227"/>
      <c r="F2185" s="227"/>
      <c r="G2185" s="227"/>
      <c r="Q2185" s="3"/>
      <c r="V2185" s="62"/>
    </row>
    <row r="2186" spans="2:22" ht="22.5" customHeight="1">
      <c r="B2186" s="3"/>
      <c r="C2186" s="70"/>
      <c r="D2186" s="70" t="s">
        <v>29</v>
      </c>
      <c r="E2186" s="70" t="s">
        <v>4</v>
      </c>
      <c r="F2186" s="72" t="s">
        <v>21</v>
      </c>
      <c r="G2186" s="72" t="s">
        <v>12</v>
      </c>
      <c r="H2186" s="72" t="s">
        <v>13</v>
      </c>
      <c r="I2186" s="73" t="s">
        <v>0</v>
      </c>
      <c r="J2186" s="74" t="s">
        <v>11</v>
      </c>
      <c r="K2186" s="74" t="s">
        <v>12</v>
      </c>
      <c r="L2186" s="72" t="s">
        <v>13</v>
      </c>
      <c r="M2186" s="73" t="s">
        <v>0</v>
      </c>
      <c r="N2186" s="72" t="s">
        <v>14</v>
      </c>
      <c r="O2186" s="74" t="s">
        <v>15</v>
      </c>
      <c r="P2186" s="74" t="s">
        <v>13</v>
      </c>
      <c r="Q2186" s="73" t="s">
        <v>0</v>
      </c>
      <c r="R2186" s="74" t="s">
        <v>23</v>
      </c>
      <c r="S2186" s="74" t="s">
        <v>24</v>
      </c>
      <c r="T2186" s="72" t="s">
        <v>13</v>
      </c>
      <c r="U2186" s="73" t="s">
        <v>0</v>
      </c>
      <c r="V2186" s="62"/>
    </row>
    <row r="2187" spans="2:21" ht="22.5" customHeight="1">
      <c r="B2187" s="69" t="s">
        <v>1</v>
      </c>
      <c r="C2187" s="72" t="s">
        <v>343</v>
      </c>
      <c r="D2187" s="70" t="s">
        <v>30</v>
      </c>
      <c r="E2187" s="70" t="s">
        <v>5</v>
      </c>
      <c r="F2187" s="70" t="s">
        <v>7</v>
      </c>
      <c r="G2187" s="70" t="s">
        <v>8</v>
      </c>
      <c r="H2187" s="70" t="s">
        <v>9</v>
      </c>
      <c r="I2187" s="60" t="s">
        <v>10</v>
      </c>
      <c r="J2187" s="70" t="s">
        <v>7</v>
      </c>
      <c r="K2187" s="70" t="s">
        <v>8</v>
      </c>
      <c r="L2187" s="70" t="s">
        <v>9</v>
      </c>
      <c r="M2187" s="60" t="s">
        <v>10</v>
      </c>
      <c r="N2187" s="70" t="s">
        <v>7</v>
      </c>
      <c r="O2187" s="70" t="s">
        <v>8</v>
      </c>
      <c r="P2187" s="70" t="s">
        <v>9</v>
      </c>
      <c r="Q2187" s="60" t="s">
        <v>10</v>
      </c>
      <c r="R2187" s="73" t="s">
        <v>7</v>
      </c>
      <c r="S2187" s="73" t="s">
        <v>8</v>
      </c>
      <c r="T2187" s="70" t="s">
        <v>9</v>
      </c>
      <c r="U2187" s="60" t="s">
        <v>10</v>
      </c>
    </row>
    <row r="2188" spans="2:17" ht="22.5" customHeight="1">
      <c r="B2188" s="69" t="s">
        <v>3</v>
      </c>
      <c r="C2188" s="101" t="s">
        <v>319</v>
      </c>
      <c r="D2188" s="70" t="s">
        <v>308</v>
      </c>
      <c r="E2188" s="70" t="s">
        <v>6</v>
      </c>
      <c r="F2188" s="70" t="s">
        <v>31</v>
      </c>
      <c r="G2188" s="70" t="s">
        <v>31</v>
      </c>
      <c r="H2188" s="10">
        <v>0.03</v>
      </c>
      <c r="L2188" s="10">
        <v>0.01</v>
      </c>
      <c r="N2188" s="4"/>
      <c r="O2188" s="4"/>
      <c r="P2188" s="10">
        <v>0.01</v>
      </c>
      <c r="Q2188" s="4"/>
    </row>
    <row r="2189" spans="2:21" ht="22.5" customHeight="1">
      <c r="B2189" s="11"/>
      <c r="D2189" s="4" t="s">
        <v>32</v>
      </c>
      <c r="E2189" s="5"/>
      <c r="F2189" s="4" t="s">
        <v>32</v>
      </c>
      <c r="G2189" s="4" t="s">
        <v>32</v>
      </c>
      <c r="H2189" s="4" t="s">
        <v>32</v>
      </c>
      <c r="I2189" s="4" t="s">
        <v>32</v>
      </c>
      <c r="J2189" s="4" t="s">
        <v>32</v>
      </c>
      <c r="K2189" s="4" t="s">
        <v>32</v>
      </c>
      <c r="L2189" s="4" t="s">
        <v>32</v>
      </c>
      <c r="N2189" s="4" t="s">
        <v>32</v>
      </c>
      <c r="O2189" s="4" t="s">
        <v>32</v>
      </c>
      <c r="P2189" s="4" t="s">
        <v>32</v>
      </c>
      <c r="Q2189" s="4" t="s">
        <v>32</v>
      </c>
      <c r="R2189" s="4" t="s">
        <v>32</v>
      </c>
      <c r="S2189" s="4" t="s">
        <v>32</v>
      </c>
      <c r="T2189" s="4" t="s">
        <v>32</v>
      </c>
      <c r="U2189" s="4" t="s">
        <v>32</v>
      </c>
    </row>
    <row r="2190" spans="2:21" ht="22.5" customHeight="1">
      <c r="B2190" s="11"/>
      <c r="C2190" s="60"/>
      <c r="D2190" s="60">
        <v>3</v>
      </c>
      <c r="E2190" s="60">
        <v>4</v>
      </c>
      <c r="F2190" s="60">
        <v>5</v>
      </c>
      <c r="G2190" s="60">
        <v>6</v>
      </c>
      <c r="H2190" s="61">
        <v>7</v>
      </c>
      <c r="I2190" s="60">
        <v>8</v>
      </c>
      <c r="J2190" s="60">
        <v>9</v>
      </c>
      <c r="K2190" s="60">
        <v>10</v>
      </c>
      <c r="L2190" s="61">
        <v>11</v>
      </c>
      <c r="M2190" s="60">
        <v>12</v>
      </c>
      <c r="N2190" s="60">
        <v>13</v>
      </c>
      <c r="O2190" s="60">
        <v>14</v>
      </c>
      <c r="P2190" s="61">
        <v>15</v>
      </c>
      <c r="Q2190" s="60">
        <v>16</v>
      </c>
      <c r="R2190" s="60">
        <v>17</v>
      </c>
      <c r="S2190" s="60">
        <v>18</v>
      </c>
      <c r="T2190" s="60">
        <v>19</v>
      </c>
      <c r="U2190" s="60">
        <v>20</v>
      </c>
    </row>
    <row r="2191" spans="2:8" ht="22.5" customHeight="1">
      <c r="B2191" s="60">
        <v>1</v>
      </c>
      <c r="E2191" s="3" t="s">
        <v>22</v>
      </c>
      <c r="H2191" s="4"/>
    </row>
    <row r="2192" spans="1:21" ht="22.5" customHeight="1">
      <c r="A2192" s="193">
        <v>1</v>
      </c>
      <c r="B2192" s="197" t="s">
        <v>16</v>
      </c>
      <c r="C2192" s="127">
        <v>53</v>
      </c>
      <c r="D2192" s="127">
        <f>C2192*15</f>
        <v>795</v>
      </c>
      <c r="E2192" s="127">
        <f>SUM(C2192*32)</f>
        <v>1696</v>
      </c>
      <c r="F2192" s="127">
        <f>SUM(C2192*22)</f>
        <v>1166</v>
      </c>
      <c r="G2192" s="127">
        <f>SUM(E2192*8)</f>
        <v>13568</v>
      </c>
      <c r="H2192" s="127" t="s">
        <v>20</v>
      </c>
      <c r="I2192" s="128">
        <f>SUM(D2192+F2192+G2192)</f>
        <v>15529</v>
      </c>
      <c r="J2192" s="127">
        <f>SUM(C2192*3)</f>
        <v>159</v>
      </c>
      <c r="K2192" s="127">
        <f>SUM(E2192*0.5)</f>
        <v>848</v>
      </c>
      <c r="L2192" s="127" t="str">
        <f>+L2194</f>
        <v>+</v>
      </c>
      <c r="M2192" s="128">
        <f>SUM(J2192:L2192)</f>
        <v>1007</v>
      </c>
      <c r="N2192" s="127">
        <f>SUM(C2192*3)</f>
        <v>159</v>
      </c>
      <c r="O2192" s="127">
        <f>SUM(E2192*1)</f>
        <v>1696</v>
      </c>
      <c r="P2192" s="127" t="s">
        <v>20</v>
      </c>
      <c r="Q2192" s="128">
        <f>SUM(N2192:P2192)</f>
        <v>1855</v>
      </c>
      <c r="R2192" s="127">
        <f>SUM(C2192*2)</f>
        <v>106</v>
      </c>
      <c r="S2192" s="127">
        <f>SUM(E2192*0.5)</f>
        <v>848</v>
      </c>
      <c r="T2192" s="127" t="s">
        <v>20</v>
      </c>
      <c r="U2192" s="128">
        <f>SUM(R2192:T2192)</f>
        <v>954</v>
      </c>
    </row>
    <row r="2193" spans="1:21" ht="22.5" customHeight="1">
      <c r="A2193" s="193">
        <v>2</v>
      </c>
      <c r="B2193" s="197" t="s">
        <v>17</v>
      </c>
      <c r="C2193" s="127">
        <v>3</v>
      </c>
      <c r="D2193" s="127">
        <f>SUM(C2193*15)</f>
        <v>45</v>
      </c>
      <c r="E2193" s="129">
        <f>SUM(C2193*24)</f>
        <v>72</v>
      </c>
      <c r="F2193" s="127">
        <f>SUM(C2193*32.5)</f>
        <v>97.5</v>
      </c>
      <c r="G2193" s="127">
        <f>SUM(E2193*8)</f>
        <v>576</v>
      </c>
      <c r="H2193" s="127" t="s">
        <v>20</v>
      </c>
      <c r="I2193" s="128">
        <f>SUM(D2193+F2193+G2193)</f>
        <v>718.5</v>
      </c>
      <c r="J2193" s="127">
        <f>SUM(C2193*2.5)</f>
        <v>7.5</v>
      </c>
      <c r="K2193" s="127">
        <f>SUM(E2193*0.5)</f>
        <v>36</v>
      </c>
      <c r="L2193" s="127" t="s">
        <v>20</v>
      </c>
      <c r="M2193" s="128">
        <f>SUM(J2193:L2193)</f>
        <v>43.5</v>
      </c>
      <c r="N2193" s="127">
        <f>SUM(C2193*3)</f>
        <v>9</v>
      </c>
      <c r="O2193" s="127">
        <f>SUM(E2193*1)</f>
        <v>72</v>
      </c>
      <c r="P2193" s="127" t="s">
        <v>20</v>
      </c>
      <c r="Q2193" s="128">
        <f>SUM(N2193:P2193)</f>
        <v>81</v>
      </c>
      <c r="R2193" s="127">
        <f>SUM(C2193*2)</f>
        <v>6</v>
      </c>
      <c r="S2193" s="127">
        <f>SUM(E2193*0.5)</f>
        <v>36</v>
      </c>
      <c r="T2193" s="127" t="s">
        <v>20</v>
      </c>
      <c r="U2193" s="128">
        <f>SUM(R2193:T2193)</f>
        <v>42</v>
      </c>
    </row>
    <row r="2194" spans="1:21" ht="23.25">
      <c r="A2194" s="193">
        <v>3</v>
      </c>
      <c r="B2194" s="197" t="s">
        <v>18</v>
      </c>
      <c r="C2194" s="127">
        <v>8</v>
      </c>
      <c r="D2194" s="127">
        <f>SUM(C2194*15)</f>
        <v>120</v>
      </c>
      <c r="E2194" s="127">
        <f>SUM(C2194*32)</f>
        <v>256</v>
      </c>
      <c r="F2194" s="127">
        <f>SUM(C2194*22)</f>
        <v>176</v>
      </c>
      <c r="G2194" s="127">
        <f>SUM(E2194*8)</f>
        <v>2048</v>
      </c>
      <c r="H2194" s="127" t="s">
        <v>20</v>
      </c>
      <c r="I2194" s="128">
        <f>SUM(D2194+F2194+G2194)</f>
        <v>2344</v>
      </c>
      <c r="J2194" s="127">
        <f>SUM(C2194*3)</f>
        <v>24</v>
      </c>
      <c r="K2194" s="127">
        <f>SUM(E2194*0.5)</f>
        <v>128</v>
      </c>
      <c r="L2194" s="127" t="s">
        <v>20</v>
      </c>
      <c r="M2194" s="128">
        <f>SUM(J2194:L2194)</f>
        <v>152</v>
      </c>
      <c r="N2194" s="127">
        <f>SUM(C2194*3)</f>
        <v>24</v>
      </c>
      <c r="O2194" s="127">
        <f>SUM(E2194*1)</f>
        <v>256</v>
      </c>
      <c r="P2194" s="127" t="s">
        <v>20</v>
      </c>
      <c r="Q2194" s="128">
        <f>SUM(N2194:P2194)</f>
        <v>280</v>
      </c>
      <c r="R2194" s="127">
        <f>SUM(C2194*2)</f>
        <v>16</v>
      </c>
      <c r="S2194" s="127">
        <f>SUM(E2194*0.5)</f>
        <v>128</v>
      </c>
      <c r="T2194" s="127" t="s">
        <v>20</v>
      </c>
      <c r="U2194" s="128">
        <f>SUM(R2194:T2194)</f>
        <v>144</v>
      </c>
    </row>
    <row r="2195" spans="1:21" ht="23.25">
      <c r="A2195" s="193">
        <v>4</v>
      </c>
      <c r="B2195" s="197" t="s">
        <v>84</v>
      </c>
      <c r="C2195" s="127">
        <v>2</v>
      </c>
      <c r="D2195" s="127">
        <f>SUM(C2195*15)</f>
        <v>30</v>
      </c>
      <c r="E2195" s="129">
        <f>SUM(C2195*24)</f>
        <v>48</v>
      </c>
      <c r="F2195" s="127">
        <f>SUM(C2195*32.5)</f>
        <v>65</v>
      </c>
      <c r="G2195" s="127">
        <f>SUM(E2195*8)</f>
        <v>384</v>
      </c>
      <c r="H2195" s="127" t="s">
        <v>20</v>
      </c>
      <c r="I2195" s="128">
        <f>SUM(D2195+F2195+G2195)</f>
        <v>479</v>
      </c>
      <c r="J2195" s="127">
        <f>SUM(C2195*2.5)</f>
        <v>5</v>
      </c>
      <c r="K2195" s="127">
        <f>SUM(E2195*0.5)</f>
        <v>24</v>
      </c>
      <c r="L2195" s="127" t="s">
        <v>20</v>
      </c>
      <c r="M2195" s="128">
        <f>SUM(J2195:L2195)</f>
        <v>29</v>
      </c>
      <c r="N2195" s="127">
        <f>SUM(C2195*3)</f>
        <v>6</v>
      </c>
      <c r="O2195" s="127">
        <f>SUM(E2195*1)</f>
        <v>48</v>
      </c>
      <c r="P2195" s="127" t="s">
        <v>20</v>
      </c>
      <c r="Q2195" s="128">
        <f>SUM(N2195:P2195)</f>
        <v>54</v>
      </c>
      <c r="R2195" s="127">
        <f>SUM(C2195*2)</f>
        <v>4</v>
      </c>
      <c r="S2195" s="127">
        <f>SUM(E2195*0.5)</f>
        <v>24</v>
      </c>
      <c r="T2195" s="127" t="s">
        <v>20</v>
      </c>
      <c r="U2195" s="128">
        <f>SUM(R2195:T2195)</f>
        <v>28</v>
      </c>
    </row>
    <row r="2196" spans="2:21" ht="19.5">
      <c r="B2196" s="133" t="s">
        <v>27</v>
      </c>
      <c r="C2196" s="120">
        <f>C2195+C2194+C2193+C2192</f>
        <v>66</v>
      </c>
      <c r="D2196" s="130">
        <f>D2195+D2194+D2193+D2192</f>
        <v>990</v>
      </c>
      <c r="E2196" s="130">
        <f aca="true" t="shared" si="55" ref="E2196:U2196">SUM(E2192:E2195)</f>
        <v>2072</v>
      </c>
      <c r="F2196" s="130">
        <f t="shared" si="55"/>
        <v>1504.5</v>
      </c>
      <c r="G2196" s="130">
        <f t="shared" si="55"/>
        <v>16576</v>
      </c>
      <c r="H2196" s="130">
        <f t="shared" si="55"/>
        <v>0</v>
      </c>
      <c r="I2196" s="130">
        <f t="shared" si="55"/>
        <v>19070.5</v>
      </c>
      <c r="J2196" s="130">
        <f t="shared" si="55"/>
        <v>195.5</v>
      </c>
      <c r="K2196" s="130">
        <f t="shared" si="55"/>
        <v>1036</v>
      </c>
      <c r="L2196" s="130">
        <f t="shared" si="55"/>
        <v>0</v>
      </c>
      <c r="M2196" s="130">
        <f t="shared" si="55"/>
        <v>1231.5</v>
      </c>
      <c r="N2196" s="130">
        <f t="shared" si="55"/>
        <v>198</v>
      </c>
      <c r="O2196" s="130">
        <f t="shared" si="55"/>
        <v>2072</v>
      </c>
      <c r="P2196" s="130">
        <f t="shared" si="55"/>
        <v>0</v>
      </c>
      <c r="Q2196" s="130">
        <f t="shared" si="55"/>
        <v>2270</v>
      </c>
      <c r="R2196" s="130">
        <f t="shared" si="55"/>
        <v>132</v>
      </c>
      <c r="S2196" s="130">
        <f t="shared" si="55"/>
        <v>1036</v>
      </c>
      <c r="T2196" s="130">
        <f t="shared" si="55"/>
        <v>0</v>
      </c>
      <c r="U2196" s="130">
        <f t="shared" si="55"/>
        <v>1168</v>
      </c>
    </row>
    <row r="2197" spans="2:21" ht="19.5">
      <c r="B2197" s="41" t="s">
        <v>298</v>
      </c>
      <c r="C2197" s="13"/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</row>
    <row r="2198" spans="2:21" ht="16.5">
      <c r="B2198" s="40" t="s">
        <v>22</v>
      </c>
      <c r="C2198" s="113"/>
      <c r="D2198" s="113"/>
      <c r="E2198" s="113"/>
      <c r="F2198" s="212"/>
      <c r="G2198" s="212"/>
      <c r="H2198" s="212"/>
      <c r="I2198" s="212"/>
      <c r="J2198" s="212"/>
      <c r="K2198" s="212"/>
      <c r="L2198" s="212"/>
      <c r="M2198" s="212"/>
      <c r="N2198" s="212"/>
      <c r="O2198" s="212"/>
      <c r="P2198" s="80"/>
      <c r="Q2198" s="80"/>
      <c r="R2198" s="212"/>
      <c r="S2198" s="212"/>
      <c r="T2198" s="212"/>
      <c r="U2198" s="212"/>
    </row>
    <row r="2199" spans="2:21" ht="18.75">
      <c r="B2199" s="113" t="s">
        <v>69</v>
      </c>
      <c r="C2199" s="211"/>
      <c r="D2199" s="211"/>
      <c r="E2199" s="211" t="s">
        <v>265</v>
      </c>
      <c r="F2199" s="211"/>
      <c r="G2199" s="211" t="s">
        <v>269</v>
      </c>
      <c r="H2199" s="214"/>
      <c r="I2199" s="214"/>
      <c r="J2199" s="214"/>
      <c r="K2199" s="214"/>
      <c r="L2199" s="215" t="s">
        <v>207</v>
      </c>
      <c r="M2199" s="215"/>
      <c r="N2199" s="215"/>
      <c r="O2199" s="215"/>
      <c r="P2199" s="199"/>
      <c r="Q2199" s="107"/>
      <c r="R2199" s="215" t="s">
        <v>206</v>
      </c>
      <c r="S2199" s="216"/>
      <c r="T2199" s="216"/>
      <c r="U2199" s="216"/>
    </row>
    <row r="2200" spans="2:21" ht="18.75">
      <c r="B2200" s="80"/>
      <c r="C2200" s="66"/>
      <c r="D2200" s="65" t="s">
        <v>267</v>
      </c>
      <c r="E2200" s="66" t="s">
        <v>266</v>
      </c>
      <c r="F2200" s="65" t="s">
        <v>267</v>
      </c>
      <c r="G2200" s="199"/>
      <c r="H2200" s="199"/>
      <c r="I2200" s="199"/>
      <c r="J2200" s="199"/>
      <c r="K2200" s="199"/>
      <c r="L2200" s="215" t="s">
        <v>208</v>
      </c>
      <c r="M2200" s="216"/>
      <c r="N2200" s="216"/>
      <c r="O2200" s="216"/>
      <c r="P2200" s="199"/>
      <c r="Q2200" s="199"/>
      <c r="R2200" s="199"/>
      <c r="S2200" s="199"/>
      <c r="T2200" s="199"/>
      <c r="U2200" s="199"/>
    </row>
    <row r="2201" spans="2:21" ht="18.75">
      <c r="B2201" s="80"/>
      <c r="C2201" s="85"/>
      <c r="D2201" s="85">
        <v>0</v>
      </c>
      <c r="E2201" s="85">
        <v>0</v>
      </c>
      <c r="F2201" s="85">
        <v>0</v>
      </c>
      <c r="G2201" s="199"/>
      <c r="H2201" s="199"/>
      <c r="I2201" s="199"/>
      <c r="J2201" s="199"/>
      <c r="K2201" s="199"/>
      <c r="L2201" s="215" t="s">
        <v>209</v>
      </c>
      <c r="M2201" s="216"/>
      <c r="N2201" s="216"/>
      <c r="O2201" s="216"/>
      <c r="P2201" s="199"/>
      <c r="Q2201" s="199"/>
      <c r="R2201" s="199"/>
      <c r="S2201" s="199"/>
      <c r="T2201" s="199"/>
      <c r="U2201" s="199"/>
    </row>
    <row r="2202" spans="2:21" ht="18.75">
      <c r="B2202" s="49" t="s">
        <v>263</v>
      </c>
      <c r="C2202" s="85"/>
      <c r="D2202" s="85">
        <v>0</v>
      </c>
      <c r="E2202" s="85">
        <v>0</v>
      </c>
      <c r="F2202" s="85">
        <v>0</v>
      </c>
      <c r="G2202" s="199"/>
      <c r="H2202" s="199"/>
      <c r="I2202" s="199"/>
      <c r="J2202" s="199"/>
      <c r="K2202" s="199"/>
      <c r="L2202" s="199"/>
      <c r="M2202" s="199"/>
      <c r="N2202" s="199"/>
      <c r="O2202" s="199"/>
      <c r="P2202" s="199"/>
      <c r="Q2202" s="199"/>
      <c r="R2202" s="199"/>
      <c r="S2202" s="199"/>
      <c r="T2202" s="199"/>
      <c r="U2202" s="199"/>
    </row>
    <row r="2203" spans="2:21" ht="16.5">
      <c r="B2203" s="49" t="s">
        <v>264</v>
      </c>
      <c r="C2203" s="90"/>
      <c r="D2203" s="90">
        <f>D2201+D2202</f>
        <v>0</v>
      </c>
      <c r="E2203" s="90">
        <f>E2201+E2202</f>
        <v>0</v>
      </c>
      <c r="F2203" s="90">
        <f>F2201+F2202</f>
        <v>0</v>
      </c>
      <c r="G2203" s="213" t="s">
        <v>0</v>
      </c>
      <c r="H2203" s="214"/>
      <c r="I2203" s="214"/>
      <c r="J2203" s="214"/>
      <c r="K2203" s="214"/>
      <c r="L2203" s="214"/>
      <c r="M2203" s="214"/>
      <c r="N2203" s="214"/>
      <c r="O2203" s="214"/>
      <c r="P2203" s="214"/>
      <c r="Q2203" s="214"/>
      <c r="R2203" s="214"/>
      <c r="S2203" s="214"/>
      <c r="T2203" s="214"/>
      <c r="U2203" s="214"/>
    </row>
    <row r="2204" spans="2:21" ht="16.5">
      <c r="B2204" s="82" t="s">
        <v>27</v>
      </c>
      <c r="C2204" s="210"/>
      <c r="D2204" s="210"/>
      <c r="E2204" s="210"/>
      <c r="F2204" s="210"/>
      <c r="G2204" s="213" t="s">
        <v>310</v>
      </c>
      <c r="H2204" s="214"/>
      <c r="I2204" s="214"/>
      <c r="J2204" s="214"/>
      <c r="K2204" s="214"/>
      <c r="L2204" s="214"/>
      <c r="M2204" s="214"/>
      <c r="N2204" s="214"/>
      <c r="O2204" s="214"/>
      <c r="P2204" s="214"/>
      <c r="Q2204" s="214"/>
      <c r="R2204" s="214"/>
      <c r="S2204" s="214"/>
      <c r="T2204" s="214"/>
      <c r="U2204" s="214"/>
    </row>
    <row r="2205" spans="2:21" ht="16.5">
      <c r="B2205" s="82" t="s">
        <v>102</v>
      </c>
      <c r="C2205" s="211"/>
      <c r="D2205" s="211"/>
      <c r="E2205" s="90"/>
      <c r="F2205" s="90"/>
      <c r="G2205" s="213" t="s">
        <v>305</v>
      </c>
      <c r="H2205" s="214"/>
      <c r="I2205" s="214"/>
      <c r="J2205" s="214"/>
      <c r="K2205" s="214"/>
      <c r="L2205" s="214"/>
      <c r="M2205" s="214"/>
      <c r="N2205" s="214"/>
      <c r="O2205" s="214"/>
      <c r="P2205" s="214"/>
      <c r="Q2205" s="214"/>
      <c r="R2205" s="214"/>
      <c r="S2205" s="214"/>
      <c r="T2205" s="214"/>
      <c r="U2205" s="214"/>
    </row>
    <row r="2206" spans="2:21" ht="16.5">
      <c r="B2206" s="49"/>
      <c r="C2206" s="93"/>
      <c r="D2206" s="93"/>
      <c r="E2206" s="93"/>
      <c r="F2206" s="93"/>
      <c r="G2206" s="93"/>
      <c r="H2206" s="93"/>
      <c r="I2206" s="93"/>
      <c r="J2206" s="93"/>
      <c r="K2206" s="93"/>
      <c r="L2206" s="93"/>
      <c r="M2206" s="93"/>
      <c r="N2206" s="93"/>
      <c r="O2206" s="93"/>
      <c r="P2206" s="93"/>
      <c r="Q2206" s="93"/>
      <c r="R2206" s="93"/>
      <c r="S2206" s="93"/>
      <c r="T2206" s="93"/>
      <c r="U2206" s="93"/>
    </row>
    <row r="2207" spans="2:21" ht="16.5">
      <c r="B2207" s="93" t="s">
        <v>249</v>
      </c>
      <c r="C2207" s="90"/>
      <c r="D2207" s="90"/>
      <c r="E2207" s="90"/>
      <c r="F2207" s="90"/>
      <c r="G2207" s="49"/>
      <c r="H2207" s="50"/>
      <c r="I2207" s="50"/>
      <c r="J2207" s="50"/>
      <c r="K2207" s="50"/>
      <c r="L2207" s="50"/>
      <c r="M2207" s="50"/>
      <c r="N2207" s="50"/>
      <c r="O2207" s="50"/>
      <c r="P2207" s="50"/>
      <c r="Q2207" s="50"/>
      <c r="R2207" s="50"/>
      <c r="S2207" s="50"/>
      <c r="T2207" s="50"/>
      <c r="U2207" s="50"/>
    </row>
    <row r="2208" spans="1:25" ht="16.5" customHeight="1">
      <c r="A2208" s="49" t="s">
        <v>299</v>
      </c>
      <c r="B2208" s="49"/>
      <c r="C2208" s="49"/>
      <c r="D2208" s="49"/>
      <c r="E2208" s="49"/>
      <c r="F2208" s="49"/>
      <c r="G2208" s="49"/>
      <c r="H2208" s="49"/>
      <c r="I2208" s="49"/>
      <c r="J2208" s="49"/>
      <c r="K2208" s="49"/>
      <c r="L2208" s="49"/>
      <c r="M2208" s="49"/>
      <c r="N2208" s="49"/>
      <c r="O2208" s="49"/>
      <c r="P2208" s="49"/>
      <c r="Q2208" s="49"/>
      <c r="R2208" s="49"/>
      <c r="S2208" s="49"/>
      <c r="T2208" s="49"/>
      <c r="U2208" s="49"/>
      <c r="V2208" s="49"/>
      <c r="W2208" s="49"/>
      <c r="X2208" s="49"/>
      <c r="Y2208" s="49"/>
    </row>
    <row r="2209" spans="2:21" ht="16.5">
      <c r="B2209" s="93"/>
      <c r="C2209" s="93"/>
      <c r="D2209" s="93"/>
      <c r="E2209" s="93"/>
      <c r="F2209" s="93"/>
      <c r="G2209" s="93"/>
      <c r="H2209" s="93"/>
      <c r="I2209" s="93"/>
      <c r="J2209" s="93"/>
      <c r="K2209" s="93"/>
      <c r="L2209" s="93"/>
      <c r="M2209" s="93"/>
      <c r="N2209" s="93"/>
      <c r="O2209" s="93"/>
      <c r="P2209" s="93"/>
      <c r="Q2209" s="93"/>
      <c r="R2209" s="93"/>
      <c r="S2209" s="93"/>
      <c r="T2209" s="93"/>
      <c r="U2209" s="93"/>
    </row>
    <row r="2210" spans="2:21" ht="16.5">
      <c r="B2210" s="93"/>
      <c r="C2210" s="93"/>
      <c r="D2210" s="93"/>
      <c r="E2210" s="93"/>
      <c r="F2210" s="93"/>
      <c r="G2210" s="93"/>
      <c r="H2210" s="93"/>
      <c r="I2210" s="93"/>
      <c r="J2210" s="93"/>
      <c r="K2210" s="93"/>
      <c r="L2210" s="93"/>
      <c r="M2210" s="93"/>
      <c r="N2210" s="93"/>
      <c r="O2210" s="93"/>
      <c r="P2210" s="93"/>
      <c r="Q2210" s="93"/>
      <c r="R2210" s="93"/>
      <c r="S2210" s="93"/>
      <c r="T2210" s="93"/>
      <c r="U2210" s="93"/>
    </row>
    <row r="2211" spans="2:21" ht="16.5">
      <c r="B2211" s="93"/>
      <c r="C2211" s="93"/>
      <c r="D2211" s="93"/>
      <c r="E2211" s="93"/>
      <c r="F2211" s="93"/>
      <c r="G2211" s="93"/>
      <c r="H2211" s="93"/>
      <c r="I2211" s="93"/>
      <c r="J2211" s="93"/>
      <c r="K2211" s="93"/>
      <c r="L2211" s="93"/>
      <c r="M2211" s="93"/>
      <c r="N2211" s="93"/>
      <c r="O2211" s="93"/>
      <c r="P2211" s="93"/>
      <c r="Q2211" s="93"/>
      <c r="R2211" s="93"/>
      <c r="S2211" s="93"/>
      <c r="T2211" s="93"/>
      <c r="U2211" s="93"/>
    </row>
    <row r="2212" spans="2:21" ht="16.5">
      <c r="B2212" s="93"/>
      <c r="C2212" s="93"/>
      <c r="D2212" s="93"/>
      <c r="E2212" s="93"/>
      <c r="F2212" s="93"/>
      <c r="G2212" s="93"/>
      <c r="H2212" s="93"/>
      <c r="I2212" s="93"/>
      <c r="J2212" s="93"/>
      <c r="K2212" s="93"/>
      <c r="L2212" s="93"/>
      <c r="M2212" s="93"/>
      <c r="N2212" s="93"/>
      <c r="O2212" s="93"/>
      <c r="P2212" s="93"/>
      <c r="Q2212" s="93"/>
      <c r="R2212" s="93"/>
      <c r="S2212" s="93"/>
      <c r="T2212" s="93"/>
      <c r="U2212" s="93"/>
    </row>
    <row r="2213" spans="2:21" ht="16.5">
      <c r="B2213" s="93"/>
      <c r="C2213" s="93"/>
      <c r="D2213" s="93"/>
      <c r="E2213" s="93"/>
      <c r="F2213" s="93"/>
      <c r="G2213" s="93"/>
      <c r="H2213" s="93"/>
      <c r="I2213" s="93"/>
      <c r="J2213" s="93"/>
      <c r="K2213" s="93"/>
      <c r="L2213" s="93"/>
      <c r="M2213" s="93"/>
      <c r="N2213" s="93"/>
      <c r="O2213" s="93"/>
      <c r="P2213" s="93"/>
      <c r="Q2213" s="93"/>
      <c r="R2213" s="93"/>
      <c r="S2213" s="93"/>
      <c r="T2213" s="93"/>
      <c r="U2213" s="93"/>
    </row>
    <row r="2214" spans="2:21" ht="16.5">
      <c r="B2214" s="93"/>
      <c r="C2214" s="93"/>
      <c r="D2214" s="93"/>
      <c r="E2214" s="93"/>
      <c r="F2214" s="93"/>
      <c r="G2214" s="93"/>
      <c r="H2214" s="93"/>
      <c r="I2214" s="93"/>
      <c r="J2214" s="93"/>
      <c r="K2214" s="93"/>
      <c r="L2214" s="93"/>
      <c r="M2214" s="93"/>
      <c r="N2214" s="93"/>
      <c r="O2214" s="93"/>
      <c r="P2214" s="93"/>
      <c r="Q2214" s="93"/>
      <c r="R2214" s="93"/>
      <c r="S2214" s="93"/>
      <c r="T2214" s="93"/>
      <c r="U2214" s="93"/>
    </row>
    <row r="2215" spans="2:21" ht="16.5">
      <c r="B2215" s="93"/>
      <c r="C2215" s="93"/>
      <c r="D2215" s="93"/>
      <c r="E2215" s="93"/>
      <c r="F2215" s="93"/>
      <c r="G2215" s="93"/>
      <c r="H2215" s="93"/>
      <c r="I2215" s="93"/>
      <c r="J2215" s="93"/>
      <c r="K2215" s="93"/>
      <c r="L2215" s="93"/>
      <c r="M2215" s="93"/>
      <c r="N2215" s="93"/>
      <c r="O2215" s="93"/>
      <c r="P2215" s="93"/>
      <c r="Q2215" s="93"/>
      <c r="R2215" s="93"/>
      <c r="S2215" s="93"/>
      <c r="T2215" s="93"/>
      <c r="U2215" s="93"/>
    </row>
    <row r="2216" spans="2:21" ht="16.5">
      <c r="B2216" s="93"/>
      <c r="C2216" s="93"/>
      <c r="D2216" s="93"/>
      <c r="E2216" s="93"/>
      <c r="F2216" s="93"/>
      <c r="G2216" s="93"/>
      <c r="H2216" s="93"/>
      <c r="I2216" s="93"/>
      <c r="J2216" s="93"/>
      <c r="K2216" s="93"/>
      <c r="L2216" s="93"/>
      <c r="M2216" s="93"/>
      <c r="N2216" s="93"/>
      <c r="O2216" s="93"/>
      <c r="P2216" s="93"/>
      <c r="Q2216" s="93"/>
      <c r="R2216" s="93"/>
      <c r="S2216" s="93"/>
      <c r="T2216" s="93"/>
      <c r="U2216" s="93"/>
    </row>
    <row r="2217" spans="2:21" ht="18">
      <c r="B2217" s="93"/>
      <c r="C2217" s="93"/>
      <c r="D2217" s="93"/>
      <c r="E2217" s="93"/>
      <c r="F2217" s="93"/>
      <c r="G2217" s="93"/>
      <c r="H2217" s="93"/>
      <c r="I2217" s="56">
        <v>11</v>
      </c>
      <c r="J2217" s="93"/>
      <c r="K2217" s="93"/>
      <c r="L2217" s="93"/>
      <c r="M2217" s="93"/>
      <c r="N2217" s="93"/>
      <c r="O2217" s="93"/>
      <c r="P2217" s="93"/>
      <c r="Q2217" s="93"/>
      <c r="R2217" s="93"/>
      <c r="S2217" s="93"/>
      <c r="T2217" s="93"/>
      <c r="U2217" s="93"/>
    </row>
    <row r="2218" spans="2:21" ht="16.5">
      <c r="B2218" s="93"/>
      <c r="C2218" s="93"/>
      <c r="D2218" s="93"/>
      <c r="E2218" s="93"/>
      <c r="F2218" s="93"/>
      <c r="G2218" s="93"/>
      <c r="H2218" s="93"/>
      <c r="I2218" s="93"/>
      <c r="J2218" s="93"/>
      <c r="K2218" s="93"/>
      <c r="L2218" s="93"/>
      <c r="M2218" s="93"/>
      <c r="N2218" s="93"/>
      <c r="O2218" s="93"/>
      <c r="P2218" s="93"/>
      <c r="Q2218" s="93"/>
      <c r="R2218" s="93"/>
      <c r="S2218" s="93"/>
      <c r="T2218" s="93"/>
      <c r="U2218" s="93"/>
    </row>
    <row r="2219" spans="2:21" ht="16.5">
      <c r="B2219" s="93"/>
      <c r="C2219" s="93"/>
      <c r="D2219" s="93"/>
      <c r="E2219" s="93"/>
      <c r="F2219" s="93"/>
      <c r="G2219" s="93"/>
      <c r="H2219" s="93"/>
      <c r="I2219" s="93"/>
      <c r="J2219" s="93"/>
      <c r="K2219" s="93"/>
      <c r="L2219" s="93"/>
      <c r="M2219" s="93"/>
      <c r="N2219" s="93"/>
      <c r="O2219" s="93"/>
      <c r="P2219" s="93"/>
      <c r="Q2219" s="93"/>
      <c r="R2219" s="93"/>
      <c r="S2219" s="93"/>
      <c r="T2219" s="93"/>
      <c r="U2219" s="93"/>
    </row>
    <row r="2220" spans="2:21" ht="23.25">
      <c r="B2220" s="114" t="s">
        <v>146</v>
      </c>
      <c r="C2220" s="115"/>
      <c r="D2220" s="115"/>
      <c r="E2220" s="115"/>
      <c r="F2220" s="115"/>
      <c r="G2220" s="115"/>
      <c r="H2220" s="115"/>
      <c r="I2220" s="115"/>
      <c r="J2220" s="115"/>
      <c r="K2220" s="115"/>
      <c r="L2220" s="115"/>
      <c r="M2220" s="115"/>
      <c r="N2220" s="115"/>
      <c r="O2220" s="115"/>
      <c r="P2220" s="115"/>
      <c r="Q2220" s="115"/>
      <c r="R2220" s="115"/>
      <c r="S2220" s="115"/>
      <c r="T2220" s="115"/>
      <c r="U2220" s="115"/>
    </row>
    <row r="2221" spans="2:21" ht="24" customHeight="1">
      <c r="B2221" s="115" t="s">
        <v>334</v>
      </c>
      <c r="C2221" s="116"/>
      <c r="D2221" s="116"/>
      <c r="E2221" s="116"/>
      <c r="F2221" s="116"/>
      <c r="G2221" s="116"/>
      <c r="H2221" s="116"/>
      <c r="I2221" s="116"/>
      <c r="J2221" s="116"/>
      <c r="K2221" s="116"/>
      <c r="L2221" s="116"/>
      <c r="M2221" s="116"/>
      <c r="N2221" s="116"/>
      <c r="O2221" s="116"/>
      <c r="P2221" s="116"/>
      <c r="Q2221" s="116"/>
      <c r="R2221" s="116"/>
      <c r="S2221" s="116"/>
      <c r="T2221" s="116"/>
      <c r="U2221" s="116"/>
    </row>
    <row r="2222" spans="2:21" ht="24" customHeight="1">
      <c r="B2222" s="116"/>
      <c r="C2222" s="80"/>
      <c r="D2222" s="80"/>
      <c r="E2222" s="80"/>
      <c r="F2222" s="229" t="s">
        <v>313</v>
      </c>
      <c r="G2222" s="229"/>
      <c r="H2222" s="229"/>
      <c r="I2222" s="229"/>
      <c r="J2222" s="229"/>
      <c r="K2222" s="229"/>
      <c r="L2222" s="229"/>
      <c r="M2222" s="229"/>
      <c r="N2222" s="229"/>
      <c r="O2222" s="229"/>
      <c r="P2222" s="229"/>
      <c r="Q2222" s="53"/>
      <c r="R2222" s="53"/>
      <c r="S2222" s="53"/>
      <c r="T2222" s="53"/>
      <c r="U2222" s="53"/>
    </row>
    <row r="2223" spans="2:17" ht="24" customHeight="1">
      <c r="B2223" s="227" t="s">
        <v>196</v>
      </c>
      <c r="C2223" s="227"/>
      <c r="D2223" s="227"/>
      <c r="E2223" s="227"/>
      <c r="F2223" s="227"/>
      <c r="G2223" s="227"/>
      <c r="Q2223" s="3" t="s">
        <v>22</v>
      </c>
    </row>
    <row r="2224" spans="2:21" ht="22.5" customHeight="1">
      <c r="B2224" s="3" t="s">
        <v>22</v>
      </c>
      <c r="C2224" s="70"/>
      <c r="D2224" s="70" t="s">
        <v>29</v>
      </c>
      <c r="E2224" s="70" t="s">
        <v>4</v>
      </c>
      <c r="F2224" s="71" t="s">
        <v>21</v>
      </c>
      <c r="G2224" s="72" t="s">
        <v>12</v>
      </c>
      <c r="H2224" s="72" t="s">
        <v>13</v>
      </c>
      <c r="I2224" s="73" t="s">
        <v>0</v>
      </c>
      <c r="J2224" s="74" t="s">
        <v>11</v>
      </c>
      <c r="K2224" s="74" t="s">
        <v>12</v>
      </c>
      <c r="L2224" s="72" t="s">
        <v>13</v>
      </c>
      <c r="M2224" s="73" t="s">
        <v>0</v>
      </c>
      <c r="N2224" s="72" t="s">
        <v>14</v>
      </c>
      <c r="O2224" s="74" t="s">
        <v>15</v>
      </c>
      <c r="P2224" s="74" t="s">
        <v>13</v>
      </c>
      <c r="Q2224" s="73" t="s">
        <v>0</v>
      </c>
      <c r="R2224" s="74" t="s">
        <v>23</v>
      </c>
      <c r="S2224" s="74" t="s">
        <v>24</v>
      </c>
      <c r="T2224" s="72" t="s">
        <v>13</v>
      </c>
      <c r="U2224" s="73" t="s">
        <v>0</v>
      </c>
    </row>
    <row r="2225" spans="2:21" ht="22.5" customHeight="1">
      <c r="B2225" s="69" t="s">
        <v>1</v>
      </c>
      <c r="C2225" s="72" t="s">
        <v>343</v>
      </c>
      <c r="D2225" s="70" t="s">
        <v>30</v>
      </c>
      <c r="E2225" s="70" t="s">
        <v>5</v>
      </c>
      <c r="F2225" s="70" t="s">
        <v>7</v>
      </c>
      <c r="G2225" s="70" t="s">
        <v>8</v>
      </c>
      <c r="H2225" s="70" t="s">
        <v>9</v>
      </c>
      <c r="I2225" s="60" t="s">
        <v>10</v>
      </c>
      <c r="J2225" s="70" t="s">
        <v>7</v>
      </c>
      <c r="K2225" s="70" t="s">
        <v>8</v>
      </c>
      <c r="L2225" s="70" t="s">
        <v>9</v>
      </c>
      <c r="M2225" s="60" t="s">
        <v>10</v>
      </c>
      <c r="N2225" s="70" t="s">
        <v>7</v>
      </c>
      <c r="O2225" s="70" t="s">
        <v>8</v>
      </c>
      <c r="P2225" s="70" t="s">
        <v>9</v>
      </c>
      <c r="Q2225" s="60" t="s">
        <v>10</v>
      </c>
      <c r="R2225" s="73" t="s">
        <v>7</v>
      </c>
      <c r="S2225" s="73" t="s">
        <v>8</v>
      </c>
      <c r="T2225" s="70" t="s">
        <v>9</v>
      </c>
      <c r="U2225" s="60" t="s">
        <v>10</v>
      </c>
    </row>
    <row r="2226" spans="2:17" ht="22.5" customHeight="1">
      <c r="B2226" s="69" t="s">
        <v>3</v>
      </c>
      <c r="C2226" s="101" t="s">
        <v>319</v>
      </c>
      <c r="D2226" s="70" t="s">
        <v>308</v>
      </c>
      <c r="E2226" s="70" t="s">
        <v>6</v>
      </c>
      <c r="F2226" s="70" t="s">
        <v>31</v>
      </c>
      <c r="G2226" s="70" t="s">
        <v>31</v>
      </c>
      <c r="H2226" s="10">
        <v>0.03</v>
      </c>
      <c r="L2226" s="10">
        <v>0.01</v>
      </c>
      <c r="N2226" s="4"/>
      <c r="O2226" s="4"/>
      <c r="P2226" s="10">
        <v>0.01</v>
      </c>
      <c r="Q2226" s="4"/>
    </row>
    <row r="2227" spans="2:21" ht="22.5" customHeight="1">
      <c r="B2227" s="11"/>
      <c r="D2227" s="4" t="s">
        <v>32</v>
      </c>
      <c r="E2227" s="5"/>
      <c r="F2227" s="4" t="s">
        <v>32</v>
      </c>
      <c r="G2227" s="4" t="s">
        <v>32</v>
      </c>
      <c r="H2227" s="4" t="s">
        <v>32</v>
      </c>
      <c r="I2227" s="4" t="s">
        <v>32</v>
      </c>
      <c r="J2227" s="4" t="s">
        <v>32</v>
      </c>
      <c r="K2227" s="4" t="s">
        <v>32</v>
      </c>
      <c r="L2227" s="4" t="s">
        <v>32</v>
      </c>
      <c r="N2227" s="4" t="s">
        <v>32</v>
      </c>
      <c r="O2227" s="4" t="s">
        <v>32</v>
      </c>
      <c r="P2227" s="4" t="s">
        <v>32</v>
      </c>
      <c r="Q2227" s="4" t="s">
        <v>32</v>
      </c>
      <c r="R2227" s="4" t="s">
        <v>32</v>
      </c>
      <c r="S2227" s="4" t="s">
        <v>32</v>
      </c>
      <c r="T2227" s="4" t="s">
        <v>32</v>
      </c>
      <c r="U2227" s="4" t="s">
        <v>32</v>
      </c>
    </row>
    <row r="2228" spans="2:21" ht="22.5" customHeight="1">
      <c r="B2228" s="11">
        <v>1</v>
      </c>
      <c r="C2228" s="60"/>
      <c r="D2228" s="60">
        <v>3</v>
      </c>
      <c r="E2228" s="60">
        <v>4</v>
      </c>
      <c r="F2228" s="60">
        <v>5</v>
      </c>
      <c r="G2228" s="60">
        <v>6</v>
      </c>
      <c r="H2228" s="61">
        <v>7</v>
      </c>
      <c r="I2228" s="60">
        <v>8</v>
      </c>
      <c r="J2228" s="60">
        <v>9</v>
      </c>
      <c r="K2228" s="60">
        <v>10</v>
      </c>
      <c r="L2228" s="61">
        <v>11</v>
      </c>
      <c r="M2228" s="60">
        <v>12</v>
      </c>
      <c r="N2228" s="60">
        <v>13</v>
      </c>
      <c r="O2228" s="60">
        <v>14</v>
      </c>
      <c r="P2228" s="61">
        <v>15</v>
      </c>
      <c r="Q2228" s="60">
        <v>16</v>
      </c>
      <c r="R2228" s="60">
        <v>17</v>
      </c>
      <c r="S2228" s="60">
        <v>18</v>
      </c>
      <c r="T2228" s="60">
        <v>19</v>
      </c>
      <c r="U2228" s="60">
        <v>20</v>
      </c>
    </row>
    <row r="2229" spans="1:21" ht="22.5" customHeight="1">
      <c r="A2229" s="193">
        <v>1</v>
      </c>
      <c r="B2229" s="197" t="s">
        <v>16</v>
      </c>
      <c r="C2229" s="127">
        <v>22</v>
      </c>
      <c r="D2229" s="127">
        <f>C2229*15</f>
        <v>330</v>
      </c>
      <c r="E2229" s="127">
        <f>SUM(C2229*32)</f>
        <v>704</v>
      </c>
      <c r="F2229" s="127">
        <f>SUM(C2229*22)</f>
        <v>484</v>
      </c>
      <c r="G2229" s="127">
        <f>SUM(E2229*8)</f>
        <v>5632</v>
      </c>
      <c r="H2229" s="127" t="s">
        <v>20</v>
      </c>
      <c r="I2229" s="128">
        <f>SUM(D2229+F2229+G2229)</f>
        <v>6446</v>
      </c>
      <c r="J2229" s="127">
        <f>SUM(C2229*3)</f>
        <v>66</v>
      </c>
      <c r="K2229" s="127">
        <f>SUM(E2229*0.5)</f>
        <v>352</v>
      </c>
      <c r="L2229" s="127" t="str">
        <f>+L2231</f>
        <v>+</v>
      </c>
      <c r="M2229" s="128">
        <f>SUM(J2229:L2229)</f>
        <v>418</v>
      </c>
      <c r="N2229" s="127">
        <f>SUM(C2229*3)</f>
        <v>66</v>
      </c>
      <c r="O2229" s="127">
        <f>SUM(E2229*1)</f>
        <v>704</v>
      </c>
      <c r="P2229" s="127" t="s">
        <v>20</v>
      </c>
      <c r="Q2229" s="128">
        <f>SUM(N2229:P2229)</f>
        <v>770</v>
      </c>
      <c r="R2229" s="127">
        <f>SUM(C2229*2)</f>
        <v>44</v>
      </c>
      <c r="S2229" s="127">
        <f>SUM(E2229*0.5)</f>
        <v>352</v>
      </c>
      <c r="T2229" s="127" t="s">
        <v>20</v>
      </c>
      <c r="U2229" s="128">
        <f>SUM(R2229:T2229)</f>
        <v>396</v>
      </c>
    </row>
    <row r="2230" spans="1:21" ht="22.5" customHeight="1">
      <c r="A2230" s="193">
        <v>2</v>
      </c>
      <c r="B2230" s="197" t="s">
        <v>17</v>
      </c>
      <c r="C2230" s="127">
        <v>10</v>
      </c>
      <c r="D2230" s="127">
        <f>SUM(C2230*15)</f>
        <v>150</v>
      </c>
      <c r="E2230" s="129">
        <f>SUM(C2230*24)</f>
        <v>240</v>
      </c>
      <c r="F2230" s="127">
        <f>SUM(C2230*32.5)</f>
        <v>325</v>
      </c>
      <c r="G2230" s="127">
        <f>SUM(E2230*8)</f>
        <v>1920</v>
      </c>
      <c r="H2230" s="127" t="s">
        <v>20</v>
      </c>
      <c r="I2230" s="128">
        <f>SUM(D2230+F2230+G2230)</f>
        <v>2395</v>
      </c>
      <c r="J2230" s="127">
        <f>SUM(C2230*2.5)</f>
        <v>25</v>
      </c>
      <c r="K2230" s="127">
        <f>SUM(E2230*0.5)</f>
        <v>120</v>
      </c>
      <c r="L2230" s="127" t="s">
        <v>20</v>
      </c>
      <c r="M2230" s="128">
        <f>SUM(J2230:L2230)</f>
        <v>145</v>
      </c>
      <c r="N2230" s="127">
        <f>SUM(C2230*3)</f>
        <v>30</v>
      </c>
      <c r="O2230" s="127">
        <f>SUM(E2230*1)</f>
        <v>240</v>
      </c>
      <c r="P2230" s="127" t="s">
        <v>20</v>
      </c>
      <c r="Q2230" s="128">
        <f>SUM(N2230:P2230)</f>
        <v>270</v>
      </c>
      <c r="R2230" s="127">
        <f>SUM(C2230*2)</f>
        <v>20</v>
      </c>
      <c r="S2230" s="127">
        <f>SUM(E2230*0.5)</f>
        <v>120</v>
      </c>
      <c r="T2230" s="127" t="s">
        <v>20</v>
      </c>
      <c r="U2230" s="128">
        <f>SUM(R2230:T2230)</f>
        <v>140</v>
      </c>
    </row>
    <row r="2231" spans="1:21" ht="23.25">
      <c r="A2231" s="193">
        <v>3</v>
      </c>
      <c r="B2231" s="197" t="s">
        <v>18</v>
      </c>
      <c r="C2231" s="127">
        <v>14</v>
      </c>
      <c r="D2231" s="127">
        <f>SUM(C2231*15)</f>
        <v>210</v>
      </c>
      <c r="E2231" s="127">
        <f>SUM(C2231*32)</f>
        <v>448</v>
      </c>
      <c r="F2231" s="127">
        <f>SUM(C2231*22)</f>
        <v>308</v>
      </c>
      <c r="G2231" s="127">
        <f>SUM(E2231*8)</f>
        <v>3584</v>
      </c>
      <c r="H2231" s="127" t="s">
        <v>20</v>
      </c>
      <c r="I2231" s="128">
        <f>SUM(D2231+F2231+G2231)</f>
        <v>4102</v>
      </c>
      <c r="J2231" s="127">
        <f>SUM(C2231*3)</f>
        <v>42</v>
      </c>
      <c r="K2231" s="127">
        <f>SUM(E2231*0.5)</f>
        <v>224</v>
      </c>
      <c r="L2231" s="127" t="s">
        <v>20</v>
      </c>
      <c r="M2231" s="128">
        <f>SUM(J2231:L2231)</f>
        <v>266</v>
      </c>
      <c r="N2231" s="127">
        <f>SUM(C2231*3)</f>
        <v>42</v>
      </c>
      <c r="O2231" s="127">
        <f>SUM(E2231*1)</f>
        <v>448</v>
      </c>
      <c r="P2231" s="127" t="s">
        <v>20</v>
      </c>
      <c r="Q2231" s="128">
        <f>SUM(N2231:P2231)</f>
        <v>490</v>
      </c>
      <c r="R2231" s="127">
        <f>SUM(C2231*2)</f>
        <v>28</v>
      </c>
      <c r="S2231" s="127">
        <f>SUM(E2231*0.5)</f>
        <v>224</v>
      </c>
      <c r="T2231" s="127" t="s">
        <v>20</v>
      </c>
      <c r="U2231" s="128">
        <f>SUM(R2231:T2231)</f>
        <v>252</v>
      </c>
    </row>
    <row r="2232" spans="1:21" ht="23.25">
      <c r="A2232" s="193">
        <v>4</v>
      </c>
      <c r="B2232" s="197" t="s">
        <v>84</v>
      </c>
      <c r="C2232" s="127">
        <v>5</v>
      </c>
      <c r="D2232" s="127">
        <f>SUM(C2232*15)</f>
        <v>75</v>
      </c>
      <c r="E2232" s="129">
        <f>SUM(C2232*24)</f>
        <v>120</v>
      </c>
      <c r="F2232" s="127">
        <f>SUM(C2232*32.5)</f>
        <v>162.5</v>
      </c>
      <c r="G2232" s="127">
        <f>SUM(E2232*8)</f>
        <v>960</v>
      </c>
      <c r="H2232" s="127" t="s">
        <v>20</v>
      </c>
      <c r="I2232" s="128">
        <f>SUM(D2232+F2232+G2232)</f>
        <v>1197.5</v>
      </c>
      <c r="J2232" s="127">
        <f>SUM(C2232*2.5)</f>
        <v>12.5</v>
      </c>
      <c r="K2232" s="127">
        <f>SUM(E2232*0.5)</f>
        <v>60</v>
      </c>
      <c r="L2232" s="127" t="s">
        <v>20</v>
      </c>
      <c r="M2232" s="128">
        <f>SUM(J2232:L2232)</f>
        <v>72.5</v>
      </c>
      <c r="N2232" s="127">
        <f>SUM(C2232*3)</f>
        <v>15</v>
      </c>
      <c r="O2232" s="127">
        <f>SUM(E2232*1)</f>
        <v>120</v>
      </c>
      <c r="P2232" s="127" t="s">
        <v>20</v>
      </c>
      <c r="Q2232" s="128">
        <f>SUM(N2232:P2232)</f>
        <v>135</v>
      </c>
      <c r="R2232" s="127">
        <f>SUM(C2232*2)</f>
        <v>10</v>
      </c>
      <c r="S2232" s="127">
        <f>SUM(E2232*0.5)</f>
        <v>60</v>
      </c>
      <c r="T2232" s="127" t="s">
        <v>20</v>
      </c>
      <c r="U2232" s="128">
        <f>SUM(R2232:T2232)</f>
        <v>70</v>
      </c>
    </row>
    <row r="2233" spans="2:21" ht="19.5">
      <c r="B2233" s="133" t="s">
        <v>27</v>
      </c>
      <c r="C2233" s="133">
        <f>C2232+C2231+C2230+C2229</f>
        <v>51</v>
      </c>
      <c r="D2233" s="130">
        <f>D2232+D2231+D2230+D2229</f>
        <v>765</v>
      </c>
      <c r="E2233" s="130">
        <f aca="true" t="shared" si="56" ref="E2233:U2233">SUM(E2229:E2232)</f>
        <v>1512</v>
      </c>
      <c r="F2233" s="130">
        <f t="shared" si="56"/>
        <v>1279.5</v>
      </c>
      <c r="G2233" s="130">
        <f t="shared" si="56"/>
        <v>12096</v>
      </c>
      <c r="H2233" s="130">
        <f t="shared" si="56"/>
        <v>0</v>
      </c>
      <c r="I2233" s="130">
        <f t="shared" si="56"/>
        <v>14140.5</v>
      </c>
      <c r="J2233" s="130">
        <f t="shared" si="56"/>
        <v>145.5</v>
      </c>
      <c r="K2233" s="130">
        <f t="shared" si="56"/>
        <v>756</v>
      </c>
      <c r="L2233" s="130">
        <f t="shared" si="56"/>
        <v>0</v>
      </c>
      <c r="M2233" s="130">
        <f t="shared" si="56"/>
        <v>901.5</v>
      </c>
      <c r="N2233" s="130">
        <f t="shared" si="56"/>
        <v>153</v>
      </c>
      <c r="O2233" s="130">
        <f t="shared" si="56"/>
        <v>1512</v>
      </c>
      <c r="P2233" s="130">
        <f t="shared" si="56"/>
        <v>0</v>
      </c>
      <c r="Q2233" s="130">
        <f t="shared" si="56"/>
        <v>1665</v>
      </c>
      <c r="R2233" s="130">
        <f t="shared" si="56"/>
        <v>102</v>
      </c>
      <c r="S2233" s="130">
        <f t="shared" si="56"/>
        <v>756</v>
      </c>
      <c r="T2233" s="130">
        <f t="shared" si="56"/>
        <v>0</v>
      </c>
      <c r="U2233" s="130">
        <f t="shared" si="56"/>
        <v>858</v>
      </c>
    </row>
    <row r="2234" spans="2:21" ht="19.5">
      <c r="B2234" s="41" t="s">
        <v>298</v>
      </c>
      <c r="C2234" s="113"/>
      <c r="D2234" s="113"/>
      <c r="E2234" s="113"/>
      <c r="F2234" s="212"/>
      <c r="G2234" s="212"/>
      <c r="H2234" s="212"/>
      <c r="I2234" s="212"/>
      <c r="J2234" s="212"/>
      <c r="K2234" s="212"/>
      <c r="L2234" s="212"/>
      <c r="M2234" s="212"/>
      <c r="N2234" s="212"/>
      <c r="O2234" s="212"/>
      <c r="P2234" s="80"/>
      <c r="Q2234" s="80"/>
      <c r="R2234" s="212"/>
      <c r="S2234" s="212"/>
      <c r="T2234" s="212"/>
      <c r="U2234" s="212"/>
    </row>
    <row r="2235" spans="2:21" ht="18.75">
      <c r="B2235" s="113" t="s">
        <v>69</v>
      </c>
      <c r="C2235" s="211"/>
      <c r="D2235" s="211"/>
      <c r="E2235" s="211" t="s">
        <v>265</v>
      </c>
      <c r="F2235" s="211"/>
      <c r="G2235" s="211" t="s">
        <v>269</v>
      </c>
      <c r="H2235" s="214"/>
      <c r="I2235" s="214"/>
      <c r="J2235" s="214"/>
      <c r="K2235" s="214"/>
      <c r="L2235" s="215" t="s">
        <v>207</v>
      </c>
      <c r="M2235" s="215"/>
      <c r="N2235" s="215"/>
      <c r="O2235" s="215"/>
      <c r="P2235" s="199"/>
      <c r="Q2235" s="107"/>
      <c r="R2235" s="215" t="s">
        <v>206</v>
      </c>
      <c r="S2235" s="216"/>
      <c r="T2235" s="216"/>
      <c r="U2235" s="216"/>
    </row>
    <row r="2236" spans="2:21" ht="18.75">
      <c r="B2236" s="80"/>
      <c r="C2236" s="66"/>
      <c r="D2236" s="65" t="s">
        <v>267</v>
      </c>
      <c r="E2236" s="66" t="s">
        <v>266</v>
      </c>
      <c r="F2236" s="65" t="s">
        <v>267</v>
      </c>
      <c r="G2236" s="199"/>
      <c r="H2236" s="199"/>
      <c r="I2236" s="199"/>
      <c r="J2236" s="199"/>
      <c r="K2236" s="199"/>
      <c r="L2236" s="215" t="s">
        <v>208</v>
      </c>
      <c r="M2236" s="216"/>
      <c r="N2236" s="216"/>
      <c r="O2236" s="216"/>
      <c r="P2236" s="199"/>
      <c r="Q2236" s="199"/>
      <c r="R2236" s="199"/>
      <c r="S2236" s="199"/>
      <c r="T2236" s="199"/>
      <c r="U2236" s="199"/>
    </row>
    <row r="2237" spans="2:21" ht="18.75">
      <c r="B2237" s="80"/>
      <c r="C2237" s="85"/>
      <c r="D2237" s="85">
        <v>0</v>
      </c>
      <c r="E2237" s="85">
        <v>8</v>
      </c>
      <c r="F2237" s="85">
        <v>0</v>
      </c>
      <c r="G2237" s="199"/>
      <c r="H2237" s="199"/>
      <c r="I2237" s="199"/>
      <c r="J2237" s="199"/>
      <c r="K2237" s="199"/>
      <c r="L2237" s="215" t="s">
        <v>209</v>
      </c>
      <c r="M2237" s="216"/>
      <c r="N2237" s="216"/>
      <c r="O2237" s="216"/>
      <c r="P2237" s="199"/>
      <c r="Q2237" s="199"/>
      <c r="R2237" s="199"/>
      <c r="S2237" s="199"/>
      <c r="T2237" s="199"/>
      <c r="U2237" s="199"/>
    </row>
    <row r="2238" spans="2:21" ht="16.5">
      <c r="B2238" s="49" t="s">
        <v>263</v>
      </c>
      <c r="C2238" s="85"/>
      <c r="D2238" s="85">
        <v>0</v>
      </c>
      <c r="E2238" s="85">
        <v>0</v>
      </c>
      <c r="F2238" s="85">
        <v>0</v>
      </c>
      <c r="G2238" s="58"/>
      <c r="H2238" s="58"/>
      <c r="I2238" s="58"/>
      <c r="J2238" s="58"/>
      <c r="K2238" s="80"/>
      <c r="L2238" s="80"/>
      <c r="M2238" s="80"/>
      <c r="N2238" s="80"/>
      <c r="O2238" s="80"/>
      <c r="P2238" s="58"/>
      <c r="Q2238" s="58"/>
      <c r="R2238" s="58"/>
      <c r="S2238" s="58"/>
      <c r="T2238" s="58"/>
      <c r="U2238" s="58"/>
    </row>
    <row r="2239" spans="2:21" ht="16.5">
      <c r="B2239" s="49" t="s">
        <v>264</v>
      </c>
      <c r="C2239" s="90"/>
      <c r="D2239" s="90">
        <f>D2237+D2238</f>
        <v>0</v>
      </c>
      <c r="E2239" s="90">
        <f>E2237+E2238</f>
        <v>8</v>
      </c>
      <c r="F2239" s="90">
        <f>F2237+F2238</f>
        <v>0</v>
      </c>
      <c r="G2239" s="213" t="s">
        <v>0</v>
      </c>
      <c r="H2239" s="214"/>
      <c r="I2239" s="214"/>
      <c r="J2239" s="214"/>
      <c r="K2239" s="214"/>
      <c r="L2239" s="214"/>
      <c r="M2239" s="214"/>
      <c r="N2239" s="214"/>
      <c r="O2239" s="214"/>
      <c r="P2239" s="214"/>
      <c r="Q2239" s="214"/>
      <c r="R2239" s="214"/>
      <c r="S2239" s="214"/>
      <c r="T2239" s="214"/>
      <c r="U2239" s="214"/>
    </row>
    <row r="2240" spans="2:21" ht="16.5">
      <c r="B2240" s="82" t="s">
        <v>27</v>
      </c>
      <c r="C2240" s="210"/>
      <c r="D2240" s="210"/>
      <c r="E2240" s="210"/>
      <c r="F2240" s="210"/>
      <c r="G2240" s="213" t="s">
        <v>310</v>
      </c>
      <c r="H2240" s="214"/>
      <c r="I2240" s="214"/>
      <c r="J2240" s="214"/>
      <c r="K2240" s="214"/>
      <c r="L2240" s="214"/>
      <c r="M2240" s="214"/>
      <c r="N2240" s="214"/>
      <c r="O2240" s="214"/>
      <c r="P2240" s="214"/>
      <c r="Q2240" s="214"/>
      <c r="R2240" s="214"/>
      <c r="S2240" s="214"/>
      <c r="T2240" s="214"/>
      <c r="U2240" s="214"/>
    </row>
    <row r="2241" spans="2:21" ht="16.5">
      <c r="B2241" s="82" t="s">
        <v>102</v>
      </c>
      <c r="C2241" s="211"/>
      <c r="D2241" s="211"/>
      <c r="E2241" s="90"/>
      <c r="F2241" s="90"/>
      <c r="G2241" s="213" t="s">
        <v>305</v>
      </c>
      <c r="H2241" s="214"/>
      <c r="I2241" s="214"/>
      <c r="J2241" s="214"/>
      <c r="K2241" s="214"/>
      <c r="L2241" s="214"/>
      <c r="M2241" s="214"/>
      <c r="N2241" s="214"/>
      <c r="O2241" s="214"/>
      <c r="P2241" s="214"/>
      <c r="Q2241" s="214"/>
      <c r="R2241" s="214"/>
      <c r="S2241" s="214"/>
      <c r="T2241" s="214"/>
      <c r="U2241" s="214"/>
    </row>
    <row r="2242" spans="2:21" ht="16.5">
      <c r="B2242" s="49"/>
      <c r="C2242" s="93"/>
      <c r="D2242" s="93"/>
      <c r="E2242" s="93"/>
      <c r="F2242" s="93"/>
      <c r="G2242" s="93"/>
      <c r="H2242" s="93"/>
      <c r="I2242" s="93"/>
      <c r="J2242" s="93"/>
      <c r="K2242" s="93"/>
      <c r="L2242" s="93"/>
      <c r="M2242" s="93"/>
      <c r="N2242" s="93"/>
      <c r="O2242" s="93"/>
      <c r="P2242" s="93"/>
      <c r="Q2242" s="93"/>
      <c r="R2242" s="93"/>
      <c r="S2242" s="93"/>
      <c r="T2242" s="93"/>
      <c r="U2242" s="93"/>
    </row>
    <row r="2243" spans="2:21" ht="16.5">
      <c r="B2243" s="93" t="s">
        <v>250</v>
      </c>
      <c r="C2243" s="90"/>
      <c r="D2243" s="90"/>
      <c r="E2243" s="90"/>
      <c r="F2243" s="90"/>
      <c r="G2243" s="49"/>
      <c r="H2243" s="50"/>
      <c r="I2243" s="50"/>
      <c r="J2243" s="50"/>
      <c r="K2243" s="50"/>
      <c r="L2243" s="50"/>
      <c r="M2243" s="50"/>
      <c r="N2243" s="50"/>
      <c r="O2243" s="50"/>
      <c r="P2243" s="50"/>
      <c r="Q2243" s="50"/>
      <c r="R2243" s="50"/>
      <c r="S2243" s="50"/>
      <c r="T2243" s="50"/>
      <c r="U2243" s="50"/>
    </row>
    <row r="2244" spans="1:24" ht="15.75">
      <c r="A2244" s="49" t="s">
        <v>299</v>
      </c>
      <c r="B2244" s="49"/>
      <c r="C2244" s="49"/>
      <c r="D2244" s="49"/>
      <c r="E2244" s="49"/>
      <c r="F2244" s="49"/>
      <c r="G2244" s="49"/>
      <c r="H2244" s="49"/>
      <c r="I2244" s="49"/>
      <c r="J2244" s="49"/>
      <c r="K2244" s="49"/>
      <c r="L2244" s="49"/>
      <c r="M2244" s="49"/>
      <c r="N2244" s="49"/>
      <c r="O2244" s="49"/>
      <c r="P2244" s="49"/>
      <c r="Q2244" s="49"/>
      <c r="R2244" s="49"/>
      <c r="S2244" s="49"/>
      <c r="T2244" s="49"/>
      <c r="U2244" s="49"/>
      <c r="V2244" s="49"/>
      <c r="W2244" s="49"/>
      <c r="X2244" s="49"/>
    </row>
    <row r="2245" spans="2:21" ht="12.75">
      <c r="B2245" s="62"/>
      <c r="C2245" s="62"/>
      <c r="D2245" s="62"/>
      <c r="E2245" s="62"/>
      <c r="F2245" s="62"/>
      <c r="G2245" s="62"/>
      <c r="H2245" s="62"/>
      <c r="I2245" s="62"/>
      <c r="J2245" s="62"/>
      <c r="K2245" s="62"/>
      <c r="L2245" s="62"/>
      <c r="M2245" s="62"/>
      <c r="N2245" s="62"/>
      <c r="O2245" s="62"/>
      <c r="P2245" s="62"/>
      <c r="Q2245" s="62"/>
      <c r="R2245" s="62"/>
      <c r="S2245" s="62"/>
      <c r="T2245" s="62"/>
      <c r="U2245" s="62"/>
    </row>
    <row r="2246" spans="2:21" ht="12.75">
      <c r="B2246" s="62"/>
      <c r="C2246" s="62"/>
      <c r="D2246" s="62"/>
      <c r="E2246" s="62"/>
      <c r="F2246" s="62"/>
      <c r="G2246" s="62"/>
      <c r="H2246" s="62"/>
      <c r="I2246" s="62"/>
      <c r="J2246" s="62"/>
      <c r="K2246" s="62"/>
      <c r="L2246" s="62"/>
      <c r="M2246" s="62"/>
      <c r="N2246" s="62"/>
      <c r="O2246" s="62"/>
      <c r="P2246" s="62"/>
      <c r="Q2246" s="62"/>
      <c r="R2246" s="62"/>
      <c r="S2246" s="62"/>
      <c r="T2246" s="62"/>
      <c r="U2246" s="62"/>
    </row>
    <row r="2247" spans="2:21" ht="12.75">
      <c r="B2247" s="62"/>
      <c r="C2247" s="62"/>
      <c r="D2247" s="62"/>
      <c r="E2247" s="62"/>
      <c r="F2247" s="62"/>
      <c r="G2247" s="62"/>
      <c r="H2247" s="62"/>
      <c r="I2247" s="62"/>
      <c r="J2247" s="62"/>
      <c r="K2247" s="62"/>
      <c r="L2247" s="62"/>
      <c r="M2247" s="62"/>
      <c r="N2247" s="62"/>
      <c r="O2247" s="62"/>
      <c r="P2247" s="62"/>
      <c r="Q2247" s="62"/>
      <c r="R2247" s="62"/>
      <c r="S2247" s="62"/>
      <c r="T2247" s="62"/>
      <c r="U2247" s="62"/>
    </row>
    <row r="2248" spans="2:21" ht="12.75">
      <c r="B2248" s="62"/>
      <c r="C2248" s="62"/>
      <c r="D2248" s="62"/>
      <c r="E2248" s="62"/>
      <c r="F2248" s="62"/>
      <c r="G2248" s="62"/>
      <c r="H2248" s="62"/>
      <c r="I2248" s="62"/>
      <c r="J2248" s="62"/>
      <c r="K2248" s="62"/>
      <c r="L2248" s="62"/>
      <c r="M2248" s="62"/>
      <c r="N2248" s="62"/>
      <c r="O2248" s="62"/>
      <c r="P2248" s="62"/>
      <c r="Q2248" s="62"/>
      <c r="R2248" s="62"/>
      <c r="S2248" s="62"/>
      <c r="T2248" s="62"/>
      <c r="U2248" s="62"/>
    </row>
    <row r="2249" spans="2:21" ht="12.75">
      <c r="B2249" s="62"/>
      <c r="C2249" s="62"/>
      <c r="D2249" s="62"/>
      <c r="E2249" s="62"/>
      <c r="F2249" s="62"/>
      <c r="G2249" s="62"/>
      <c r="H2249" s="62"/>
      <c r="I2249" s="62"/>
      <c r="J2249" s="62"/>
      <c r="K2249" s="62"/>
      <c r="L2249" s="62"/>
      <c r="M2249" s="62"/>
      <c r="N2249" s="62"/>
      <c r="O2249" s="62"/>
      <c r="P2249" s="62"/>
      <c r="Q2249" s="62"/>
      <c r="R2249" s="62"/>
      <c r="S2249" s="62"/>
      <c r="T2249" s="62"/>
      <c r="U2249" s="62"/>
    </row>
    <row r="2250" spans="2:21" ht="12.75">
      <c r="B2250" s="62"/>
      <c r="C2250" s="62"/>
      <c r="D2250" s="62"/>
      <c r="E2250" s="62"/>
      <c r="F2250" s="62"/>
      <c r="G2250" s="62"/>
      <c r="H2250" s="62"/>
      <c r="I2250" s="62"/>
      <c r="J2250" s="62"/>
      <c r="K2250" s="62"/>
      <c r="L2250" s="62"/>
      <c r="M2250" s="62"/>
      <c r="N2250" s="62"/>
      <c r="O2250" s="62"/>
      <c r="P2250" s="62"/>
      <c r="Q2250" s="62"/>
      <c r="R2250" s="62"/>
      <c r="S2250" s="62"/>
      <c r="T2250" s="62"/>
      <c r="U2250" s="62"/>
    </row>
    <row r="2251" spans="2:21" ht="12.75">
      <c r="B2251" s="62"/>
      <c r="C2251" s="62"/>
      <c r="D2251" s="62"/>
      <c r="E2251" s="62"/>
      <c r="F2251" s="62"/>
      <c r="G2251" s="62"/>
      <c r="H2251" s="62"/>
      <c r="I2251" s="62"/>
      <c r="J2251" s="62"/>
      <c r="K2251" s="62"/>
      <c r="L2251" s="62"/>
      <c r="M2251" s="62"/>
      <c r="N2251" s="62"/>
      <c r="O2251" s="62"/>
      <c r="P2251" s="62"/>
      <c r="Q2251" s="62"/>
      <c r="R2251" s="62"/>
      <c r="S2251" s="62"/>
      <c r="T2251" s="62"/>
      <c r="U2251" s="62"/>
    </row>
    <row r="2252" spans="2:21" ht="12.75">
      <c r="B2252" s="62"/>
      <c r="C2252" s="62"/>
      <c r="D2252" s="62"/>
      <c r="E2252" s="62"/>
      <c r="F2252" s="62"/>
      <c r="G2252" s="62"/>
      <c r="H2252" s="62"/>
      <c r="I2252" s="62"/>
      <c r="J2252" s="62"/>
      <c r="K2252" s="62"/>
      <c r="L2252" s="62"/>
      <c r="M2252" s="62"/>
      <c r="N2252" s="62"/>
      <c r="O2252" s="62"/>
      <c r="P2252" s="62"/>
      <c r="Q2252" s="62"/>
      <c r="R2252" s="62"/>
      <c r="S2252" s="62"/>
      <c r="T2252" s="62"/>
      <c r="U2252" s="62"/>
    </row>
    <row r="2253" spans="2:21" ht="19.5">
      <c r="B2253" s="62"/>
      <c r="C2253" s="94"/>
      <c r="D2253" s="94"/>
      <c r="E2253" s="94"/>
      <c r="F2253" s="94"/>
      <c r="G2253" s="94"/>
      <c r="H2253" s="94"/>
      <c r="I2253" s="94"/>
      <c r="J2253" s="94"/>
      <c r="K2253" s="94"/>
      <c r="L2253" s="94"/>
      <c r="M2253" s="94"/>
      <c r="N2253" s="94"/>
      <c r="O2253" s="94"/>
      <c r="P2253" s="94"/>
      <c r="Q2253" s="94"/>
      <c r="R2253" s="94"/>
      <c r="S2253" s="94"/>
      <c r="T2253" s="94"/>
      <c r="U2253" s="94"/>
    </row>
    <row r="2254" spans="2:21" ht="19.5">
      <c r="B2254" s="62"/>
      <c r="C2254" s="94"/>
      <c r="D2254" s="94"/>
      <c r="E2254" s="94"/>
      <c r="F2254" s="94"/>
      <c r="G2254" s="94"/>
      <c r="H2254" s="94"/>
      <c r="I2254" s="94"/>
      <c r="J2254" s="94"/>
      <c r="K2254" s="94"/>
      <c r="L2254" s="94"/>
      <c r="M2254" s="94"/>
      <c r="N2254" s="94"/>
      <c r="O2254" s="94"/>
      <c r="P2254" s="94"/>
      <c r="Q2254" s="94"/>
      <c r="R2254" s="94"/>
      <c r="S2254" s="94"/>
      <c r="T2254" s="94"/>
      <c r="U2254" s="94"/>
    </row>
    <row r="2255" spans="2:21" ht="19.5">
      <c r="B2255" s="62"/>
      <c r="C2255" s="94"/>
      <c r="D2255" s="94"/>
      <c r="E2255" s="94"/>
      <c r="F2255" s="94"/>
      <c r="G2255" s="94"/>
      <c r="H2255" s="94"/>
      <c r="I2255" s="94"/>
      <c r="J2255" s="94"/>
      <c r="K2255" s="94"/>
      <c r="L2255" s="94"/>
      <c r="M2255" s="94"/>
      <c r="N2255" s="94"/>
      <c r="O2255" s="94"/>
      <c r="P2255" s="94"/>
      <c r="Q2255" s="94"/>
      <c r="R2255" s="94"/>
      <c r="S2255" s="94"/>
      <c r="T2255" s="94"/>
      <c r="U2255" s="94"/>
    </row>
    <row r="2256" spans="2:21" ht="19.5">
      <c r="B2256" s="62"/>
      <c r="C2256" s="94"/>
      <c r="D2256" s="94"/>
      <c r="E2256" s="94"/>
      <c r="F2256" s="94"/>
      <c r="G2256" s="94"/>
      <c r="H2256" s="94"/>
      <c r="I2256" s="94"/>
      <c r="J2256" s="94"/>
      <c r="K2256" s="94"/>
      <c r="L2256" s="94"/>
      <c r="M2256" s="94"/>
      <c r="N2256" s="94"/>
      <c r="O2256" s="94"/>
      <c r="P2256" s="94"/>
      <c r="Q2256" s="94"/>
      <c r="R2256" s="94"/>
      <c r="S2256" s="94"/>
      <c r="T2256" s="94"/>
      <c r="U2256" s="94"/>
    </row>
    <row r="2257" spans="2:21" ht="19.5">
      <c r="B2257" s="62"/>
      <c r="C2257" s="94"/>
      <c r="D2257" s="94"/>
      <c r="E2257" s="94"/>
      <c r="F2257" s="94"/>
      <c r="G2257" s="94"/>
      <c r="H2257" s="94"/>
      <c r="I2257" s="94"/>
      <c r="J2257" s="94">
        <v>12</v>
      </c>
      <c r="K2257" s="94"/>
      <c r="L2257" s="94"/>
      <c r="M2257" s="94"/>
      <c r="N2257" s="94"/>
      <c r="O2257" s="94"/>
      <c r="P2257" s="94"/>
      <c r="Q2257" s="94"/>
      <c r="R2257" s="94"/>
      <c r="S2257" s="94"/>
      <c r="T2257" s="94"/>
      <c r="U2257" s="94"/>
    </row>
    <row r="2258" spans="2:21" ht="23.25">
      <c r="B2258" s="94"/>
      <c r="C2258" s="114"/>
      <c r="D2258" s="114"/>
      <c r="E2258" s="114"/>
      <c r="F2258" s="114"/>
      <c r="G2258" s="114"/>
      <c r="H2258" s="114"/>
      <c r="I2258" s="114"/>
      <c r="J2258" s="114"/>
      <c r="K2258" s="114"/>
      <c r="L2258" s="114"/>
      <c r="M2258" s="114"/>
      <c r="N2258" s="114"/>
      <c r="O2258" s="114"/>
      <c r="P2258" s="114"/>
      <c r="Q2258" s="114"/>
      <c r="R2258" s="114"/>
      <c r="S2258" s="114"/>
      <c r="T2258" s="114"/>
      <c r="U2258" s="114"/>
    </row>
    <row r="2259" spans="2:21" ht="23.25">
      <c r="B2259" s="94"/>
      <c r="C2259" s="114"/>
      <c r="D2259" s="114"/>
      <c r="E2259" s="114"/>
      <c r="F2259" s="114"/>
      <c r="G2259" s="114"/>
      <c r="H2259" s="114"/>
      <c r="I2259" s="114"/>
      <c r="J2259" s="114"/>
      <c r="K2259" s="114"/>
      <c r="L2259" s="114"/>
      <c r="M2259" s="114"/>
      <c r="N2259" s="114"/>
      <c r="O2259" s="114"/>
      <c r="P2259" s="114"/>
      <c r="Q2259" s="114"/>
      <c r="R2259" s="114"/>
      <c r="S2259" s="114"/>
      <c r="T2259" s="114"/>
      <c r="U2259" s="114"/>
    </row>
    <row r="2260" spans="2:21" ht="23.25">
      <c r="B2260" s="114" t="s">
        <v>146</v>
      </c>
      <c r="C2260" s="115"/>
      <c r="D2260" s="115"/>
      <c r="E2260" s="115"/>
      <c r="F2260" s="115"/>
      <c r="G2260" s="115"/>
      <c r="H2260" s="115"/>
      <c r="I2260" s="115"/>
      <c r="J2260" s="115"/>
      <c r="K2260" s="115"/>
      <c r="L2260" s="115"/>
      <c r="M2260" s="115"/>
      <c r="N2260" s="115"/>
      <c r="O2260" s="115"/>
      <c r="P2260" s="115"/>
      <c r="Q2260" s="115"/>
      <c r="R2260" s="115"/>
      <c r="S2260" s="115"/>
      <c r="T2260" s="115"/>
      <c r="U2260" s="115"/>
    </row>
    <row r="2261" spans="2:21" ht="22.5" customHeight="1">
      <c r="B2261" s="115" t="s">
        <v>247</v>
      </c>
      <c r="C2261" s="116"/>
      <c r="D2261" s="116"/>
      <c r="E2261" s="116"/>
      <c r="F2261" s="116"/>
      <c r="G2261" s="116"/>
      <c r="H2261" s="116"/>
      <c r="I2261" s="116"/>
      <c r="J2261" s="116"/>
      <c r="K2261" s="116"/>
      <c r="L2261" s="116"/>
      <c r="M2261" s="116"/>
      <c r="N2261" s="116"/>
      <c r="O2261" s="116"/>
      <c r="P2261" s="116"/>
      <c r="Q2261" s="116"/>
      <c r="R2261" s="116"/>
      <c r="S2261" s="116"/>
      <c r="T2261" s="116"/>
      <c r="U2261" s="116"/>
    </row>
    <row r="2262" spans="2:21" ht="22.5" customHeight="1">
      <c r="B2262" s="116"/>
      <c r="C2262" s="119"/>
      <c r="D2262" s="119"/>
      <c r="E2262" s="119"/>
      <c r="F2262" s="229" t="s">
        <v>313</v>
      </c>
      <c r="G2262" s="229"/>
      <c r="H2262" s="229"/>
      <c r="I2262" s="229"/>
      <c r="J2262" s="229"/>
      <c r="K2262" s="229"/>
      <c r="L2262" s="229"/>
      <c r="M2262" s="229"/>
      <c r="N2262" s="229"/>
      <c r="O2262" s="229"/>
      <c r="P2262" s="229"/>
      <c r="Q2262" s="53"/>
      <c r="R2262" s="53"/>
      <c r="S2262" s="53"/>
      <c r="T2262" s="53"/>
      <c r="U2262" s="53"/>
    </row>
    <row r="2263" spans="2:22" ht="22.5" customHeight="1">
      <c r="B2263" s="227" t="s">
        <v>197</v>
      </c>
      <c r="C2263" s="227"/>
      <c r="D2263" s="227"/>
      <c r="E2263" s="227"/>
      <c r="F2263" s="227"/>
      <c r="Q2263" s="3" t="s">
        <v>22</v>
      </c>
      <c r="V2263" s="62"/>
    </row>
    <row r="2264" spans="2:22" ht="22.5" customHeight="1">
      <c r="B2264" s="3" t="s">
        <v>22</v>
      </c>
      <c r="C2264" s="70"/>
      <c r="D2264" s="70" t="s">
        <v>29</v>
      </c>
      <c r="E2264" s="70" t="s">
        <v>4</v>
      </c>
      <c r="F2264" s="71" t="s">
        <v>21</v>
      </c>
      <c r="G2264" s="72" t="s">
        <v>12</v>
      </c>
      <c r="H2264" s="72" t="s">
        <v>13</v>
      </c>
      <c r="I2264" s="73" t="s">
        <v>0</v>
      </c>
      <c r="J2264" s="74" t="s">
        <v>11</v>
      </c>
      <c r="K2264" s="74" t="s">
        <v>12</v>
      </c>
      <c r="L2264" s="72" t="s">
        <v>13</v>
      </c>
      <c r="M2264" s="73" t="s">
        <v>0</v>
      </c>
      <c r="N2264" s="72" t="s">
        <v>14</v>
      </c>
      <c r="O2264" s="74" t="s">
        <v>15</v>
      </c>
      <c r="P2264" s="74" t="s">
        <v>13</v>
      </c>
      <c r="Q2264" s="73" t="s">
        <v>0</v>
      </c>
      <c r="R2264" s="74" t="s">
        <v>23</v>
      </c>
      <c r="S2264" s="74" t="s">
        <v>24</v>
      </c>
      <c r="T2264" s="72" t="s">
        <v>13</v>
      </c>
      <c r="U2264" s="73" t="s">
        <v>0</v>
      </c>
      <c r="V2264" s="62"/>
    </row>
    <row r="2265" spans="2:21" ht="22.5" customHeight="1">
      <c r="B2265" s="69" t="s">
        <v>1</v>
      </c>
      <c r="C2265" s="72" t="s">
        <v>343</v>
      </c>
      <c r="D2265" s="70" t="s">
        <v>30</v>
      </c>
      <c r="E2265" s="70" t="s">
        <v>5</v>
      </c>
      <c r="F2265" s="70" t="s">
        <v>7</v>
      </c>
      <c r="G2265" s="70" t="s">
        <v>8</v>
      </c>
      <c r="H2265" s="70" t="s">
        <v>9</v>
      </c>
      <c r="I2265" s="60" t="s">
        <v>10</v>
      </c>
      <c r="J2265" s="70" t="s">
        <v>7</v>
      </c>
      <c r="K2265" s="70" t="s">
        <v>8</v>
      </c>
      <c r="L2265" s="70" t="s">
        <v>9</v>
      </c>
      <c r="M2265" s="60" t="s">
        <v>10</v>
      </c>
      <c r="N2265" s="70" t="s">
        <v>7</v>
      </c>
      <c r="O2265" s="70" t="s">
        <v>8</v>
      </c>
      <c r="P2265" s="70" t="s">
        <v>9</v>
      </c>
      <c r="Q2265" s="60" t="s">
        <v>10</v>
      </c>
      <c r="R2265" s="73" t="s">
        <v>7</v>
      </c>
      <c r="S2265" s="73" t="s">
        <v>8</v>
      </c>
      <c r="T2265" s="70" t="s">
        <v>9</v>
      </c>
      <c r="U2265" s="60" t="s">
        <v>10</v>
      </c>
    </row>
    <row r="2266" spans="2:17" ht="22.5" customHeight="1">
      <c r="B2266" s="69" t="s">
        <v>3</v>
      </c>
      <c r="C2266" s="101" t="s">
        <v>319</v>
      </c>
      <c r="D2266" s="70" t="s">
        <v>308</v>
      </c>
      <c r="E2266" s="70" t="s">
        <v>6</v>
      </c>
      <c r="F2266" s="70" t="s">
        <v>31</v>
      </c>
      <c r="G2266" s="70" t="s">
        <v>31</v>
      </c>
      <c r="H2266" s="10">
        <v>0.03</v>
      </c>
      <c r="L2266" s="10">
        <v>0.01</v>
      </c>
      <c r="N2266" s="4"/>
      <c r="O2266" s="4"/>
      <c r="P2266" s="10">
        <v>0.01</v>
      </c>
      <c r="Q2266" s="4"/>
    </row>
    <row r="2267" spans="2:25" ht="22.5" customHeight="1">
      <c r="B2267" s="11"/>
      <c r="D2267" s="4" t="s">
        <v>32</v>
      </c>
      <c r="E2267" s="5"/>
      <c r="F2267" s="4" t="s">
        <v>32</v>
      </c>
      <c r="G2267" s="4" t="s">
        <v>32</v>
      </c>
      <c r="H2267" s="4" t="s">
        <v>32</v>
      </c>
      <c r="I2267" s="4" t="s">
        <v>32</v>
      </c>
      <c r="J2267" s="4" t="s">
        <v>32</v>
      </c>
      <c r="K2267" s="4" t="s">
        <v>32</v>
      </c>
      <c r="L2267" s="4" t="s">
        <v>32</v>
      </c>
      <c r="N2267" s="4" t="s">
        <v>32</v>
      </c>
      <c r="O2267" s="4" t="s">
        <v>32</v>
      </c>
      <c r="P2267" s="4" t="s">
        <v>32</v>
      </c>
      <c r="Q2267" s="4" t="s">
        <v>32</v>
      </c>
      <c r="R2267" s="4" t="s">
        <v>32</v>
      </c>
      <c r="S2267" s="4" t="s">
        <v>32</v>
      </c>
      <c r="T2267" s="4" t="s">
        <v>32</v>
      </c>
      <c r="U2267" s="4" t="s">
        <v>32</v>
      </c>
      <c r="W2267" s="62"/>
      <c r="X2267" s="62"/>
      <c r="Y2267" s="62"/>
    </row>
    <row r="2268" spans="2:25" ht="22.5" customHeight="1">
      <c r="B2268" s="11"/>
      <c r="C2268" s="60"/>
      <c r="D2268" s="60">
        <v>3</v>
      </c>
      <c r="E2268" s="60">
        <v>4</v>
      </c>
      <c r="F2268" s="60">
        <v>5</v>
      </c>
      <c r="G2268" s="60">
        <v>6</v>
      </c>
      <c r="H2268" s="61">
        <v>7</v>
      </c>
      <c r="I2268" s="60">
        <v>8</v>
      </c>
      <c r="J2268" s="60">
        <v>9</v>
      </c>
      <c r="K2268" s="60">
        <v>10</v>
      </c>
      <c r="L2268" s="61">
        <v>11</v>
      </c>
      <c r="M2268" s="60">
        <v>12</v>
      </c>
      <c r="N2268" s="60">
        <v>13</v>
      </c>
      <c r="O2268" s="60">
        <v>14</v>
      </c>
      <c r="P2268" s="61">
        <v>15</v>
      </c>
      <c r="Q2268" s="60">
        <v>16</v>
      </c>
      <c r="R2268" s="60">
        <v>17</v>
      </c>
      <c r="S2268" s="60">
        <v>18</v>
      </c>
      <c r="T2268" s="60">
        <v>19</v>
      </c>
      <c r="U2268" s="60">
        <v>20</v>
      </c>
      <c r="W2268" s="62"/>
      <c r="X2268" s="62"/>
      <c r="Y2268" s="62"/>
    </row>
    <row r="2269" spans="1:21" ht="22.5" customHeight="1">
      <c r="A2269" s="193">
        <v>1</v>
      </c>
      <c r="B2269" s="197" t="s">
        <v>16</v>
      </c>
      <c r="C2269" s="127">
        <v>76</v>
      </c>
      <c r="D2269" s="127">
        <f>C2269*15</f>
        <v>1140</v>
      </c>
      <c r="E2269" s="127">
        <f>SUM(C2269*32)</f>
        <v>2432</v>
      </c>
      <c r="F2269" s="127">
        <f>SUM(C2269*22)</f>
        <v>1672</v>
      </c>
      <c r="G2269" s="127">
        <f>SUM(E2269*8)</f>
        <v>19456</v>
      </c>
      <c r="H2269" s="127" t="s">
        <v>20</v>
      </c>
      <c r="I2269" s="128">
        <f>SUM(D2269+F2269+G2269)</f>
        <v>22268</v>
      </c>
      <c r="J2269" s="127">
        <f>SUM(C2269*3)</f>
        <v>228</v>
      </c>
      <c r="K2269" s="127">
        <f>SUM(E2269*0.5)</f>
        <v>1216</v>
      </c>
      <c r="L2269" s="127" t="str">
        <f>+L2271</f>
        <v>+</v>
      </c>
      <c r="M2269" s="128">
        <f>SUM(J2269:L2269)</f>
        <v>1444</v>
      </c>
      <c r="N2269" s="127">
        <f>SUM(C2269*3)</f>
        <v>228</v>
      </c>
      <c r="O2269" s="127">
        <f>SUM(E2269*1)</f>
        <v>2432</v>
      </c>
      <c r="P2269" s="127" t="s">
        <v>20</v>
      </c>
      <c r="Q2269" s="128">
        <f>SUM(N2269:P2269)</f>
        <v>2660</v>
      </c>
      <c r="R2269" s="127">
        <f>SUM(C2269*2)</f>
        <v>152</v>
      </c>
      <c r="S2269" s="127">
        <f>SUM(E2269*0.5)</f>
        <v>1216</v>
      </c>
      <c r="T2269" s="127" t="s">
        <v>20</v>
      </c>
      <c r="U2269" s="128">
        <f>SUM(R2269:T2269)</f>
        <v>1368</v>
      </c>
    </row>
    <row r="2270" spans="1:21" ht="22.5" customHeight="1">
      <c r="A2270" s="193">
        <v>2</v>
      </c>
      <c r="B2270" s="197" t="s">
        <v>17</v>
      </c>
      <c r="C2270" s="127">
        <v>33</v>
      </c>
      <c r="D2270" s="127">
        <f>SUM(C2270*15)</f>
        <v>495</v>
      </c>
      <c r="E2270" s="129">
        <f>SUM(C2270*24)</f>
        <v>792</v>
      </c>
      <c r="F2270" s="127">
        <f>SUM(C2270*32.5)</f>
        <v>1072.5</v>
      </c>
      <c r="G2270" s="127">
        <f>SUM(E2270*8)</f>
        <v>6336</v>
      </c>
      <c r="H2270" s="127" t="s">
        <v>20</v>
      </c>
      <c r="I2270" s="128">
        <f>SUM(D2270+F2270+G2270)</f>
        <v>7903.5</v>
      </c>
      <c r="J2270" s="127">
        <f>SUM(C2270*2.5)</f>
        <v>82.5</v>
      </c>
      <c r="K2270" s="127">
        <f>SUM(E2270*0.5)</f>
        <v>396</v>
      </c>
      <c r="L2270" s="127" t="s">
        <v>20</v>
      </c>
      <c r="M2270" s="128">
        <f>SUM(J2270:L2270)</f>
        <v>478.5</v>
      </c>
      <c r="N2270" s="127">
        <f>SUM(C2270*3)</f>
        <v>99</v>
      </c>
      <c r="O2270" s="127">
        <f>SUM(E2270*1)</f>
        <v>792</v>
      </c>
      <c r="P2270" s="127" t="s">
        <v>20</v>
      </c>
      <c r="Q2270" s="128">
        <f>SUM(N2270:P2270)</f>
        <v>891</v>
      </c>
      <c r="R2270" s="127">
        <f>SUM(C2270*2)</f>
        <v>66</v>
      </c>
      <c r="S2270" s="127">
        <f>SUM(E2270*0.5)</f>
        <v>396</v>
      </c>
      <c r="T2270" s="127" t="s">
        <v>20</v>
      </c>
      <c r="U2270" s="128">
        <f>SUM(R2270:T2270)</f>
        <v>462</v>
      </c>
    </row>
    <row r="2271" spans="1:21" ht="23.25">
      <c r="A2271" s="193">
        <v>3</v>
      </c>
      <c r="B2271" s="197" t="s">
        <v>18</v>
      </c>
      <c r="C2271" s="127">
        <v>53</v>
      </c>
      <c r="D2271" s="127">
        <f>SUM(C2271*15)</f>
        <v>795</v>
      </c>
      <c r="E2271" s="127">
        <f>SUM(C2271*32)</f>
        <v>1696</v>
      </c>
      <c r="F2271" s="127">
        <f>SUM(C2271*22)</f>
        <v>1166</v>
      </c>
      <c r="G2271" s="127">
        <f>SUM(E2271*8)</f>
        <v>13568</v>
      </c>
      <c r="H2271" s="127" t="s">
        <v>20</v>
      </c>
      <c r="I2271" s="128">
        <f>SUM(D2271+F2271+G2271)</f>
        <v>15529</v>
      </c>
      <c r="J2271" s="127">
        <f>SUM(C2271*3)</f>
        <v>159</v>
      </c>
      <c r="K2271" s="127">
        <f>SUM(E2271*0.5)</f>
        <v>848</v>
      </c>
      <c r="L2271" s="127" t="s">
        <v>20</v>
      </c>
      <c r="M2271" s="128">
        <f>SUM(J2271:L2271)</f>
        <v>1007</v>
      </c>
      <c r="N2271" s="127">
        <f>SUM(C2271*3)</f>
        <v>159</v>
      </c>
      <c r="O2271" s="127">
        <f>SUM(E2271*1)</f>
        <v>1696</v>
      </c>
      <c r="P2271" s="127" t="s">
        <v>20</v>
      </c>
      <c r="Q2271" s="128">
        <f>SUM(N2271:P2271)</f>
        <v>1855</v>
      </c>
      <c r="R2271" s="127">
        <f>SUM(C2271*2)</f>
        <v>106</v>
      </c>
      <c r="S2271" s="127">
        <f>SUM(E2271*0.5)</f>
        <v>848</v>
      </c>
      <c r="T2271" s="127" t="s">
        <v>20</v>
      </c>
      <c r="U2271" s="128">
        <f>SUM(R2271:T2271)</f>
        <v>954</v>
      </c>
    </row>
    <row r="2272" spans="1:21" ht="23.25">
      <c r="A2272" s="193">
        <v>4</v>
      </c>
      <c r="B2272" s="197" t="s">
        <v>84</v>
      </c>
      <c r="C2272" s="127">
        <v>24</v>
      </c>
      <c r="D2272" s="127">
        <f>SUM(C2272*15)</f>
        <v>360</v>
      </c>
      <c r="E2272" s="129">
        <f>SUM(C2272*24)</f>
        <v>576</v>
      </c>
      <c r="F2272" s="127">
        <f>SUM(C2272*32.5)</f>
        <v>780</v>
      </c>
      <c r="G2272" s="127">
        <f>SUM(E2272*8)</f>
        <v>4608</v>
      </c>
      <c r="H2272" s="127" t="s">
        <v>20</v>
      </c>
      <c r="I2272" s="128">
        <f>SUM(D2272+F2272+G2272)</f>
        <v>5748</v>
      </c>
      <c r="J2272" s="127">
        <f>SUM(C2272*2.5)</f>
        <v>60</v>
      </c>
      <c r="K2272" s="127">
        <f>SUM(E2272*0.5)</f>
        <v>288</v>
      </c>
      <c r="L2272" s="127" t="s">
        <v>20</v>
      </c>
      <c r="M2272" s="128">
        <f>SUM(J2272:L2272)</f>
        <v>348</v>
      </c>
      <c r="N2272" s="127">
        <f>SUM(C2272*3)</f>
        <v>72</v>
      </c>
      <c r="O2272" s="127">
        <f>SUM(E2272*1)</f>
        <v>576</v>
      </c>
      <c r="P2272" s="127" t="s">
        <v>20</v>
      </c>
      <c r="Q2272" s="128">
        <f>SUM(N2272:P2272)</f>
        <v>648</v>
      </c>
      <c r="R2272" s="127">
        <f>SUM(C2272*2)</f>
        <v>48</v>
      </c>
      <c r="S2272" s="127">
        <f>SUM(E2272*0.5)</f>
        <v>288</v>
      </c>
      <c r="T2272" s="127" t="s">
        <v>20</v>
      </c>
      <c r="U2272" s="128">
        <f>SUM(R2272:T2272)</f>
        <v>336</v>
      </c>
    </row>
    <row r="2273" spans="2:21" ht="19.5">
      <c r="B2273" s="133" t="s">
        <v>27</v>
      </c>
      <c r="C2273" s="133">
        <f>C2272++C2271+C2270+C2269</f>
        <v>186</v>
      </c>
      <c r="D2273" s="130">
        <f>D2272+D2271+D2270+D2269</f>
        <v>2790</v>
      </c>
      <c r="E2273" s="130">
        <f aca="true" t="shared" si="57" ref="E2273:U2273">SUM(E2269:E2272)</f>
        <v>5496</v>
      </c>
      <c r="F2273" s="130">
        <f t="shared" si="57"/>
        <v>4690.5</v>
      </c>
      <c r="G2273" s="130">
        <f t="shared" si="57"/>
        <v>43968</v>
      </c>
      <c r="H2273" s="130">
        <f t="shared" si="57"/>
        <v>0</v>
      </c>
      <c r="I2273" s="130">
        <f t="shared" si="57"/>
        <v>51448.5</v>
      </c>
      <c r="J2273" s="130">
        <f t="shared" si="57"/>
        <v>529.5</v>
      </c>
      <c r="K2273" s="130">
        <f t="shared" si="57"/>
        <v>2748</v>
      </c>
      <c r="L2273" s="130">
        <f t="shared" si="57"/>
        <v>0</v>
      </c>
      <c r="M2273" s="130">
        <f t="shared" si="57"/>
        <v>3277.5</v>
      </c>
      <c r="N2273" s="130">
        <f t="shared" si="57"/>
        <v>558</v>
      </c>
      <c r="O2273" s="130">
        <f t="shared" si="57"/>
        <v>5496</v>
      </c>
      <c r="P2273" s="130">
        <f t="shared" si="57"/>
        <v>0</v>
      </c>
      <c r="Q2273" s="130">
        <f t="shared" si="57"/>
        <v>6054</v>
      </c>
      <c r="R2273" s="130">
        <f t="shared" si="57"/>
        <v>372</v>
      </c>
      <c r="S2273" s="130">
        <f t="shared" si="57"/>
        <v>2748</v>
      </c>
      <c r="T2273" s="130">
        <f t="shared" si="57"/>
        <v>0</v>
      </c>
      <c r="U2273" s="130">
        <f t="shared" si="57"/>
        <v>3120</v>
      </c>
    </row>
    <row r="2274" spans="2:21" ht="19.5">
      <c r="B2274" s="41" t="s">
        <v>298</v>
      </c>
      <c r="C2274" s="113"/>
      <c r="D2274" s="113"/>
      <c r="E2274" s="113"/>
      <c r="F2274" s="212"/>
      <c r="G2274" s="212"/>
      <c r="H2274" s="212"/>
      <c r="I2274" s="212"/>
      <c r="J2274" s="212"/>
      <c r="K2274" s="212"/>
      <c r="L2274" s="212"/>
      <c r="M2274" s="212"/>
      <c r="N2274" s="212"/>
      <c r="O2274" s="212"/>
      <c r="P2274" s="80"/>
      <c r="Q2274" s="80"/>
      <c r="R2274" s="212"/>
      <c r="S2274" s="212"/>
      <c r="T2274" s="212"/>
      <c r="U2274" s="212"/>
    </row>
    <row r="2275" spans="2:21" ht="18.75">
      <c r="B2275" s="113" t="s">
        <v>69</v>
      </c>
      <c r="C2275" s="211"/>
      <c r="D2275" s="211"/>
      <c r="E2275" s="211" t="s">
        <v>265</v>
      </c>
      <c r="F2275" s="211"/>
      <c r="G2275" s="211" t="s">
        <v>269</v>
      </c>
      <c r="H2275" s="214"/>
      <c r="I2275" s="214"/>
      <c r="J2275" s="214"/>
      <c r="K2275" s="214"/>
      <c r="L2275" s="215" t="s">
        <v>207</v>
      </c>
      <c r="M2275" s="215"/>
      <c r="N2275" s="215"/>
      <c r="O2275" s="215"/>
      <c r="P2275" s="199"/>
      <c r="Q2275" s="107"/>
      <c r="R2275" s="215" t="s">
        <v>206</v>
      </c>
      <c r="S2275" s="216"/>
      <c r="T2275" s="216"/>
      <c r="U2275" s="216"/>
    </row>
    <row r="2276" spans="2:21" ht="18.75">
      <c r="B2276" s="80"/>
      <c r="C2276" s="66"/>
      <c r="D2276" s="65" t="s">
        <v>267</v>
      </c>
      <c r="E2276" s="66" t="s">
        <v>266</v>
      </c>
      <c r="F2276" s="65" t="s">
        <v>267</v>
      </c>
      <c r="G2276" s="199"/>
      <c r="H2276" s="199"/>
      <c r="I2276" s="199"/>
      <c r="J2276" s="199"/>
      <c r="K2276" s="199"/>
      <c r="L2276" s="215" t="s">
        <v>208</v>
      </c>
      <c r="M2276" s="216"/>
      <c r="N2276" s="216"/>
      <c r="O2276" s="216"/>
      <c r="P2276" s="199"/>
      <c r="Q2276" s="199"/>
      <c r="R2276" s="199"/>
      <c r="S2276" s="199"/>
      <c r="T2276" s="199"/>
      <c r="U2276" s="199"/>
    </row>
    <row r="2277" spans="2:21" ht="18.75">
      <c r="B2277" s="80"/>
      <c r="C2277" s="85"/>
      <c r="D2277" s="85">
        <v>0</v>
      </c>
      <c r="E2277" s="85">
        <v>29</v>
      </c>
      <c r="F2277" s="85">
        <v>0</v>
      </c>
      <c r="G2277" s="199"/>
      <c r="H2277" s="199"/>
      <c r="I2277" s="199"/>
      <c r="J2277" s="199"/>
      <c r="K2277" s="199"/>
      <c r="L2277" s="215" t="s">
        <v>209</v>
      </c>
      <c r="M2277" s="216"/>
      <c r="N2277" s="216"/>
      <c r="O2277" s="216"/>
      <c r="P2277" s="199"/>
      <c r="Q2277" s="199"/>
      <c r="R2277" s="199"/>
      <c r="S2277" s="199"/>
      <c r="T2277" s="199"/>
      <c r="U2277" s="199"/>
    </row>
    <row r="2278" spans="2:21" ht="18.75">
      <c r="B2278" s="49" t="s">
        <v>263</v>
      </c>
      <c r="C2278" s="85"/>
      <c r="D2278" s="85">
        <v>0</v>
      </c>
      <c r="E2278" s="85">
        <v>0</v>
      </c>
      <c r="F2278" s="85">
        <v>0</v>
      </c>
      <c r="G2278" s="199"/>
      <c r="H2278" s="199"/>
      <c r="I2278" s="199"/>
      <c r="J2278" s="199"/>
      <c r="K2278" s="199"/>
      <c r="L2278" s="199"/>
      <c r="M2278" s="199"/>
      <c r="N2278" s="199"/>
      <c r="O2278" s="199"/>
      <c r="P2278" s="199"/>
      <c r="Q2278" s="199"/>
      <c r="R2278" s="199"/>
      <c r="S2278" s="199"/>
      <c r="T2278" s="199"/>
      <c r="U2278" s="199"/>
    </row>
    <row r="2279" spans="2:21" ht="16.5">
      <c r="B2279" s="49" t="s">
        <v>264</v>
      </c>
      <c r="C2279" s="90"/>
      <c r="D2279" s="90">
        <f>D2277+D2278</f>
        <v>0</v>
      </c>
      <c r="E2279" s="90">
        <f>E2277+E2278</f>
        <v>29</v>
      </c>
      <c r="F2279" s="90">
        <f>F2277+F2278</f>
        <v>0</v>
      </c>
      <c r="G2279" s="213" t="s">
        <v>0</v>
      </c>
      <c r="H2279" s="214"/>
      <c r="I2279" s="214"/>
      <c r="J2279" s="214"/>
      <c r="K2279" s="214"/>
      <c r="L2279" s="214"/>
      <c r="M2279" s="214"/>
      <c r="N2279" s="214"/>
      <c r="O2279" s="214"/>
      <c r="P2279" s="214"/>
      <c r="Q2279" s="214"/>
      <c r="R2279" s="214"/>
      <c r="S2279" s="214"/>
      <c r="T2279" s="214"/>
      <c r="U2279" s="214"/>
    </row>
    <row r="2280" spans="2:21" ht="16.5">
      <c r="B2280" s="82" t="s">
        <v>27</v>
      </c>
      <c r="C2280" s="210"/>
      <c r="D2280" s="210"/>
      <c r="E2280" s="210"/>
      <c r="F2280" s="210"/>
      <c r="G2280" s="213" t="s">
        <v>310</v>
      </c>
      <c r="H2280" s="214"/>
      <c r="I2280" s="214"/>
      <c r="J2280" s="214"/>
      <c r="K2280" s="214"/>
      <c r="L2280" s="214"/>
      <c r="M2280" s="214"/>
      <c r="N2280" s="214"/>
      <c r="O2280" s="214"/>
      <c r="P2280" s="214"/>
      <c r="Q2280" s="214"/>
      <c r="R2280" s="214"/>
      <c r="S2280" s="214"/>
      <c r="T2280" s="214"/>
      <c r="U2280" s="214"/>
    </row>
    <row r="2281" spans="2:21" ht="16.5">
      <c r="B2281" s="82" t="s">
        <v>102</v>
      </c>
      <c r="C2281" s="211"/>
      <c r="D2281" s="211"/>
      <c r="E2281" s="90"/>
      <c r="F2281" s="90"/>
      <c r="G2281" s="213" t="s">
        <v>305</v>
      </c>
      <c r="H2281" s="214"/>
      <c r="I2281" s="214"/>
      <c r="J2281" s="214"/>
      <c r="K2281" s="214"/>
      <c r="L2281" s="214"/>
      <c r="M2281" s="214"/>
      <c r="N2281" s="214"/>
      <c r="O2281" s="214"/>
      <c r="P2281" s="214"/>
      <c r="Q2281" s="214"/>
      <c r="R2281" s="214"/>
      <c r="S2281" s="214"/>
      <c r="T2281" s="214"/>
      <c r="U2281" s="214"/>
    </row>
    <row r="2282" spans="2:21" ht="16.5">
      <c r="B2282" s="49"/>
      <c r="C2282" s="93"/>
      <c r="D2282" s="93"/>
      <c r="E2282" s="93"/>
      <c r="F2282" s="93"/>
      <c r="G2282" s="93"/>
      <c r="H2282" s="93"/>
      <c r="I2282" s="93"/>
      <c r="J2282" s="93"/>
      <c r="K2282" s="93"/>
      <c r="L2282" s="93"/>
      <c r="M2282" s="93"/>
      <c r="N2282" s="93"/>
      <c r="O2282" s="93"/>
      <c r="P2282" s="93"/>
      <c r="Q2282" s="93"/>
      <c r="R2282" s="93"/>
      <c r="S2282" s="93"/>
      <c r="T2282" s="93"/>
      <c r="U2282" s="93"/>
    </row>
    <row r="2283" spans="2:21" ht="16.5">
      <c r="B2283" s="93" t="s">
        <v>287</v>
      </c>
      <c r="C2283" s="90"/>
      <c r="D2283" s="90"/>
      <c r="E2283" s="90"/>
      <c r="F2283" s="90"/>
      <c r="G2283" s="49"/>
      <c r="H2283" s="50"/>
      <c r="I2283" s="50"/>
      <c r="J2283" s="50"/>
      <c r="K2283" s="50"/>
      <c r="L2283" s="50"/>
      <c r="M2283" s="50"/>
      <c r="N2283" s="50"/>
      <c r="O2283" s="50"/>
      <c r="P2283" s="50"/>
      <c r="Q2283" s="50"/>
      <c r="R2283" s="50"/>
      <c r="S2283" s="50"/>
      <c r="T2283" s="50"/>
      <c r="U2283" s="50"/>
    </row>
    <row r="2284" spans="1:24" ht="15.75">
      <c r="A2284" s="49" t="s">
        <v>299</v>
      </c>
      <c r="B2284" s="49"/>
      <c r="C2284" s="49"/>
      <c r="D2284" s="49"/>
      <c r="E2284" s="49"/>
      <c r="F2284" s="49"/>
      <c r="G2284" s="49"/>
      <c r="H2284" s="49"/>
      <c r="I2284" s="49"/>
      <c r="J2284" s="49"/>
      <c r="K2284" s="49"/>
      <c r="L2284" s="49"/>
      <c r="M2284" s="49"/>
      <c r="N2284" s="49"/>
      <c r="O2284" s="49"/>
      <c r="P2284" s="49"/>
      <c r="Q2284" s="49"/>
      <c r="R2284" s="49"/>
      <c r="S2284" s="49"/>
      <c r="T2284" s="49"/>
      <c r="U2284" s="49"/>
      <c r="V2284" s="49"/>
      <c r="W2284" s="49"/>
      <c r="X2284" s="49"/>
    </row>
    <row r="2285" spans="2:21" ht="12.75">
      <c r="B2285" s="62"/>
      <c r="C2285" s="62"/>
      <c r="D2285" s="62"/>
      <c r="E2285" s="62"/>
      <c r="F2285" s="62"/>
      <c r="G2285" s="62"/>
      <c r="H2285" s="62"/>
      <c r="I2285" s="62"/>
      <c r="J2285" s="62"/>
      <c r="K2285" s="62"/>
      <c r="L2285" s="62"/>
      <c r="M2285" s="62"/>
      <c r="N2285" s="62"/>
      <c r="O2285" s="62"/>
      <c r="P2285" s="62"/>
      <c r="Q2285" s="62"/>
      <c r="R2285" s="62"/>
      <c r="S2285" s="62"/>
      <c r="T2285" s="62"/>
      <c r="U2285" s="62"/>
    </row>
    <row r="2286" spans="2:21" ht="12.75">
      <c r="B2286" s="62"/>
      <c r="C2286" s="62"/>
      <c r="D2286" s="62"/>
      <c r="E2286" s="62"/>
      <c r="F2286" s="62"/>
      <c r="G2286" s="62"/>
      <c r="H2286" s="62"/>
      <c r="I2286" s="62"/>
      <c r="J2286" s="62"/>
      <c r="K2286" s="62"/>
      <c r="L2286" s="62"/>
      <c r="M2286" s="62"/>
      <c r="N2286" s="62"/>
      <c r="O2286" s="62"/>
      <c r="P2286" s="62"/>
      <c r="Q2286" s="62"/>
      <c r="R2286" s="62"/>
      <c r="S2286" s="62"/>
      <c r="T2286" s="62"/>
      <c r="U2286" s="62"/>
    </row>
    <row r="2287" spans="2:21" ht="12.75">
      <c r="B2287" s="62"/>
      <c r="C2287" s="62"/>
      <c r="D2287" s="62"/>
      <c r="E2287" s="62"/>
      <c r="F2287" s="62"/>
      <c r="G2287" s="62"/>
      <c r="H2287" s="62"/>
      <c r="I2287" s="62"/>
      <c r="J2287" s="62"/>
      <c r="K2287" s="62"/>
      <c r="L2287" s="62"/>
      <c r="M2287" s="62"/>
      <c r="N2287" s="62"/>
      <c r="O2287" s="62"/>
      <c r="P2287" s="62"/>
      <c r="Q2287" s="62"/>
      <c r="R2287" s="62"/>
      <c r="S2287" s="62"/>
      <c r="T2287" s="62"/>
      <c r="U2287" s="62"/>
    </row>
    <row r="2288" spans="2:21" ht="12.75">
      <c r="B2288" s="62"/>
      <c r="C2288" s="62"/>
      <c r="D2288" s="62"/>
      <c r="E2288" s="62"/>
      <c r="F2288" s="62"/>
      <c r="G2288" s="62"/>
      <c r="H2288" s="62"/>
      <c r="I2288" s="62"/>
      <c r="J2288" s="62"/>
      <c r="K2288" s="62"/>
      <c r="L2288" s="62"/>
      <c r="M2288" s="62"/>
      <c r="N2288" s="62"/>
      <c r="O2288" s="62"/>
      <c r="P2288" s="62"/>
      <c r="Q2288" s="62"/>
      <c r="R2288" s="62"/>
      <c r="S2288" s="62"/>
      <c r="T2288" s="62"/>
      <c r="U2288" s="62"/>
    </row>
    <row r="2289" spans="2:21" ht="12.75">
      <c r="B2289" s="62"/>
      <c r="C2289" s="62"/>
      <c r="D2289" s="62"/>
      <c r="E2289" s="62"/>
      <c r="F2289" s="62"/>
      <c r="G2289" s="62"/>
      <c r="H2289" s="62"/>
      <c r="I2289" s="62"/>
      <c r="J2289" s="62"/>
      <c r="K2289" s="62"/>
      <c r="L2289" s="62"/>
      <c r="M2289" s="62"/>
      <c r="N2289" s="62"/>
      <c r="O2289" s="62"/>
      <c r="P2289" s="62"/>
      <c r="Q2289" s="62"/>
      <c r="R2289" s="62"/>
      <c r="S2289" s="62"/>
      <c r="T2289" s="62"/>
      <c r="U2289" s="62"/>
    </row>
    <row r="2290" spans="2:21" ht="12.75">
      <c r="B2290" s="62"/>
      <c r="C2290" s="62"/>
      <c r="D2290" s="62"/>
      <c r="E2290" s="62"/>
      <c r="F2290" s="62"/>
      <c r="G2290" s="62"/>
      <c r="H2290" s="62"/>
      <c r="I2290" s="62"/>
      <c r="J2290" s="62"/>
      <c r="K2290" s="62"/>
      <c r="L2290" s="62"/>
      <c r="M2290" s="62"/>
      <c r="N2290" s="62"/>
      <c r="O2290" s="62"/>
      <c r="P2290" s="62"/>
      <c r="Q2290" s="62"/>
      <c r="R2290" s="62"/>
      <c r="S2290" s="62"/>
      <c r="T2290" s="62"/>
      <c r="U2290" s="62"/>
    </row>
    <row r="2291" spans="2:21" ht="12.75">
      <c r="B2291" s="62"/>
      <c r="C2291" s="62"/>
      <c r="D2291" s="62"/>
      <c r="E2291" s="62"/>
      <c r="F2291" s="62"/>
      <c r="G2291" s="62"/>
      <c r="H2291" s="62"/>
      <c r="I2291" s="62"/>
      <c r="J2291" s="62"/>
      <c r="K2291" s="62"/>
      <c r="L2291" s="62"/>
      <c r="M2291" s="62"/>
      <c r="N2291" s="62"/>
      <c r="O2291" s="62"/>
      <c r="P2291" s="62"/>
      <c r="Q2291" s="62"/>
      <c r="R2291" s="62"/>
      <c r="S2291" s="62"/>
      <c r="T2291" s="62"/>
      <c r="U2291" s="62"/>
    </row>
    <row r="2292" spans="2:21" ht="12.75">
      <c r="B2292" s="62"/>
      <c r="C2292" s="62"/>
      <c r="D2292" s="62"/>
      <c r="E2292" s="62"/>
      <c r="F2292" s="62"/>
      <c r="G2292" s="62"/>
      <c r="H2292" s="62"/>
      <c r="I2292" s="62"/>
      <c r="J2292" s="62"/>
      <c r="K2292" s="62"/>
      <c r="L2292" s="62"/>
      <c r="M2292" s="62"/>
      <c r="N2292" s="62"/>
      <c r="O2292" s="62"/>
      <c r="P2292" s="62"/>
      <c r="Q2292" s="62"/>
      <c r="R2292" s="62"/>
      <c r="S2292" s="62"/>
      <c r="T2292" s="62"/>
      <c r="U2292" s="62"/>
    </row>
    <row r="2293" spans="2:21" ht="12.75">
      <c r="B2293" s="62"/>
      <c r="C2293" s="62"/>
      <c r="D2293" s="62"/>
      <c r="E2293" s="62"/>
      <c r="F2293" s="62"/>
      <c r="G2293" s="62"/>
      <c r="H2293" s="62"/>
      <c r="I2293" s="62"/>
      <c r="J2293" s="62"/>
      <c r="K2293" s="62"/>
      <c r="L2293" s="62"/>
      <c r="M2293" s="62"/>
      <c r="N2293" s="62"/>
      <c r="O2293" s="62"/>
      <c r="P2293" s="62"/>
      <c r="Q2293" s="62"/>
      <c r="R2293" s="62"/>
      <c r="S2293" s="62"/>
      <c r="T2293" s="62"/>
      <c r="U2293" s="62"/>
    </row>
    <row r="2294" spans="2:21" ht="12.75">
      <c r="B2294" s="62"/>
      <c r="C2294" s="62"/>
      <c r="D2294" s="62"/>
      <c r="E2294" s="62"/>
      <c r="F2294" s="62"/>
      <c r="G2294" s="62"/>
      <c r="H2294" s="62"/>
      <c r="I2294" s="62"/>
      <c r="J2294" s="62"/>
      <c r="K2294" s="62"/>
      <c r="L2294" s="62"/>
      <c r="M2294" s="62"/>
      <c r="N2294" s="62"/>
      <c r="O2294" s="62"/>
      <c r="P2294" s="62"/>
      <c r="Q2294" s="62"/>
      <c r="R2294" s="62"/>
      <c r="S2294" s="62"/>
      <c r="T2294" s="62"/>
      <c r="U2294" s="62"/>
    </row>
    <row r="2295" spans="2:22" ht="18">
      <c r="B2295" s="93"/>
      <c r="C2295" s="62"/>
      <c r="D2295" s="62"/>
      <c r="E2295" s="62"/>
      <c r="F2295" s="62"/>
      <c r="G2295" s="62"/>
      <c r="H2295" s="62"/>
      <c r="I2295" s="62"/>
      <c r="J2295" s="56">
        <v>13</v>
      </c>
      <c r="K2295" s="62"/>
      <c r="L2295" s="62"/>
      <c r="M2295" s="62"/>
      <c r="N2295" s="62"/>
      <c r="O2295" s="62"/>
      <c r="P2295" s="62"/>
      <c r="Q2295" s="62"/>
      <c r="R2295" s="62"/>
      <c r="S2295" s="62"/>
      <c r="T2295" s="62"/>
      <c r="U2295" s="62"/>
      <c r="V2295" s="62"/>
    </row>
    <row r="2296" spans="2:22" ht="16.5">
      <c r="B2296" s="93"/>
      <c r="C2296" s="62"/>
      <c r="D2296" s="62"/>
      <c r="E2296" s="62"/>
      <c r="F2296" s="62"/>
      <c r="G2296" s="62"/>
      <c r="H2296" s="62"/>
      <c r="I2296" s="62"/>
      <c r="J2296" s="62"/>
      <c r="K2296" s="62"/>
      <c r="L2296" s="62"/>
      <c r="M2296" s="62"/>
      <c r="N2296" s="62"/>
      <c r="O2296" s="62"/>
      <c r="P2296" s="62"/>
      <c r="Q2296" s="62"/>
      <c r="R2296" s="62"/>
      <c r="S2296" s="62"/>
      <c r="T2296" s="62"/>
      <c r="U2296" s="62"/>
      <c r="V2296" s="62"/>
    </row>
    <row r="2297" spans="2:22" ht="16.5">
      <c r="B2297" s="93"/>
      <c r="C2297" s="62"/>
      <c r="D2297" s="62"/>
      <c r="E2297" s="62"/>
      <c r="F2297" s="62"/>
      <c r="G2297" s="62"/>
      <c r="H2297" s="62"/>
      <c r="I2297" s="62"/>
      <c r="J2297" s="62"/>
      <c r="K2297" s="62"/>
      <c r="L2297" s="62"/>
      <c r="M2297" s="62"/>
      <c r="N2297" s="62"/>
      <c r="O2297" s="62"/>
      <c r="P2297" s="62"/>
      <c r="Q2297" s="62"/>
      <c r="R2297" s="62"/>
      <c r="S2297" s="62"/>
      <c r="T2297" s="62"/>
      <c r="U2297" s="62"/>
      <c r="V2297" s="62"/>
    </row>
    <row r="2298" spans="2:21" ht="23.25">
      <c r="B2298" s="62"/>
      <c r="C2298" s="114"/>
      <c r="D2298" s="114"/>
      <c r="E2298" s="114"/>
      <c r="F2298" s="114"/>
      <c r="G2298" s="114"/>
      <c r="H2298" s="114"/>
      <c r="I2298" s="114"/>
      <c r="J2298" s="114"/>
      <c r="K2298" s="114"/>
      <c r="L2298" s="114"/>
      <c r="M2298" s="114"/>
      <c r="N2298" s="114"/>
      <c r="O2298" s="114"/>
      <c r="P2298" s="114"/>
      <c r="Q2298" s="114"/>
      <c r="R2298" s="114"/>
      <c r="S2298" s="114"/>
      <c r="T2298" s="114"/>
      <c r="U2298" s="114"/>
    </row>
    <row r="2299" spans="2:21" ht="23.25">
      <c r="B2299" s="114" t="s">
        <v>146</v>
      </c>
      <c r="C2299" s="115"/>
      <c r="D2299" s="115"/>
      <c r="E2299" s="115"/>
      <c r="F2299" s="115"/>
      <c r="G2299" s="115"/>
      <c r="H2299" s="115"/>
      <c r="I2299" s="115"/>
      <c r="J2299" s="115"/>
      <c r="K2299" s="115"/>
      <c r="L2299" s="115"/>
      <c r="M2299" s="115"/>
      <c r="N2299" s="115"/>
      <c r="O2299" s="115"/>
      <c r="P2299" s="115"/>
      <c r="Q2299" s="115"/>
      <c r="R2299" s="115"/>
      <c r="S2299" s="115"/>
      <c r="T2299" s="115"/>
      <c r="U2299" s="115"/>
    </row>
    <row r="2300" spans="2:21" ht="22.5" customHeight="1">
      <c r="B2300" s="115" t="s">
        <v>247</v>
      </c>
      <c r="C2300" s="116"/>
      <c r="D2300" s="116"/>
      <c r="E2300" s="116"/>
      <c r="F2300" s="116"/>
      <c r="G2300" s="116"/>
      <c r="H2300" s="116"/>
      <c r="I2300" s="116"/>
      <c r="J2300" s="116"/>
      <c r="K2300" s="116"/>
      <c r="L2300" s="116"/>
      <c r="M2300" s="116"/>
      <c r="N2300" s="116"/>
      <c r="O2300" s="116"/>
      <c r="P2300" s="116"/>
      <c r="Q2300" s="116"/>
      <c r="R2300" s="116"/>
      <c r="S2300" s="116"/>
      <c r="T2300" s="116"/>
      <c r="U2300" s="116"/>
    </row>
    <row r="2301" spans="2:21" ht="22.5" customHeight="1">
      <c r="B2301" s="116"/>
      <c r="C2301" s="119"/>
      <c r="D2301" s="119"/>
      <c r="E2301" s="119"/>
      <c r="F2301" s="229" t="s">
        <v>315</v>
      </c>
      <c r="G2301" s="229"/>
      <c r="H2301" s="229"/>
      <c r="I2301" s="229"/>
      <c r="J2301" s="229"/>
      <c r="K2301" s="229"/>
      <c r="L2301" s="229"/>
      <c r="M2301" s="229"/>
      <c r="N2301" s="229"/>
      <c r="O2301" s="229"/>
      <c r="P2301" s="229"/>
      <c r="Q2301" s="229"/>
      <c r="R2301" s="53"/>
      <c r="S2301" s="53"/>
      <c r="T2301" s="53"/>
      <c r="U2301" s="53"/>
    </row>
    <row r="2302" spans="2:22" ht="22.5" customHeight="1">
      <c r="B2302" s="227" t="s">
        <v>198</v>
      </c>
      <c r="C2302" s="227"/>
      <c r="D2302" s="227"/>
      <c r="E2302" s="227"/>
      <c r="F2302" s="227"/>
      <c r="Q2302" s="3" t="s">
        <v>22</v>
      </c>
      <c r="V2302" s="62"/>
    </row>
    <row r="2303" spans="2:22" ht="22.5" customHeight="1">
      <c r="B2303" s="3" t="s">
        <v>22</v>
      </c>
      <c r="C2303" s="70"/>
      <c r="D2303" s="70" t="s">
        <v>29</v>
      </c>
      <c r="E2303" s="70" t="s">
        <v>4</v>
      </c>
      <c r="F2303" s="71" t="s">
        <v>21</v>
      </c>
      <c r="G2303" s="72" t="s">
        <v>12</v>
      </c>
      <c r="H2303" s="72" t="s">
        <v>13</v>
      </c>
      <c r="I2303" s="73" t="s">
        <v>0</v>
      </c>
      <c r="J2303" s="74" t="s">
        <v>11</v>
      </c>
      <c r="K2303" s="74" t="s">
        <v>12</v>
      </c>
      <c r="L2303" s="72" t="s">
        <v>13</v>
      </c>
      <c r="M2303" s="73" t="s">
        <v>0</v>
      </c>
      <c r="N2303" s="72" t="s">
        <v>14</v>
      </c>
      <c r="O2303" s="74" t="s">
        <v>15</v>
      </c>
      <c r="P2303" s="74" t="s">
        <v>13</v>
      </c>
      <c r="Q2303" s="73" t="s">
        <v>0</v>
      </c>
      <c r="R2303" s="74" t="s">
        <v>23</v>
      </c>
      <c r="S2303" s="74" t="s">
        <v>24</v>
      </c>
      <c r="T2303" s="72" t="s">
        <v>13</v>
      </c>
      <c r="U2303" s="73" t="s">
        <v>0</v>
      </c>
      <c r="V2303" s="62"/>
    </row>
    <row r="2304" spans="2:21" ht="22.5" customHeight="1">
      <c r="B2304" s="69" t="s">
        <v>1</v>
      </c>
      <c r="C2304" s="72" t="s">
        <v>343</v>
      </c>
      <c r="D2304" s="77" t="s">
        <v>30</v>
      </c>
      <c r="E2304" s="70" t="s">
        <v>5</v>
      </c>
      <c r="F2304" s="70" t="s">
        <v>7</v>
      </c>
      <c r="G2304" s="70" t="s">
        <v>8</v>
      </c>
      <c r="H2304" s="70" t="s">
        <v>9</v>
      </c>
      <c r="I2304" s="60" t="s">
        <v>10</v>
      </c>
      <c r="J2304" s="70" t="s">
        <v>7</v>
      </c>
      <c r="K2304" s="70" t="s">
        <v>8</v>
      </c>
      <c r="L2304" s="70" t="s">
        <v>9</v>
      </c>
      <c r="M2304" s="60" t="s">
        <v>10</v>
      </c>
      <c r="N2304" s="70" t="s">
        <v>7</v>
      </c>
      <c r="O2304" s="70" t="s">
        <v>8</v>
      </c>
      <c r="P2304" s="70" t="s">
        <v>9</v>
      </c>
      <c r="Q2304" s="60" t="s">
        <v>10</v>
      </c>
      <c r="R2304" s="73" t="s">
        <v>7</v>
      </c>
      <c r="S2304" s="73" t="s">
        <v>8</v>
      </c>
      <c r="T2304" s="70" t="s">
        <v>9</v>
      </c>
      <c r="U2304" s="60" t="s">
        <v>10</v>
      </c>
    </row>
    <row r="2305" spans="2:17" ht="22.5" customHeight="1">
      <c r="B2305" s="69" t="s">
        <v>3</v>
      </c>
      <c r="C2305" s="101" t="s">
        <v>319</v>
      </c>
      <c r="D2305" s="77" t="s">
        <v>308</v>
      </c>
      <c r="E2305" s="70" t="s">
        <v>6</v>
      </c>
      <c r="F2305" s="70" t="s">
        <v>31</v>
      </c>
      <c r="G2305" s="70" t="s">
        <v>31</v>
      </c>
      <c r="H2305" s="10">
        <v>0.03</v>
      </c>
      <c r="L2305" s="10">
        <v>0.01</v>
      </c>
      <c r="N2305" s="4"/>
      <c r="O2305" s="4"/>
      <c r="P2305" s="10">
        <v>0.01</v>
      </c>
      <c r="Q2305" s="4"/>
    </row>
    <row r="2306" spans="2:21" ht="22.5" customHeight="1">
      <c r="B2306" s="11"/>
      <c r="D2306" s="4" t="s">
        <v>32</v>
      </c>
      <c r="E2306" s="5"/>
      <c r="F2306" s="4" t="s">
        <v>32</v>
      </c>
      <c r="G2306" s="4" t="s">
        <v>32</v>
      </c>
      <c r="H2306" s="4" t="s">
        <v>32</v>
      </c>
      <c r="I2306" s="4" t="s">
        <v>32</v>
      </c>
      <c r="J2306" s="4" t="s">
        <v>32</v>
      </c>
      <c r="K2306" s="4" t="s">
        <v>32</v>
      </c>
      <c r="L2306" s="4" t="s">
        <v>32</v>
      </c>
      <c r="N2306" s="4" t="s">
        <v>32</v>
      </c>
      <c r="O2306" s="4" t="s">
        <v>32</v>
      </c>
      <c r="P2306" s="4" t="s">
        <v>32</v>
      </c>
      <c r="Q2306" s="4" t="s">
        <v>32</v>
      </c>
      <c r="R2306" s="4" t="s">
        <v>32</v>
      </c>
      <c r="S2306" s="4" t="s">
        <v>32</v>
      </c>
      <c r="T2306" s="4" t="s">
        <v>32</v>
      </c>
      <c r="U2306" s="4" t="s">
        <v>32</v>
      </c>
    </row>
    <row r="2307" spans="2:21" ht="22.5" customHeight="1">
      <c r="B2307" s="11"/>
      <c r="C2307" s="60"/>
      <c r="D2307" s="60">
        <v>3</v>
      </c>
      <c r="E2307" s="60">
        <v>4</v>
      </c>
      <c r="F2307" s="60">
        <v>5</v>
      </c>
      <c r="G2307" s="60">
        <v>6</v>
      </c>
      <c r="H2307" s="61">
        <v>7</v>
      </c>
      <c r="I2307" s="60">
        <v>8</v>
      </c>
      <c r="J2307" s="60">
        <v>9</v>
      </c>
      <c r="K2307" s="60">
        <v>10</v>
      </c>
      <c r="L2307" s="61">
        <v>11</v>
      </c>
      <c r="M2307" s="60">
        <v>12</v>
      </c>
      <c r="N2307" s="60">
        <v>13</v>
      </c>
      <c r="O2307" s="60">
        <v>14</v>
      </c>
      <c r="P2307" s="61">
        <v>15</v>
      </c>
      <c r="Q2307" s="60">
        <v>16</v>
      </c>
      <c r="R2307" s="60">
        <v>17</v>
      </c>
      <c r="S2307" s="60">
        <v>18</v>
      </c>
      <c r="T2307" s="60">
        <v>19</v>
      </c>
      <c r="U2307" s="60">
        <v>20</v>
      </c>
    </row>
    <row r="2308" spans="2:8" ht="22.5" customHeight="1">
      <c r="B2308" s="60">
        <v>1</v>
      </c>
      <c r="E2308" s="3" t="s">
        <v>22</v>
      </c>
      <c r="H2308" s="4"/>
    </row>
    <row r="2309" spans="1:22" ht="22.5" customHeight="1">
      <c r="A2309" s="193">
        <v>1</v>
      </c>
      <c r="B2309" s="197" t="s">
        <v>16</v>
      </c>
      <c r="C2309" s="127">
        <v>166</v>
      </c>
      <c r="D2309" s="127">
        <f>SUM(C2309*15)</f>
        <v>2490</v>
      </c>
      <c r="E2309" s="127">
        <f>SUM(C2309*32)</f>
        <v>5312</v>
      </c>
      <c r="F2309" s="127">
        <f>SUM(C2309*22)</f>
        <v>3652</v>
      </c>
      <c r="G2309" s="127">
        <f>SUM(E2309*8)</f>
        <v>42496</v>
      </c>
      <c r="H2309" s="127" t="s">
        <v>20</v>
      </c>
      <c r="I2309" s="128">
        <f>SUM(D2309+F2309+G2309)</f>
        <v>48638</v>
      </c>
      <c r="J2309" s="127">
        <f>SUM(C2309*3)</f>
        <v>498</v>
      </c>
      <c r="K2309" s="127">
        <f>SUM(E2309*0.5)</f>
        <v>2656</v>
      </c>
      <c r="L2309" s="127" t="s">
        <v>20</v>
      </c>
      <c r="M2309" s="128">
        <f>SUM(J2309:L2309)</f>
        <v>3154</v>
      </c>
      <c r="N2309" s="127">
        <f>SUM(C2309*3)</f>
        <v>498</v>
      </c>
      <c r="O2309" s="127">
        <f>SUM(E2309*1)</f>
        <v>5312</v>
      </c>
      <c r="P2309" s="127" t="s">
        <v>20</v>
      </c>
      <c r="Q2309" s="128">
        <f>SUM(N2309:P2309)</f>
        <v>5810</v>
      </c>
      <c r="R2309" s="127">
        <f>SUM(C2309*2)</f>
        <v>332</v>
      </c>
      <c r="S2309" s="127">
        <f>SUM(E2309*0.5)</f>
        <v>2656</v>
      </c>
      <c r="T2309" s="127" t="s">
        <v>20</v>
      </c>
      <c r="U2309" s="128">
        <f>SUM(R2309:T2309)</f>
        <v>2988</v>
      </c>
      <c r="V2309" s="135"/>
    </row>
    <row r="2310" spans="1:22" ht="22.5" customHeight="1">
      <c r="A2310" s="193">
        <v>2</v>
      </c>
      <c r="B2310" s="197" t="s">
        <v>17</v>
      </c>
      <c r="C2310" s="127">
        <v>73</v>
      </c>
      <c r="D2310" s="127">
        <f>SUM(C2310*15)</f>
        <v>1095</v>
      </c>
      <c r="E2310" s="129">
        <f>SUM(C2310*24)</f>
        <v>1752</v>
      </c>
      <c r="F2310" s="127">
        <f>SUM(C2310*32.5)</f>
        <v>2372.5</v>
      </c>
      <c r="G2310" s="127">
        <f>SUM(E2310*8)</f>
        <v>14016</v>
      </c>
      <c r="H2310" s="127" t="s">
        <v>20</v>
      </c>
      <c r="I2310" s="128">
        <f>SUM(D2310+F2310+G2310)</f>
        <v>17483.5</v>
      </c>
      <c r="J2310" s="127">
        <f>SUM(C2310*2.5)</f>
        <v>182.5</v>
      </c>
      <c r="K2310" s="127">
        <f>SUM(E2310*0.5)</f>
        <v>876</v>
      </c>
      <c r="L2310" s="127" t="s">
        <v>20</v>
      </c>
      <c r="M2310" s="128">
        <f>SUM(J2310:L2310)</f>
        <v>1058.5</v>
      </c>
      <c r="N2310" s="127">
        <f>SUM(C2310*3)</f>
        <v>219</v>
      </c>
      <c r="O2310" s="127">
        <f>SUM(E2310*1)</f>
        <v>1752</v>
      </c>
      <c r="P2310" s="127" t="s">
        <v>20</v>
      </c>
      <c r="Q2310" s="128">
        <f>SUM(N2310:P2310)</f>
        <v>1971</v>
      </c>
      <c r="R2310" s="127">
        <f>SUM(C2310*2)</f>
        <v>146</v>
      </c>
      <c r="S2310" s="127">
        <f>SUM(E2310*0.5)</f>
        <v>876</v>
      </c>
      <c r="T2310" s="127" t="s">
        <v>20</v>
      </c>
      <c r="U2310" s="128">
        <f>SUM(R2310:T2310)</f>
        <v>1022</v>
      </c>
      <c r="V2310" s="135"/>
    </row>
    <row r="2311" spans="1:22" ht="23.25">
      <c r="A2311" s="193">
        <v>3</v>
      </c>
      <c r="B2311" s="197" t="s">
        <v>18</v>
      </c>
      <c r="C2311" s="127">
        <v>112</v>
      </c>
      <c r="D2311" s="127">
        <f>SUM(C2311*15)</f>
        <v>1680</v>
      </c>
      <c r="E2311" s="127">
        <f>SUM(C2311*32)</f>
        <v>3584</v>
      </c>
      <c r="F2311" s="127">
        <f>SUM(C2311*32.5)</f>
        <v>3640</v>
      </c>
      <c r="G2311" s="127">
        <f>SUM(E2311*8)</f>
        <v>28672</v>
      </c>
      <c r="H2311" s="127" t="s">
        <v>20</v>
      </c>
      <c r="I2311" s="128">
        <f>SUM(D2311+F2311+G2311)</f>
        <v>33992</v>
      </c>
      <c r="J2311" s="127">
        <f>SUM(C2311*2.5)</f>
        <v>280</v>
      </c>
      <c r="K2311" s="127">
        <f>SUM(E2311*0.5)</f>
        <v>1792</v>
      </c>
      <c r="L2311" s="127" t="s">
        <v>20</v>
      </c>
      <c r="M2311" s="128">
        <f>SUM(J2311:L2311)</f>
        <v>2072</v>
      </c>
      <c r="N2311" s="127">
        <f>SUM(C2311*3)</f>
        <v>336</v>
      </c>
      <c r="O2311" s="127">
        <f>SUM(E2311*1)</f>
        <v>3584</v>
      </c>
      <c r="P2311" s="127" t="s">
        <v>20</v>
      </c>
      <c r="Q2311" s="128">
        <f>SUM(N2311:P2311)</f>
        <v>3920</v>
      </c>
      <c r="R2311" s="127">
        <f>SUM(C2311*2)</f>
        <v>224</v>
      </c>
      <c r="S2311" s="127">
        <f>SUM(E2311*0.5)</f>
        <v>1792</v>
      </c>
      <c r="T2311" s="127" t="s">
        <v>20</v>
      </c>
      <c r="U2311" s="128">
        <f>SUM(R2311:T2311)</f>
        <v>2016</v>
      </c>
      <c r="V2311" s="135"/>
    </row>
    <row r="2312" spans="1:22" ht="23.25">
      <c r="A2312" s="193">
        <v>4</v>
      </c>
      <c r="B2312" s="197" t="s">
        <v>84</v>
      </c>
      <c r="C2312" s="132">
        <v>51</v>
      </c>
      <c r="D2312" s="127">
        <f>SUM(C2312*15)</f>
        <v>765</v>
      </c>
      <c r="E2312" s="129">
        <f>SUM(C2312*24)</f>
        <v>1224</v>
      </c>
      <c r="F2312" s="127">
        <f>SUM(F2309:F2311)</f>
        <v>9664.5</v>
      </c>
      <c r="G2312" s="127">
        <f>SUM(G2309:G2311)</f>
        <v>85184</v>
      </c>
      <c r="H2312" s="127" t="s">
        <v>20</v>
      </c>
      <c r="I2312" s="127">
        <f>SUM(I2309:I2311)</f>
        <v>100113.5</v>
      </c>
      <c r="J2312" s="127">
        <f>SUM(J2309:J2311)</f>
        <v>960.5</v>
      </c>
      <c r="K2312" s="127">
        <f>SUM(K2309:K2311)</f>
        <v>5324</v>
      </c>
      <c r="L2312" s="127" t="s">
        <v>20</v>
      </c>
      <c r="M2312" s="127">
        <f>SUM(M2309:M2311)</f>
        <v>6284.5</v>
      </c>
      <c r="N2312" s="127">
        <f>SUM(N2309:N2311)</f>
        <v>1053</v>
      </c>
      <c r="O2312" s="127">
        <f>SUM(O2309:O2311)</f>
        <v>10648</v>
      </c>
      <c r="P2312" s="127" t="s">
        <v>20</v>
      </c>
      <c r="Q2312" s="127">
        <f>SUM(Q2309:Q2311)</f>
        <v>11701</v>
      </c>
      <c r="R2312" s="127">
        <f>SUM(R2309:R2311)</f>
        <v>702</v>
      </c>
      <c r="S2312" s="127">
        <f>SUM(S2309:S2311)</f>
        <v>5324</v>
      </c>
      <c r="T2312" s="127" t="s">
        <v>20</v>
      </c>
      <c r="U2312" s="127">
        <f>SUM(U2309:U2311)</f>
        <v>6026</v>
      </c>
      <c r="V2312" s="135"/>
    </row>
    <row r="2313" spans="2:21" ht="19.5">
      <c r="B2313" s="133" t="s">
        <v>27</v>
      </c>
      <c r="C2313" s="130">
        <f>C2312+C2311+C2310+C2309</f>
        <v>402</v>
      </c>
      <c r="D2313" s="127">
        <f>SUM(C2313*15)</f>
        <v>6030</v>
      </c>
      <c r="E2313" s="130">
        <f aca="true" t="shared" si="58" ref="E2313:U2313">E2312+E2311+E2310+E2309</f>
        <v>11872</v>
      </c>
      <c r="F2313" s="13">
        <f t="shared" si="58"/>
        <v>19329</v>
      </c>
      <c r="G2313" s="13">
        <f t="shared" si="58"/>
        <v>170368</v>
      </c>
      <c r="H2313" s="127" t="s">
        <v>20</v>
      </c>
      <c r="I2313" s="13">
        <f>I2312+I2311+I2310+I2309</f>
        <v>200227</v>
      </c>
      <c r="J2313" s="130">
        <f t="shared" si="58"/>
        <v>1921</v>
      </c>
      <c r="K2313" s="130">
        <f t="shared" si="58"/>
        <v>10648</v>
      </c>
      <c r="L2313" s="127" t="s">
        <v>20</v>
      </c>
      <c r="M2313" s="13">
        <f t="shared" si="58"/>
        <v>12569</v>
      </c>
      <c r="N2313" s="13">
        <f t="shared" si="58"/>
        <v>2106</v>
      </c>
      <c r="O2313" s="13">
        <f t="shared" si="58"/>
        <v>21296</v>
      </c>
      <c r="P2313" s="127" t="s">
        <v>20</v>
      </c>
      <c r="Q2313" s="13">
        <f t="shared" si="58"/>
        <v>23402</v>
      </c>
      <c r="R2313" s="13">
        <f t="shared" si="58"/>
        <v>1404</v>
      </c>
      <c r="S2313" s="13">
        <f t="shared" si="58"/>
        <v>10648</v>
      </c>
      <c r="T2313" s="127" t="s">
        <v>20</v>
      </c>
      <c r="U2313" s="13">
        <f t="shared" si="58"/>
        <v>12052</v>
      </c>
    </row>
    <row r="2314" spans="2:21" ht="15.75">
      <c r="B2314" s="184" t="s">
        <v>298</v>
      </c>
      <c r="C2314" s="185"/>
      <c r="D2314" s="185"/>
      <c r="E2314" s="185"/>
      <c r="F2314" s="241"/>
      <c r="G2314" s="241"/>
      <c r="H2314" s="241"/>
      <c r="I2314" s="241"/>
      <c r="J2314" s="241"/>
      <c r="K2314" s="241"/>
      <c r="L2314" s="212"/>
      <c r="M2314" s="212"/>
      <c r="N2314" s="212"/>
      <c r="O2314" s="212"/>
      <c r="P2314" s="80"/>
      <c r="Q2314" s="80"/>
      <c r="R2314" s="212"/>
      <c r="S2314" s="212"/>
      <c r="T2314" s="212"/>
      <c r="U2314" s="212"/>
    </row>
    <row r="2315" spans="2:21" ht="18.75">
      <c r="B2315" s="187" t="s">
        <v>69</v>
      </c>
      <c r="C2315" s="211"/>
      <c r="D2315" s="211"/>
      <c r="E2315" s="211" t="s">
        <v>265</v>
      </c>
      <c r="F2315" s="211"/>
      <c r="G2315" s="211" t="s">
        <v>269</v>
      </c>
      <c r="H2315" s="214"/>
      <c r="I2315" s="214"/>
      <c r="J2315" s="214"/>
      <c r="K2315" s="214"/>
      <c r="L2315" s="215" t="s">
        <v>207</v>
      </c>
      <c r="M2315" s="215"/>
      <c r="N2315" s="215"/>
      <c r="O2315" s="215"/>
      <c r="P2315" s="199"/>
      <c r="Q2315" s="107"/>
      <c r="R2315" s="215" t="s">
        <v>206</v>
      </c>
      <c r="S2315" s="216"/>
      <c r="T2315" s="216"/>
      <c r="U2315" s="216"/>
    </row>
    <row r="2316" spans="2:21" ht="18.75">
      <c r="B2316" s="80"/>
      <c r="C2316" s="66"/>
      <c r="D2316" s="65" t="s">
        <v>267</v>
      </c>
      <c r="E2316" s="66" t="s">
        <v>266</v>
      </c>
      <c r="F2316" s="65" t="s">
        <v>267</v>
      </c>
      <c r="G2316" s="96"/>
      <c r="H2316" s="96"/>
      <c r="I2316" s="96"/>
      <c r="J2316" s="96"/>
      <c r="K2316" s="96"/>
      <c r="L2316" s="215" t="s">
        <v>208</v>
      </c>
      <c r="M2316" s="216"/>
      <c r="N2316" s="216"/>
      <c r="O2316" s="216"/>
      <c r="P2316" s="199"/>
      <c r="Q2316" s="199"/>
      <c r="R2316" s="199"/>
      <c r="S2316" s="199"/>
      <c r="T2316" s="199"/>
      <c r="U2316" s="199"/>
    </row>
    <row r="2317" spans="2:21" ht="18.75">
      <c r="B2317" s="80"/>
      <c r="C2317" s="85"/>
      <c r="D2317" s="85">
        <v>0</v>
      </c>
      <c r="E2317" s="85">
        <v>35</v>
      </c>
      <c r="F2317" s="85">
        <v>31</v>
      </c>
      <c r="G2317" s="96"/>
      <c r="H2317" s="96"/>
      <c r="I2317" s="96"/>
      <c r="J2317" s="96"/>
      <c r="K2317" s="96"/>
      <c r="L2317" s="215" t="s">
        <v>209</v>
      </c>
      <c r="M2317" s="216"/>
      <c r="N2317" s="216"/>
      <c r="O2317" s="216"/>
      <c r="P2317" s="199"/>
      <c r="Q2317" s="199"/>
      <c r="R2317" s="199"/>
      <c r="S2317" s="199"/>
      <c r="T2317" s="199"/>
      <c r="U2317" s="199"/>
    </row>
    <row r="2318" spans="2:21" ht="15.75">
      <c r="B2318" s="49" t="s">
        <v>263</v>
      </c>
      <c r="C2318" s="85"/>
      <c r="D2318" s="85">
        <v>0</v>
      </c>
      <c r="E2318" s="85">
        <v>0</v>
      </c>
      <c r="F2318" s="85">
        <v>0</v>
      </c>
      <c r="G2318" s="96"/>
      <c r="H2318" s="96"/>
      <c r="I2318" s="96"/>
      <c r="J2318" s="96"/>
      <c r="K2318" s="96"/>
      <c r="L2318" s="96"/>
      <c r="M2318" s="96"/>
      <c r="N2318" s="96"/>
      <c r="O2318" s="96"/>
      <c r="P2318" s="96"/>
      <c r="Q2318" s="96"/>
      <c r="R2318" s="96"/>
      <c r="S2318" s="96"/>
      <c r="T2318" s="96"/>
      <c r="U2318" s="96"/>
    </row>
    <row r="2319" spans="2:21" ht="16.5">
      <c r="B2319" s="49" t="s">
        <v>264</v>
      </c>
      <c r="C2319" s="90"/>
      <c r="D2319" s="90">
        <f>D2317+D2318</f>
        <v>0</v>
      </c>
      <c r="E2319" s="90">
        <f>E2317+E2318</f>
        <v>35</v>
      </c>
      <c r="F2319" s="90">
        <f>F2317+F2318</f>
        <v>31</v>
      </c>
      <c r="G2319" s="213" t="s">
        <v>0</v>
      </c>
      <c r="H2319" s="214"/>
      <c r="I2319" s="214"/>
      <c r="J2319" s="214"/>
      <c r="K2319" s="214"/>
      <c r="L2319" s="214"/>
      <c r="M2319" s="214"/>
      <c r="N2319" s="214"/>
      <c r="O2319" s="214"/>
      <c r="P2319" s="214"/>
      <c r="Q2319" s="214"/>
      <c r="R2319" s="214"/>
      <c r="S2319" s="214"/>
      <c r="T2319" s="214"/>
      <c r="U2319" s="214"/>
    </row>
    <row r="2320" spans="2:21" ht="16.5">
      <c r="B2320" s="82" t="s">
        <v>27</v>
      </c>
      <c r="C2320" s="210"/>
      <c r="D2320" s="210"/>
      <c r="E2320" s="210"/>
      <c r="F2320" s="210"/>
      <c r="G2320" s="213" t="s">
        <v>310</v>
      </c>
      <c r="H2320" s="213"/>
      <c r="I2320" s="213"/>
      <c r="J2320" s="213"/>
      <c r="K2320" s="213"/>
      <c r="L2320" s="213"/>
      <c r="M2320" s="213"/>
      <c r="N2320" s="213"/>
      <c r="O2320" s="213"/>
      <c r="P2320" s="213"/>
      <c r="Q2320" s="213"/>
      <c r="R2320" s="213"/>
      <c r="S2320" s="213"/>
      <c r="T2320" s="213"/>
      <c r="U2320" s="213"/>
    </row>
    <row r="2321" spans="2:21" ht="16.5">
      <c r="B2321" s="82" t="s">
        <v>102</v>
      </c>
      <c r="C2321" s="211"/>
      <c r="D2321" s="211"/>
      <c r="E2321" s="90"/>
      <c r="F2321" s="90"/>
      <c r="G2321" s="213" t="s">
        <v>305</v>
      </c>
      <c r="H2321" s="214"/>
      <c r="I2321" s="214"/>
      <c r="J2321" s="214"/>
      <c r="K2321" s="214"/>
      <c r="L2321" s="214"/>
      <c r="M2321" s="214"/>
      <c r="N2321" s="214"/>
      <c r="O2321" s="214"/>
      <c r="P2321" s="214"/>
      <c r="Q2321" s="214"/>
      <c r="R2321" s="214"/>
      <c r="S2321" s="214"/>
      <c r="T2321" s="214"/>
      <c r="U2321" s="214"/>
    </row>
    <row r="2322" spans="2:21" ht="16.5">
      <c r="B2322" s="93" t="s">
        <v>251</v>
      </c>
      <c r="C2322" s="90"/>
      <c r="D2322" s="90"/>
      <c r="E2322" s="90"/>
      <c r="F2322" s="90"/>
      <c r="G2322" s="49"/>
      <c r="H2322" s="50"/>
      <c r="I2322" s="50"/>
      <c r="J2322" s="50"/>
      <c r="K2322" s="50"/>
      <c r="L2322" s="50"/>
      <c r="M2322" s="50"/>
      <c r="N2322" s="50"/>
      <c r="O2322" s="50"/>
      <c r="P2322" s="50"/>
      <c r="Q2322" s="50"/>
      <c r="R2322" s="50"/>
      <c r="S2322" s="50"/>
      <c r="T2322" s="50"/>
      <c r="U2322" s="50"/>
    </row>
    <row r="2323" spans="1:24" ht="16.5" customHeight="1">
      <c r="A2323" s="49" t="s">
        <v>299</v>
      </c>
      <c r="B2323" s="49"/>
      <c r="C2323" s="49"/>
      <c r="D2323" s="49"/>
      <c r="E2323" s="49"/>
      <c r="F2323" s="49"/>
      <c r="G2323" s="49"/>
      <c r="H2323" s="49"/>
      <c r="I2323" s="49"/>
      <c r="J2323" s="49"/>
      <c r="K2323" s="49"/>
      <c r="L2323" s="49"/>
      <c r="M2323" s="49"/>
      <c r="N2323" s="49"/>
      <c r="O2323" s="49"/>
      <c r="P2323" s="49"/>
      <c r="Q2323" s="49"/>
      <c r="R2323" s="49"/>
      <c r="S2323" s="49"/>
      <c r="T2323" s="49"/>
      <c r="U2323" s="49"/>
      <c r="V2323" s="49"/>
      <c r="W2323" s="49"/>
      <c r="X2323" s="49"/>
    </row>
    <row r="2324" spans="2:21" ht="16.5">
      <c r="B2324" s="93"/>
      <c r="C2324" s="93"/>
      <c r="D2324" s="93"/>
      <c r="E2324" s="93"/>
      <c r="F2324" s="93"/>
      <c r="G2324" s="93"/>
      <c r="H2324" s="93"/>
      <c r="I2324" s="93"/>
      <c r="J2324" s="93"/>
      <c r="K2324" s="93"/>
      <c r="L2324" s="93"/>
      <c r="M2324" s="93"/>
      <c r="N2324" s="93"/>
      <c r="O2324" s="93"/>
      <c r="P2324" s="93"/>
      <c r="Q2324" s="93"/>
      <c r="R2324" s="93"/>
      <c r="S2324" s="93"/>
      <c r="T2324" s="93"/>
      <c r="U2324" s="93"/>
    </row>
    <row r="2325" spans="2:21" ht="16.5">
      <c r="B2325" s="93"/>
      <c r="C2325" s="93"/>
      <c r="D2325" s="93"/>
      <c r="E2325" s="93"/>
      <c r="F2325" s="93"/>
      <c r="G2325" s="93"/>
      <c r="H2325" s="93"/>
      <c r="I2325" s="93"/>
      <c r="J2325" s="93"/>
      <c r="K2325" s="93"/>
      <c r="L2325" s="93"/>
      <c r="M2325" s="93"/>
      <c r="N2325" s="93"/>
      <c r="O2325" s="93"/>
      <c r="P2325" s="93"/>
      <c r="Q2325" s="93"/>
      <c r="R2325" s="93"/>
      <c r="S2325" s="93"/>
      <c r="T2325" s="93"/>
      <c r="U2325" s="93"/>
    </row>
    <row r="2326" spans="2:21" ht="16.5">
      <c r="B2326" s="93"/>
      <c r="C2326" s="93"/>
      <c r="D2326" s="93"/>
      <c r="E2326" s="93"/>
      <c r="F2326" s="93"/>
      <c r="G2326" s="93"/>
      <c r="H2326" s="93"/>
      <c r="I2326" s="93"/>
      <c r="J2326" s="93"/>
      <c r="K2326" s="93"/>
      <c r="L2326" s="93"/>
      <c r="M2326" s="93"/>
      <c r="N2326" s="93"/>
      <c r="O2326" s="93"/>
      <c r="P2326" s="93"/>
      <c r="Q2326" s="93"/>
      <c r="R2326" s="93"/>
      <c r="S2326" s="93"/>
      <c r="T2326" s="93"/>
      <c r="U2326" s="93"/>
    </row>
    <row r="2327" spans="2:21" ht="16.5">
      <c r="B2327" s="93"/>
      <c r="C2327" s="93"/>
      <c r="D2327" s="93"/>
      <c r="E2327" s="93"/>
      <c r="F2327" s="93"/>
      <c r="G2327" s="93"/>
      <c r="H2327" s="93"/>
      <c r="I2327" s="93"/>
      <c r="J2327" s="93"/>
      <c r="K2327" s="93"/>
      <c r="L2327" s="93"/>
      <c r="M2327" s="93"/>
      <c r="N2327" s="93"/>
      <c r="O2327" s="93"/>
      <c r="P2327" s="93"/>
      <c r="Q2327" s="93"/>
      <c r="R2327" s="93"/>
      <c r="S2327" s="93"/>
      <c r="T2327" s="93"/>
      <c r="U2327" s="93"/>
    </row>
    <row r="2328" spans="2:21" ht="16.5">
      <c r="B2328" s="93"/>
      <c r="C2328" s="93"/>
      <c r="D2328" s="93"/>
      <c r="E2328" s="93"/>
      <c r="F2328" s="93"/>
      <c r="G2328" s="93"/>
      <c r="H2328" s="93"/>
      <c r="I2328" s="93"/>
      <c r="J2328" s="93"/>
      <c r="K2328" s="93"/>
      <c r="L2328" s="93"/>
      <c r="M2328" s="93"/>
      <c r="N2328" s="93"/>
      <c r="O2328" s="93"/>
      <c r="P2328" s="93"/>
      <c r="Q2328" s="93"/>
      <c r="R2328" s="93"/>
      <c r="S2328" s="93"/>
      <c r="T2328" s="93"/>
      <c r="U2328" s="93"/>
    </row>
    <row r="2329" spans="2:21" ht="16.5">
      <c r="B2329" s="93"/>
      <c r="C2329" s="93"/>
      <c r="D2329" s="93"/>
      <c r="E2329" s="93"/>
      <c r="F2329" s="93"/>
      <c r="G2329" s="93"/>
      <c r="H2329" s="93"/>
      <c r="I2329" s="93"/>
      <c r="J2329" s="93"/>
      <c r="K2329" s="93"/>
      <c r="L2329" s="93"/>
      <c r="M2329" s="93"/>
      <c r="N2329" s="93"/>
      <c r="O2329" s="93"/>
      <c r="P2329" s="93"/>
      <c r="Q2329" s="93"/>
      <c r="R2329" s="93"/>
      <c r="S2329" s="93"/>
      <c r="T2329" s="93"/>
      <c r="U2329" s="93"/>
    </row>
    <row r="2330" spans="2:21" ht="16.5">
      <c r="B2330" s="93"/>
      <c r="C2330" s="93"/>
      <c r="D2330" s="93"/>
      <c r="E2330" s="93"/>
      <c r="F2330" s="93"/>
      <c r="G2330" s="93"/>
      <c r="H2330" s="93"/>
      <c r="I2330" s="93"/>
      <c r="J2330" s="93"/>
      <c r="K2330" s="93"/>
      <c r="L2330" s="93"/>
      <c r="M2330" s="93"/>
      <c r="N2330" s="93"/>
      <c r="O2330" s="93"/>
      <c r="P2330" s="93"/>
      <c r="Q2330" s="93"/>
      <c r="R2330" s="93"/>
      <c r="S2330" s="93"/>
      <c r="T2330" s="93"/>
      <c r="U2330" s="93"/>
    </row>
    <row r="2331" spans="2:21" ht="16.5">
      <c r="B2331" s="93"/>
      <c r="C2331" s="93"/>
      <c r="D2331" s="93"/>
      <c r="E2331" s="93"/>
      <c r="F2331" s="93"/>
      <c r="G2331" s="93"/>
      <c r="H2331" s="93"/>
      <c r="I2331" s="93"/>
      <c r="J2331" s="93"/>
      <c r="K2331" s="93"/>
      <c r="L2331" s="93"/>
      <c r="M2331" s="93"/>
      <c r="N2331" s="93"/>
      <c r="O2331" s="93"/>
      <c r="P2331" s="93"/>
      <c r="Q2331" s="93"/>
      <c r="R2331" s="93"/>
      <c r="S2331" s="93"/>
      <c r="T2331" s="93"/>
      <c r="U2331" s="93"/>
    </row>
    <row r="2332" spans="2:21" ht="16.5">
      <c r="B2332" s="93"/>
      <c r="C2332" s="93"/>
      <c r="D2332" s="93"/>
      <c r="E2332" s="93"/>
      <c r="F2332" s="93"/>
      <c r="G2332" s="93"/>
      <c r="H2332" s="93"/>
      <c r="I2332" s="93"/>
      <c r="J2332" s="93"/>
      <c r="K2332" s="93"/>
      <c r="L2332" s="93"/>
      <c r="M2332" s="93"/>
      <c r="N2332" s="93"/>
      <c r="O2332" s="93"/>
      <c r="P2332" s="93"/>
      <c r="Q2332" s="93"/>
      <c r="R2332" s="93"/>
      <c r="S2332" s="93"/>
      <c r="T2332" s="93"/>
      <c r="U2332" s="93"/>
    </row>
    <row r="2333" spans="2:21" ht="16.5">
      <c r="B2333" s="93"/>
      <c r="C2333" s="93"/>
      <c r="D2333" s="93"/>
      <c r="E2333" s="93"/>
      <c r="F2333" s="93"/>
      <c r="G2333" s="93"/>
      <c r="H2333" s="93"/>
      <c r="I2333" s="93"/>
      <c r="J2333" s="93"/>
      <c r="K2333" s="93"/>
      <c r="L2333" s="93"/>
      <c r="M2333" s="93"/>
      <c r="N2333" s="93"/>
      <c r="O2333" s="93"/>
      <c r="P2333" s="93"/>
      <c r="Q2333" s="93"/>
      <c r="R2333" s="93"/>
      <c r="S2333" s="93"/>
      <c r="T2333" s="93"/>
      <c r="U2333" s="93"/>
    </row>
    <row r="2334" spans="2:21" ht="16.5">
      <c r="B2334" s="93"/>
      <c r="C2334" s="93"/>
      <c r="D2334" s="93"/>
      <c r="E2334" s="93"/>
      <c r="F2334" s="93"/>
      <c r="G2334" s="93"/>
      <c r="H2334" s="93"/>
      <c r="I2334" s="93"/>
      <c r="J2334" s="93"/>
      <c r="K2334" s="93"/>
      <c r="L2334" s="93"/>
      <c r="M2334" s="93"/>
      <c r="N2334" s="93"/>
      <c r="O2334" s="93"/>
      <c r="P2334" s="93"/>
      <c r="Q2334" s="93"/>
      <c r="R2334" s="93"/>
      <c r="S2334" s="93"/>
      <c r="T2334" s="93"/>
      <c r="U2334" s="93"/>
    </row>
    <row r="2335" spans="2:21" ht="18">
      <c r="B2335" s="93"/>
      <c r="C2335" s="93"/>
      <c r="D2335" s="93"/>
      <c r="E2335" s="93"/>
      <c r="F2335" s="93"/>
      <c r="G2335" s="93"/>
      <c r="H2335" s="93"/>
      <c r="I2335" s="93"/>
      <c r="J2335" s="56">
        <v>14</v>
      </c>
      <c r="K2335" s="93"/>
      <c r="L2335" s="93"/>
      <c r="M2335" s="93"/>
      <c r="N2335" s="93"/>
      <c r="O2335" s="93"/>
      <c r="P2335" s="93"/>
      <c r="Q2335" s="93"/>
      <c r="R2335" s="93"/>
      <c r="S2335" s="93"/>
      <c r="T2335" s="93"/>
      <c r="U2335" s="93"/>
    </row>
    <row r="2336" spans="2:21" ht="23.25">
      <c r="B2336" s="93"/>
      <c r="C2336" s="114"/>
      <c r="D2336" s="114"/>
      <c r="E2336" s="114"/>
      <c r="F2336" s="114"/>
      <c r="G2336" s="114"/>
      <c r="H2336" s="114"/>
      <c r="I2336" s="114"/>
      <c r="J2336" s="114"/>
      <c r="K2336" s="114"/>
      <c r="L2336" s="114"/>
      <c r="M2336" s="114"/>
      <c r="N2336" s="114"/>
      <c r="O2336" s="114"/>
      <c r="P2336" s="114"/>
      <c r="Q2336" s="114"/>
      <c r="R2336" s="114"/>
      <c r="S2336" s="114"/>
      <c r="T2336" s="114"/>
      <c r="U2336" s="114"/>
    </row>
    <row r="2337" spans="2:21" ht="23.25">
      <c r="B2337" s="114" t="s">
        <v>146</v>
      </c>
      <c r="C2337" s="115"/>
      <c r="D2337" s="115"/>
      <c r="E2337" s="115"/>
      <c r="F2337" s="115"/>
      <c r="G2337" s="115"/>
      <c r="H2337" s="115"/>
      <c r="I2337" s="115"/>
      <c r="J2337" s="115"/>
      <c r="K2337" s="115"/>
      <c r="L2337" s="115"/>
      <c r="M2337" s="115"/>
      <c r="N2337" s="115"/>
      <c r="O2337" s="115"/>
      <c r="P2337" s="115"/>
      <c r="Q2337" s="115"/>
      <c r="R2337" s="115"/>
      <c r="S2337" s="115"/>
      <c r="T2337" s="115"/>
      <c r="U2337" s="115"/>
    </row>
    <row r="2338" spans="2:21" ht="22.5">
      <c r="B2338" s="115" t="s">
        <v>247</v>
      </c>
      <c r="C2338" s="116"/>
      <c r="D2338" s="116"/>
      <c r="E2338" s="116"/>
      <c r="F2338" s="116"/>
      <c r="G2338" s="116"/>
      <c r="H2338" s="116"/>
      <c r="I2338" s="116"/>
      <c r="J2338" s="116"/>
      <c r="K2338" s="116"/>
      <c r="L2338" s="116"/>
      <c r="M2338" s="116"/>
      <c r="N2338" s="116"/>
      <c r="O2338" s="116"/>
      <c r="P2338" s="116"/>
      <c r="Q2338" s="116"/>
      <c r="R2338" s="116"/>
      <c r="S2338" s="116"/>
      <c r="T2338" s="116"/>
      <c r="U2338" s="116"/>
    </row>
    <row r="2339" spans="2:21" ht="23.25">
      <c r="B2339" s="116"/>
      <c r="C2339" s="119"/>
      <c r="D2339" s="119"/>
      <c r="E2339" s="119"/>
      <c r="F2339" s="229" t="s">
        <v>313</v>
      </c>
      <c r="G2339" s="229"/>
      <c r="H2339" s="229"/>
      <c r="I2339" s="229"/>
      <c r="J2339" s="229"/>
      <c r="K2339" s="229"/>
      <c r="L2339" s="229"/>
      <c r="M2339" s="229"/>
      <c r="N2339" s="229"/>
      <c r="O2339" s="229"/>
      <c r="P2339" s="229"/>
      <c r="Q2339" s="229"/>
      <c r="R2339" s="53"/>
      <c r="S2339" s="53"/>
      <c r="T2339" s="53"/>
      <c r="U2339" s="53"/>
    </row>
    <row r="2340" spans="2:22" ht="18.75">
      <c r="B2340" s="119" t="s">
        <v>199</v>
      </c>
      <c r="Q2340" s="3" t="s">
        <v>22</v>
      </c>
      <c r="V2340" s="62"/>
    </row>
    <row r="2341" spans="2:22" ht="24" customHeight="1">
      <c r="B2341" s="3"/>
      <c r="C2341" s="70"/>
      <c r="D2341" s="70" t="s">
        <v>29</v>
      </c>
      <c r="E2341" s="70" t="s">
        <v>4</v>
      </c>
      <c r="F2341" s="71" t="s">
        <v>21</v>
      </c>
      <c r="G2341" s="72" t="s">
        <v>12</v>
      </c>
      <c r="H2341" s="72" t="s">
        <v>13</v>
      </c>
      <c r="I2341" s="73" t="s">
        <v>0</v>
      </c>
      <c r="J2341" s="74" t="s">
        <v>11</v>
      </c>
      <c r="K2341" s="74" t="s">
        <v>12</v>
      </c>
      <c r="L2341" s="72" t="s">
        <v>13</v>
      </c>
      <c r="M2341" s="73" t="s">
        <v>0</v>
      </c>
      <c r="N2341" s="72" t="s">
        <v>14</v>
      </c>
      <c r="O2341" s="74" t="s">
        <v>15</v>
      </c>
      <c r="P2341" s="74" t="s">
        <v>13</v>
      </c>
      <c r="Q2341" s="73" t="s">
        <v>0</v>
      </c>
      <c r="R2341" s="74" t="s">
        <v>23</v>
      </c>
      <c r="S2341" s="74" t="s">
        <v>24</v>
      </c>
      <c r="T2341" s="72" t="s">
        <v>13</v>
      </c>
      <c r="U2341" s="73" t="s">
        <v>0</v>
      </c>
      <c r="V2341" s="62"/>
    </row>
    <row r="2342" spans="2:21" ht="24" customHeight="1">
      <c r="B2342" s="69" t="s">
        <v>1</v>
      </c>
      <c r="C2342" s="72" t="s">
        <v>343</v>
      </c>
      <c r="D2342" s="70" t="s">
        <v>30</v>
      </c>
      <c r="E2342" s="70" t="s">
        <v>5</v>
      </c>
      <c r="F2342" s="70" t="s">
        <v>7</v>
      </c>
      <c r="G2342" s="70" t="s">
        <v>8</v>
      </c>
      <c r="H2342" s="70" t="s">
        <v>9</v>
      </c>
      <c r="I2342" s="60" t="s">
        <v>10</v>
      </c>
      <c r="J2342" s="70" t="s">
        <v>7</v>
      </c>
      <c r="K2342" s="70" t="s">
        <v>8</v>
      </c>
      <c r="L2342" s="70" t="s">
        <v>9</v>
      </c>
      <c r="M2342" s="60" t="s">
        <v>10</v>
      </c>
      <c r="N2342" s="70" t="s">
        <v>7</v>
      </c>
      <c r="O2342" s="70" t="s">
        <v>8</v>
      </c>
      <c r="P2342" s="70" t="s">
        <v>9</v>
      </c>
      <c r="Q2342" s="60" t="s">
        <v>10</v>
      </c>
      <c r="R2342" s="73" t="s">
        <v>7</v>
      </c>
      <c r="S2342" s="73" t="s">
        <v>8</v>
      </c>
      <c r="T2342" s="70" t="s">
        <v>9</v>
      </c>
      <c r="U2342" s="60" t="s">
        <v>10</v>
      </c>
    </row>
    <row r="2343" spans="2:17" ht="24" customHeight="1">
      <c r="B2343" s="69" t="s">
        <v>3</v>
      </c>
      <c r="C2343" s="101" t="s">
        <v>319</v>
      </c>
      <c r="D2343" s="70" t="s">
        <v>308</v>
      </c>
      <c r="E2343" s="70" t="s">
        <v>6</v>
      </c>
      <c r="F2343" s="70" t="s">
        <v>31</v>
      </c>
      <c r="G2343" s="70" t="s">
        <v>31</v>
      </c>
      <c r="H2343" s="10">
        <v>0.03</v>
      </c>
      <c r="L2343" s="10">
        <v>0.01</v>
      </c>
      <c r="N2343" s="4"/>
      <c r="O2343" s="4"/>
      <c r="P2343" s="10">
        <v>0.01</v>
      </c>
      <c r="Q2343" s="4"/>
    </row>
    <row r="2344" spans="2:21" ht="24" customHeight="1">
      <c r="B2344" s="11"/>
      <c r="D2344" s="4" t="s">
        <v>32</v>
      </c>
      <c r="E2344" s="5"/>
      <c r="F2344" s="4" t="s">
        <v>32</v>
      </c>
      <c r="G2344" s="4" t="s">
        <v>32</v>
      </c>
      <c r="H2344" s="4" t="s">
        <v>32</v>
      </c>
      <c r="I2344" s="4" t="s">
        <v>32</v>
      </c>
      <c r="J2344" s="4" t="s">
        <v>32</v>
      </c>
      <c r="K2344" s="4" t="s">
        <v>32</v>
      </c>
      <c r="L2344" s="4" t="s">
        <v>32</v>
      </c>
      <c r="N2344" s="4" t="s">
        <v>32</v>
      </c>
      <c r="O2344" s="4" t="s">
        <v>32</v>
      </c>
      <c r="P2344" s="4" t="s">
        <v>32</v>
      </c>
      <c r="Q2344" s="4" t="s">
        <v>32</v>
      </c>
      <c r="R2344" s="4" t="s">
        <v>32</v>
      </c>
      <c r="S2344" s="4" t="s">
        <v>32</v>
      </c>
      <c r="T2344" s="4" t="s">
        <v>32</v>
      </c>
      <c r="U2344" s="4" t="s">
        <v>32</v>
      </c>
    </row>
    <row r="2345" spans="2:21" ht="24" customHeight="1">
      <c r="B2345" s="11"/>
      <c r="C2345" s="60"/>
      <c r="D2345" s="60">
        <v>3</v>
      </c>
      <c r="E2345" s="60">
        <v>4</v>
      </c>
      <c r="F2345" s="60">
        <v>5</v>
      </c>
      <c r="G2345" s="60">
        <v>6</v>
      </c>
      <c r="H2345" s="61">
        <v>7</v>
      </c>
      <c r="I2345" s="60">
        <v>8</v>
      </c>
      <c r="J2345" s="60">
        <v>9</v>
      </c>
      <c r="K2345" s="60">
        <v>10</v>
      </c>
      <c r="L2345" s="61">
        <v>11</v>
      </c>
      <c r="M2345" s="60">
        <v>12</v>
      </c>
      <c r="N2345" s="60">
        <v>13</v>
      </c>
      <c r="O2345" s="60">
        <v>14</v>
      </c>
      <c r="P2345" s="61">
        <v>15</v>
      </c>
      <c r="Q2345" s="60">
        <v>16</v>
      </c>
      <c r="R2345" s="60">
        <v>17</v>
      </c>
      <c r="S2345" s="60">
        <v>18</v>
      </c>
      <c r="T2345" s="60">
        <v>19</v>
      </c>
      <c r="U2345" s="60">
        <v>20</v>
      </c>
    </row>
    <row r="2346" spans="2:8" ht="24" customHeight="1">
      <c r="B2346" s="60">
        <v>1</v>
      </c>
      <c r="E2346" s="3" t="s">
        <v>22</v>
      </c>
      <c r="H2346" s="4"/>
    </row>
    <row r="2347" spans="1:21" ht="24" customHeight="1">
      <c r="A2347" s="193">
        <v>1</v>
      </c>
      <c r="B2347" s="197" t="s">
        <v>16</v>
      </c>
      <c r="C2347" s="127">
        <v>17</v>
      </c>
      <c r="D2347" s="127">
        <f>SUM(C2347*15)</f>
        <v>255</v>
      </c>
      <c r="E2347" s="129">
        <f>SUM(C2347*24)</f>
        <v>408</v>
      </c>
      <c r="F2347" s="127">
        <f>SUM(C2347*32.5)</f>
        <v>552.5</v>
      </c>
      <c r="G2347" s="127">
        <f>SUM(E2347*8)</f>
        <v>3264</v>
      </c>
      <c r="H2347" s="127" t="s">
        <v>20</v>
      </c>
      <c r="I2347" s="128">
        <f>SUM(D2347+F2347+G2347)</f>
        <v>4071.5</v>
      </c>
      <c r="J2347" s="127">
        <f>SUM(C2347*2.5)</f>
        <v>42.5</v>
      </c>
      <c r="K2347" s="127">
        <f>SUM(E2347*0.5)</f>
        <v>204</v>
      </c>
      <c r="L2347" s="127" t="s">
        <v>20</v>
      </c>
      <c r="M2347" s="128">
        <f>SUM(J2347:L2347)</f>
        <v>246.5</v>
      </c>
      <c r="N2347" s="127">
        <f>SUM(C2347*3)</f>
        <v>51</v>
      </c>
      <c r="O2347" s="127">
        <f>SUM(E2347*1)</f>
        <v>408</v>
      </c>
      <c r="P2347" s="127" t="s">
        <v>20</v>
      </c>
      <c r="Q2347" s="128">
        <f>SUM(N2347:P2347)</f>
        <v>459</v>
      </c>
      <c r="R2347" s="127">
        <f>SUM(C2347*2)</f>
        <v>34</v>
      </c>
      <c r="S2347" s="127">
        <f>SUM(E2347*0.5)</f>
        <v>204</v>
      </c>
      <c r="T2347" s="127" t="s">
        <v>20</v>
      </c>
      <c r="U2347" s="128">
        <f>SUM(R2347:T2347)</f>
        <v>238</v>
      </c>
    </row>
    <row r="2348" spans="1:21" ht="24" customHeight="1">
      <c r="A2348" s="193">
        <v>2</v>
      </c>
      <c r="B2348" s="197" t="s">
        <v>17</v>
      </c>
      <c r="C2348" s="127">
        <v>8</v>
      </c>
      <c r="D2348" s="127">
        <f>SUM(C2348*15)</f>
        <v>120</v>
      </c>
      <c r="E2348" s="129">
        <f>SUM(C2348*24)</f>
        <v>192</v>
      </c>
      <c r="F2348" s="129">
        <f>SUM(C2348*9)</f>
        <v>72</v>
      </c>
      <c r="G2348" s="129">
        <f>SUM(E2348*4)</f>
        <v>768</v>
      </c>
      <c r="H2348" s="127" t="s">
        <v>20</v>
      </c>
      <c r="I2348" s="128">
        <f>SUM(D2348+F2348+G2348)</f>
        <v>960</v>
      </c>
      <c r="J2348" s="129">
        <f>SUM(C2348*0.5)</f>
        <v>4</v>
      </c>
      <c r="K2348" s="127">
        <f>SUM(E2348*0.25)</f>
        <v>48</v>
      </c>
      <c r="L2348" s="127" t="s">
        <v>20</v>
      </c>
      <c r="M2348" s="128">
        <f>SUM(J2348:L2348)</f>
        <v>52</v>
      </c>
      <c r="N2348" s="129">
        <f>SUM(C2348*0.25)</f>
        <v>2</v>
      </c>
      <c r="O2348" s="129">
        <f>SUM(E2348*0.5)</f>
        <v>96</v>
      </c>
      <c r="P2348" s="127" t="s">
        <v>20</v>
      </c>
      <c r="Q2348" s="128">
        <f>SUM(N2348:P2348)</f>
        <v>98</v>
      </c>
      <c r="R2348" s="129">
        <f>SUM(C2348*0.25)</f>
        <v>2</v>
      </c>
      <c r="S2348" s="127">
        <f>SUM(E2348*0.25)</f>
        <v>48</v>
      </c>
      <c r="T2348" s="127" t="s">
        <v>20</v>
      </c>
      <c r="U2348" s="128">
        <f>SUM(R2348:T2348)</f>
        <v>50</v>
      </c>
    </row>
    <row r="2349" spans="1:21" ht="23.25">
      <c r="A2349" s="193">
        <v>3</v>
      </c>
      <c r="B2349" s="197" t="s">
        <v>18</v>
      </c>
      <c r="C2349" s="127">
        <v>11</v>
      </c>
      <c r="D2349" s="127">
        <f>SUM(C2349*15)</f>
        <v>165</v>
      </c>
      <c r="E2349" s="127">
        <f>SUM(C2349*24)</f>
        <v>264</v>
      </c>
      <c r="F2349" s="127">
        <f>SUM(C2349*32.5)</f>
        <v>357.5</v>
      </c>
      <c r="G2349" s="127">
        <f>SUM(E2349*8)</f>
        <v>2112</v>
      </c>
      <c r="H2349" s="127" t="s">
        <v>20</v>
      </c>
      <c r="I2349" s="128">
        <f>SUM(D2349+F2349+G2349)</f>
        <v>2634.5</v>
      </c>
      <c r="J2349" s="127">
        <f>SUM(C2349*2.5)</f>
        <v>27.5</v>
      </c>
      <c r="K2349" s="127">
        <f>SUM(E2349*0.5)</f>
        <v>132</v>
      </c>
      <c r="L2349" s="127" t="s">
        <v>20</v>
      </c>
      <c r="M2349" s="128">
        <f>SUM(J2349:L2349)</f>
        <v>159.5</v>
      </c>
      <c r="N2349" s="127">
        <f>SUM(C2349*3)</f>
        <v>33</v>
      </c>
      <c r="O2349" s="127">
        <f>SUM(E2349*1)</f>
        <v>264</v>
      </c>
      <c r="P2349" s="127" t="s">
        <v>20</v>
      </c>
      <c r="Q2349" s="128">
        <f>SUM(N2349:P2349)</f>
        <v>297</v>
      </c>
      <c r="R2349" s="127">
        <f>SUM(C2349*2)</f>
        <v>22</v>
      </c>
      <c r="S2349" s="127">
        <f>SUM(E2349*0.5)</f>
        <v>132</v>
      </c>
      <c r="T2349" s="127" t="s">
        <v>20</v>
      </c>
      <c r="U2349" s="128">
        <f>SUM(R2349:T2349)</f>
        <v>154</v>
      </c>
    </row>
    <row r="2350" spans="1:21" ht="23.25">
      <c r="A2350" s="193">
        <v>4</v>
      </c>
      <c r="B2350" s="197" t="s">
        <v>84</v>
      </c>
      <c r="C2350" s="127">
        <v>4</v>
      </c>
      <c r="D2350" s="127">
        <f>SUM(C2350*15)</f>
        <v>60</v>
      </c>
      <c r="E2350" s="127">
        <f>SUM(E2347:E2349)</f>
        <v>864</v>
      </c>
      <c r="F2350" s="127">
        <f>SUM(F2347:F2349)</f>
        <v>982</v>
      </c>
      <c r="G2350" s="127">
        <f>SUM(G2347:G2349)</f>
        <v>6144</v>
      </c>
      <c r="H2350" s="127" t="s">
        <v>20</v>
      </c>
      <c r="I2350" s="127">
        <f>SUM(I2347:I2349)</f>
        <v>7666</v>
      </c>
      <c r="J2350" s="127">
        <f>SUM(J2347:J2349)</f>
        <v>74</v>
      </c>
      <c r="K2350" s="127">
        <f>SUM(K2347:K2349)</f>
        <v>384</v>
      </c>
      <c r="L2350" s="127" t="s">
        <v>20</v>
      </c>
      <c r="M2350" s="127">
        <f>SUM(M2347:M2349)</f>
        <v>458</v>
      </c>
      <c r="N2350" s="127">
        <f>SUM(N2347:N2349)</f>
        <v>86</v>
      </c>
      <c r="O2350" s="127">
        <f>SUM(O2347:O2349)</f>
        <v>768</v>
      </c>
      <c r="P2350" s="127" t="s">
        <v>20</v>
      </c>
      <c r="Q2350" s="127">
        <f>SUM(Q2347:Q2349)</f>
        <v>854</v>
      </c>
      <c r="R2350" s="127">
        <f>SUM(R2347:R2349)</f>
        <v>58</v>
      </c>
      <c r="S2350" s="127">
        <f>SUM(S2347:S2349)</f>
        <v>384</v>
      </c>
      <c r="T2350" s="127" t="s">
        <v>20</v>
      </c>
      <c r="U2350" s="127">
        <f>SUM(U2347:U2349)</f>
        <v>442</v>
      </c>
    </row>
    <row r="2351" spans="2:21" ht="19.5">
      <c r="B2351" s="133" t="s">
        <v>27</v>
      </c>
      <c r="C2351" s="130">
        <f>C2350+C2349+C2348+C2347</f>
        <v>40</v>
      </c>
      <c r="D2351" s="130">
        <f aca="true" t="shared" si="59" ref="D2351:U2351">D2350+D2349+D2348+D2347</f>
        <v>600</v>
      </c>
      <c r="E2351" s="130">
        <f t="shared" si="59"/>
        <v>1728</v>
      </c>
      <c r="F2351" s="130">
        <f t="shared" si="59"/>
        <v>1964</v>
      </c>
      <c r="G2351" s="130">
        <f t="shared" si="59"/>
        <v>12288</v>
      </c>
      <c r="H2351" s="127" t="s">
        <v>20</v>
      </c>
      <c r="I2351" s="130">
        <f t="shared" si="59"/>
        <v>15332</v>
      </c>
      <c r="J2351" s="130">
        <f t="shared" si="59"/>
        <v>148</v>
      </c>
      <c r="K2351" s="130">
        <f t="shared" si="59"/>
        <v>768</v>
      </c>
      <c r="L2351" s="127" t="s">
        <v>20</v>
      </c>
      <c r="M2351" s="130">
        <f t="shared" si="59"/>
        <v>916</v>
      </c>
      <c r="N2351" s="130">
        <f t="shared" si="59"/>
        <v>172</v>
      </c>
      <c r="O2351" s="130">
        <f t="shared" si="59"/>
        <v>1536</v>
      </c>
      <c r="P2351" s="127" t="s">
        <v>20</v>
      </c>
      <c r="Q2351" s="130">
        <f t="shared" si="59"/>
        <v>1708</v>
      </c>
      <c r="R2351" s="130">
        <f t="shared" si="59"/>
        <v>116</v>
      </c>
      <c r="S2351" s="130">
        <f t="shared" si="59"/>
        <v>768</v>
      </c>
      <c r="T2351" s="127" t="s">
        <v>20</v>
      </c>
      <c r="U2351" s="130">
        <f t="shared" si="59"/>
        <v>884</v>
      </c>
    </row>
    <row r="2352" spans="2:21" ht="19.5">
      <c r="B2352" s="41" t="s">
        <v>298</v>
      </c>
      <c r="C2352" s="113"/>
      <c r="D2352" s="113"/>
      <c r="E2352" s="113"/>
      <c r="F2352" s="212"/>
      <c r="G2352" s="212"/>
      <c r="H2352" s="212"/>
      <c r="I2352" s="212"/>
      <c r="J2352" s="212"/>
      <c r="K2352" s="212"/>
      <c r="L2352" s="212"/>
      <c r="M2352" s="212"/>
      <c r="N2352" s="212"/>
      <c r="O2352" s="212"/>
      <c r="P2352" s="80"/>
      <c r="Q2352" s="80"/>
      <c r="R2352" s="212"/>
      <c r="S2352" s="212"/>
      <c r="T2352" s="212"/>
      <c r="U2352" s="212"/>
    </row>
    <row r="2353" spans="2:21" ht="18.75">
      <c r="B2353" s="113" t="s">
        <v>69</v>
      </c>
      <c r="C2353" s="211"/>
      <c r="D2353" s="211"/>
      <c r="E2353" s="211" t="s">
        <v>265</v>
      </c>
      <c r="F2353" s="211"/>
      <c r="G2353" s="211" t="s">
        <v>323</v>
      </c>
      <c r="H2353" s="212"/>
      <c r="I2353" s="212"/>
      <c r="J2353" s="212"/>
      <c r="K2353" s="212"/>
      <c r="L2353" s="215" t="s">
        <v>207</v>
      </c>
      <c r="M2353" s="215"/>
      <c r="N2353" s="215"/>
      <c r="O2353" s="215"/>
      <c r="P2353" s="199"/>
      <c r="Q2353" s="107"/>
      <c r="R2353" s="215" t="s">
        <v>206</v>
      </c>
      <c r="S2353" s="216"/>
      <c r="T2353" s="216"/>
      <c r="U2353" s="216"/>
    </row>
    <row r="2354" spans="2:21" ht="18.75">
      <c r="B2354" s="80"/>
      <c r="C2354" s="66"/>
      <c r="D2354" s="65" t="s">
        <v>267</v>
      </c>
      <c r="E2354" s="66" t="s">
        <v>266</v>
      </c>
      <c r="F2354" s="65" t="s">
        <v>267</v>
      </c>
      <c r="G2354" s="58"/>
      <c r="H2354" s="58"/>
      <c r="I2354" s="58"/>
      <c r="J2354" s="58"/>
      <c r="K2354" s="80"/>
      <c r="L2354" s="215" t="s">
        <v>208</v>
      </c>
      <c r="M2354" s="216"/>
      <c r="N2354" s="216"/>
      <c r="O2354" s="216"/>
      <c r="P2354" s="199"/>
      <c r="Q2354" s="199"/>
      <c r="R2354" s="199"/>
      <c r="S2354" s="199"/>
      <c r="T2354" s="199"/>
      <c r="U2354" s="199"/>
    </row>
    <row r="2355" spans="2:21" ht="18.75">
      <c r="B2355" s="80"/>
      <c r="C2355" s="85"/>
      <c r="D2355" s="85">
        <v>0</v>
      </c>
      <c r="E2355" s="85">
        <v>5</v>
      </c>
      <c r="F2355" s="85">
        <v>0</v>
      </c>
      <c r="G2355" s="58"/>
      <c r="H2355" s="58"/>
      <c r="I2355" s="58"/>
      <c r="J2355" s="58"/>
      <c r="K2355" s="80"/>
      <c r="L2355" s="215" t="s">
        <v>209</v>
      </c>
      <c r="M2355" s="216"/>
      <c r="N2355" s="216"/>
      <c r="O2355" s="216"/>
      <c r="P2355" s="199"/>
      <c r="Q2355" s="199"/>
      <c r="R2355" s="199"/>
      <c r="S2355" s="199"/>
      <c r="T2355" s="199"/>
      <c r="U2355" s="199"/>
    </row>
    <row r="2356" spans="2:21" ht="16.5">
      <c r="B2356" s="49" t="s">
        <v>263</v>
      </c>
      <c r="C2356" s="85"/>
      <c r="D2356" s="85">
        <v>0</v>
      </c>
      <c r="E2356" s="85">
        <v>0</v>
      </c>
      <c r="F2356" s="85">
        <v>0</v>
      </c>
      <c r="G2356" s="58"/>
      <c r="H2356" s="58"/>
      <c r="I2356" s="58"/>
      <c r="J2356" s="58"/>
      <c r="K2356" s="80"/>
      <c r="L2356" s="80"/>
      <c r="M2356" s="80"/>
      <c r="N2356" s="80"/>
      <c r="O2356" s="80"/>
      <c r="P2356" s="58"/>
      <c r="Q2356" s="58"/>
      <c r="R2356" s="58"/>
      <c r="S2356" s="58"/>
      <c r="T2356" s="58"/>
      <c r="U2356" s="58"/>
    </row>
    <row r="2357" spans="2:21" ht="16.5">
      <c r="B2357" s="49" t="s">
        <v>264</v>
      </c>
      <c r="C2357" s="90"/>
      <c r="D2357" s="90">
        <f>D2355+D2356</f>
        <v>0</v>
      </c>
      <c r="E2357" s="90">
        <f>E2355+E2356</f>
        <v>5</v>
      </c>
      <c r="F2357" s="90">
        <f>F2355+F2356</f>
        <v>0</v>
      </c>
      <c r="G2357" s="213" t="s">
        <v>0</v>
      </c>
      <c r="H2357" s="214"/>
      <c r="I2357" s="214"/>
      <c r="J2357" s="214"/>
      <c r="K2357" s="214"/>
      <c r="L2357" s="214"/>
      <c r="M2357" s="214"/>
      <c r="N2357" s="214"/>
      <c r="O2357" s="214"/>
      <c r="P2357" s="214"/>
      <c r="Q2357" s="214"/>
      <c r="R2357" s="214"/>
      <c r="S2357" s="214"/>
      <c r="T2357" s="214"/>
      <c r="U2357" s="214"/>
    </row>
    <row r="2358" spans="2:21" ht="16.5">
      <c r="B2358" s="82" t="s">
        <v>27</v>
      </c>
      <c r="C2358" s="210"/>
      <c r="D2358" s="210"/>
      <c r="E2358" s="210"/>
      <c r="F2358" s="210"/>
      <c r="G2358" s="213" t="s">
        <v>310</v>
      </c>
      <c r="H2358" s="214"/>
      <c r="I2358" s="214"/>
      <c r="J2358" s="214"/>
      <c r="K2358" s="214"/>
      <c r="L2358" s="214"/>
      <c r="M2358" s="214"/>
      <c r="N2358" s="214"/>
      <c r="O2358" s="214"/>
      <c r="P2358" s="214"/>
      <c r="Q2358" s="214"/>
      <c r="R2358" s="214"/>
      <c r="S2358" s="214"/>
      <c r="T2358" s="214"/>
      <c r="U2358" s="214"/>
    </row>
    <row r="2359" spans="2:21" ht="16.5">
      <c r="B2359" s="82" t="s">
        <v>102</v>
      </c>
      <c r="C2359" s="211"/>
      <c r="D2359" s="211"/>
      <c r="E2359" s="90"/>
      <c r="F2359" s="90"/>
      <c r="G2359" s="213" t="s">
        <v>305</v>
      </c>
      <c r="H2359" s="214"/>
      <c r="I2359" s="214"/>
      <c r="J2359" s="214"/>
      <c r="K2359" s="214"/>
      <c r="L2359" s="214"/>
      <c r="M2359" s="214"/>
      <c r="N2359" s="214"/>
      <c r="O2359" s="214"/>
      <c r="P2359" s="214"/>
      <c r="Q2359" s="214"/>
      <c r="R2359" s="214"/>
      <c r="S2359" s="214"/>
      <c r="T2359" s="214"/>
      <c r="U2359" s="214"/>
    </row>
    <row r="2360" spans="2:21" ht="16.5">
      <c r="B2360" s="93" t="s">
        <v>288</v>
      </c>
      <c r="C2360" s="90"/>
      <c r="D2360" s="90"/>
      <c r="E2360" s="90"/>
      <c r="F2360" s="90"/>
      <c r="G2360" s="49"/>
      <c r="H2360" s="50"/>
      <c r="I2360" s="50"/>
      <c r="J2360" s="50"/>
      <c r="K2360" s="50"/>
      <c r="L2360" s="50"/>
      <c r="M2360" s="50"/>
      <c r="N2360" s="50"/>
      <c r="O2360" s="50"/>
      <c r="P2360" s="50"/>
      <c r="Q2360" s="50"/>
      <c r="R2360" s="50"/>
      <c r="S2360" s="50"/>
      <c r="T2360" s="50"/>
      <c r="U2360" s="50"/>
    </row>
    <row r="2361" spans="1:25" ht="15.75">
      <c r="A2361" s="49" t="s">
        <v>299</v>
      </c>
      <c r="B2361" s="49"/>
      <c r="C2361" s="49"/>
      <c r="D2361" s="49"/>
      <c r="E2361" s="49"/>
      <c r="F2361" s="49"/>
      <c r="G2361" s="49"/>
      <c r="H2361" s="49"/>
      <c r="I2361" s="49"/>
      <c r="J2361" s="49"/>
      <c r="K2361" s="49"/>
      <c r="L2361" s="49"/>
      <c r="M2361" s="49"/>
      <c r="N2361" s="49"/>
      <c r="O2361" s="49"/>
      <c r="P2361" s="49"/>
      <c r="Q2361" s="49"/>
      <c r="R2361" s="49"/>
      <c r="S2361" s="49"/>
      <c r="T2361" s="49"/>
      <c r="U2361" s="49"/>
      <c r="V2361" s="49"/>
      <c r="W2361" s="49"/>
      <c r="X2361" s="49"/>
      <c r="Y2361" s="49"/>
    </row>
    <row r="2362" spans="2:21" ht="12.75">
      <c r="B2362" s="62"/>
      <c r="C2362" s="62"/>
      <c r="D2362" s="62"/>
      <c r="E2362" s="62"/>
      <c r="F2362" s="62"/>
      <c r="G2362" s="62"/>
      <c r="H2362" s="62"/>
      <c r="I2362" s="62"/>
      <c r="J2362" s="62"/>
      <c r="K2362" s="62"/>
      <c r="L2362" s="62"/>
      <c r="M2362" s="62"/>
      <c r="N2362" s="62"/>
      <c r="O2362" s="62"/>
      <c r="P2362" s="62"/>
      <c r="Q2362" s="62"/>
      <c r="R2362" s="62"/>
      <c r="S2362" s="62"/>
      <c r="T2362" s="62"/>
      <c r="U2362" s="62"/>
    </row>
    <row r="2363" spans="2:21" ht="12.75">
      <c r="B2363" s="62"/>
      <c r="C2363" s="62"/>
      <c r="D2363" s="62"/>
      <c r="E2363" s="62"/>
      <c r="F2363" s="62"/>
      <c r="G2363" s="62"/>
      <c r="H2363" s="62"/>
      <c r="I2363" s="62"/>
      <c r="J2363" s="62"/>
      <c r="K2363" s="62"/>
      <c r="L2363" s="62"/>
      <c r="M2363" s="62"/>
      <c r="N2363" s="62"/>
      <c r="O2363" s="62"/>
      <c r="P2363" s="62"/>
      <c r="Q2363" s="62"/>
      <c r="R2363" s="62"/>
      <c r="S2363" s="62"/>
      <c r="T2363" s="62"/>
      <c r="U2363" s="62"/>
    </row>
    <row r="2364" spans="2:21" ht="12.75">
      <c r="B2364" s="62"/>
      <c r="C2364" s="62"/>
      <c r="D2364" s="62"/>
      <c r="E2364" s="62"/>
      <c r="F2364" s="62"/>
      <c r="G2364" s="62"/>
      <c r="H2364" s="62"/>
      <c r="I2364" s="62"/>
      <c r="J2364" s="62"/>
      <c r="K2364" s="62"/>
      <c r="L2364" s="62"/>
      <c r="M2364" s="62"/>
      <c r="N2364" s="62"/>
      <c r="O2364" s="62"/>
      <c r="P2364" s="62"/>
      <c r="Q2364" s="62"/>
      <c r="R2364" s="62"/>
      <c r="S2364" s="62"/>
      <c r="T2364" s="62"/>
      <c r="U2364" s="62"/>
    </row>
    <row r="2365" spans="2:21" ht="12.75">
      <c r="B2365" s="62"/>
      <c r="C2365" s="62"/>
      <c r="D2365" s="62"/>
      <c r="E2365" s="62"/>
      <c r="F2365" s="62"/>
      <c r="G2365" s="62"/>
      <c r="H2365" s="62"/>
      <c r="I2365" s="62"/>
      <c r="J2365" s="62"/>
      <c r="K2365" s="62"/>
      <c r="L2365" s="62"/>
      <c r="M2365" s="62"/>
      <c r="N2365" s="62"/>
      <c r="O2365" s="62"/>
      <c r="P2365" s="62"/>
      <c r="Q2365" s="62"/>
      <c r="R2365" s="62"/>
      <c r="S2365" s="62"/>
      <c r="T2365" s="62"/>
      <c r="U2365" s="62"/>
    </row>
    <row r="2366" spans="2:21" ht="12.75">
      <c r="B2366" s="62"/>
      <c r="C2366" s="62"/>
      <c r="D2366" s="62"/>
      <c r="E2366" s="62"/>
      <c r="F2366" s="62"/>
      <c r="G2366" s="62"/>
      <c r="H2366" s="62"/>
      <c r="I2366" s="62"/>
      <c r="J2366" s="62"/>
      <c r="K2366" s="62"/>
      <c r="L2366" s="62"/>
      <c r="M2366" s="62"/>
      <c r="N2366" s="62"/>
      <c r="O2366" s="62"/>
      <c r="P2366" s="62"/>
      <c r="Q2366" s="62"/>
      <c r="R2366" s="62"/>
      <c r="S2366" s="62"/>
      <c r="T2366" s="62"/>
      <c r="U2366" s="62"/>
    </row>
    <row r="2367" spans="2:21" ht="12.75">
      <c r="B2367" s="62"/>
      <c r="C2367" s="62"/>
      <c r="D2367" s="62"/>
      <c r="E2367" s="62"/>
      <c r="F2367" s="62"/>
      <c r="G2367" s="62"/>
      <c r="H2367" s="62"/>
      <c r="I2367" s="62"/>
      <c r="J2367" s="62"/>
      <c r="K2367" s="62"/>
      <c r="L2367" s="62"/>
      <c r="M2367" s="62"/>
      <c r="N2367" s="62"/>
      <c r="O2367" s="62"/>
      <c r="P2367" s="62"/>
      <c r="Q2367" s="62"/>
      <c r="R2367" s="62"/>
      <c r="S2367" s="62"/>
      <c r="T2367" s="62"/>
      <c r="U2367" s="62"/>
    </row>
    <row r="2368" spans="2:21" ht="12.75">
      <c r="B2368" s="62"/>
      <c r="C2368" s="62"/>
      <c r="D2368" s="62"/>
      <c r="E2368" s="62"/>
      <c r="F2368" s="62"/>
      <c r="G2368" s="62"/>
      <c r="H2368" s="62"/>
      <c r="I2368" s="62"/>
      <c r="J2368" s="62"/>
      <c r="K2368" s="62"/>
      <c r="L2368" s="62"/>
      <c r="M2368" s="62"/>
      <c r="N2368" s="62"/>
      <c r="O2368" s="62"/>
      <c r="P2368" s="62"/>
      <c r="Q2368" s="62"/>
      <c r="R2368" s="62"/>
      <c r="S2368" s="62"/>
      <c r="T2368" s="62"/>
      <c r="U2368" s="62"/>
    </row>
    <row r="2369" spans="2:21" ht="12.75">
      <c r="B2369" s="62"/>
      <c r="C2369" s="62"/>
      <c r="D2369" s="62"/>
      <c r="E2369" s="62"/>
      <c r="F2369" s="62"/>
      <c r="G2369" s="62"/>
      <c r="H2369" s="62"/>
      <c r="I2369" s="62"/>
      <c r="J2369" s="62"/>
      <c r="K2369" s="62"/>
      <c r="L2369" s="62"/>
      <c r="M2369" s="62"/>
      <c r="N2369" s="62"/>
      <c r="O2369" s="62"/>
      <c r="P2369" s="62"/>
      <c r="Q2369" s="62"/>
      <c r="R2369" s="62"/>
      <c r="S2369" s="62"/>
      <c r="T2369" s="62"/>
      <c r="U2369" s="62"/>
    </row>
    <row r="2370" spans="2:21" ht="12.75">
      <c r="B2370" s="62"/>
      <c r="C2370" s="62"/>
      <c r="D2370" s="62"/>
      <c r="E2370" s="62"/>
      <c r="F2370" s="62"/>
      <c r="G2370" s="62"/>
      <c r="H2370" s="62"/>
      <c r="I2370" s="62"/>
      <c r="J2370" s="62"/>
      <c r="K2370" s="62"/>
      <c r="L2370" s="62"/>
      <c r="M2370" s="62"/>
      <c r="N2370" s="62"/>
      <c r="O2370" s="62"/>
      <c r="P2370" s="62"/>
      <c r="Q2370" s="62"/>
      <c r="R2370" s="62"/>
      <c r="S2370" s="62"/>
      <c r="T2370" s="62"/>
      <c r="U2370" s="62"/>
    </row>
    <row r="2371" spans="2:21" ht="12.75">
      <c r="B2371" s="62"/>
      <c r="C2371" s="62"/>
      <c r="D2371" s="62"/>
      <c r="E2371" s="62"/>
      <c r="F2371" s="62"/>
      <c r="G2371" s="62"/>
      <c r="H2371" s="62"/>
      <c r="I2371" s="62"/>
      <c r="J2371" s="62"/>
      <c r="K2371" s="62"/>
      <c r="L2371" s="62"/>
      <c r="M2371" s="62"/>
      <c r="N2371" s="62"/>
      <c r="O2371" s="62"/>
      <c r="P2371" s="62"/>
      <c r="Q2371" s="62"/>
      <c r="R2371" s="62"/>
      <c r="S2371" s="62"/>
      <c r="T2371" s="62"/>
      <c r="U2371" s="62"/>
    </row>
    <row r="2372" spans="2:21" ht="12.75">
      <c r="B2372" s="62"/>
      <c r="C2372" s="62"/>
      <c r="D2372" s="62"/>
      <c r="E2372" s="62"/>
      <c r="F2372" s="62"/>
      <c r="G2372" s="62"/>
      <c r="H2372" s="62"/>
      <c r="I2372" s="62"/>
      <c r="J2372" s="62"/>
      <c r="K2372" s="62"/>
      <c r="L2372" s="62"/>
      <c r="M2372" s="62"/>
      <c r="N2372" s="62"/>
      <c r="O2372" s="62"/>
      <c r="P2372" s="62"/>
      <c r="Q2372" s="62"/>
      <c r="R2372" s="62"/>
      <c r="S2372" s="62"/>
      <c r="T2372" s="62"/>
      <c r="U2372" s="62"/>
    </row>
    <row r="2373" spans="2:21" ht="12.75">
      <c r="B2373" s="62"/>
      <c r="C2373" s="62"/>
      <c r="D2373" s="62"/>
      <c r="E2373" s="62"/>
      <c r="F2373" s="62"/>
      <c r="G2373" s="62"/>
      <c r="H2373" s="62"/>
      <c r="I2373" s="62"/>
      <c r="J2373" s="62"/>
      <c r="K2373" s="62"/>
      <c r="L2373" s="62"/>
      <c r="M2373" s="62"/>
      <c r="N2373" s="62"/>
      <c r="O2373" s="62"/>
      <c r="P2373" s="62"/>
      <c r="Q2373" s="62"/>
      <c r="R2373" s="62"/>
      <c r="S2373" s="62"/>
      <c r="T2373" s="62"/>
      <c r="U2373" s="62"/>
    </row>
    <row r="2374" spans="2:21" ht="18">
      <c r="B2374" s="62"/>
      <c r="C2374" s="62"/>
      <c r="D2374" s="62"/>
      <c r="E2374" s="62"/>
      <c r="F2374" s="62"/>
      <c r="G2374" s="62"/>
      <c r="H2374" s="62"/>
      <c r="I2374" s="62"/>
      <c r="J2374" s="56">
        <v>15</v>
      </c>
      <c r="K2374" s="62"/>
      <c r="L2374" s="62"/>
      <c r="M2374" s="62"/>
      <c r="N2374" s="62"/>
      <c r="O2374" s="62"/>
      <c r="P2374" s="62"/>
      <c r="Q2374" s="62"/>
      <c r="R2374" s="62"/>
      <c r="S2374" s="62"/>
      <c r="T2374" s="62"/>
      <c r="U2374" s="62"/>
    </row>
    <row r="2375" spans="2:21" ht="12.75">
      <c r="B2375" s="62"/>
      <c r="C2375" s="62"/>
      <c r="D2375" s="62"/>
      <c r="E2375" s="62"/>
      <c r="F2375" s="62"/>
      <c r="G2375" s="62"/>
      <c r="H2375" s="62"/>
      <c r="I2375" s="62"/>
      <c r="J2375" s="62"/>
      <c r="K2375" s="62"/>
      <c r="L2375" s="62"/>
      <c r="M2375" s="62"/>
      <c r="N2375" s="62"/>
      <c r="O2375" s="62"/>
      <c r="P2375" s="62"/>
      <c r="Q2375" s="62"/>
      <c r="R2375" s="62"/>
      <c r="S2375" s="62"/>
      <c r="T2375" s="62"/>
      <c r="U2375" s="62"/>
    </row>
    <row r="2376" spans="2:21" ht="23.25">
      <c r="B2376" s="62"/>
      <c r="C2376" s="114"/>
      <c r="D2376" s="114"/>
      <c r="E2376" s="114"/>
      <c r="F2376" s="114"/>
      <c r="G2376" s="114"/>
      <c r="H2376" s="114"/>
      <c r="I2376" s="114"/>
      <c r="J2376" s="114"/>
      <c r="K2376" s="114"/>
      <c r="L2376" s="114"/>
      <c r="M2376" s="114"/>
      <c r="N2376" s="114"/>
      <c r="O2376" s="114"/>
      <c r="P2376" s="114"/>
      <c r="Q2376" s="114"/>
      <c r="R2376" s="114"/>
      <c r="S2376" s="114"/>
      <c r="T2376" s="114"/>
      <c r="U2376" s="114"/>
    </row>
    <row r="2377" spans="2:21" ht="23.25">
      <c r="B2377" s="114" t="s">
        <v>146</v>
      </c>
      <c r="C2377" s="115"/>
      <c r="D2377" s="115"/>
      <c r="E2377" s="115"/>
      <c r="F2377" s="115"/>
      <c r="G2377" s="115"/>
      <c r="H2377" s="115"/>
      <c r="I2377" s="115"/>
      <c r="J2377" s="115"/>
      <c r="K2377" s="115"/>
      <c r="L2377" s="115"/>
      <c r="M2377" s="115"/>
      <c r="N2377" s="115"/>
      <c r="O2377" s="115"/>
      <c r="P2377" s="115"/>
      <c r="Q2377" s="115"/>
      <c r="R2377" s="115"/>
      <c r="S2377" s="115"/>
      <c r="T2377" s="115"/>
      <c r="U2377" s="115"/>
    </row>
    <row r="2378" spans="2:21" ht="21.75" customHeight="1">
      <c r="B2378" s="115" t="s">
        <v>247</v>
      </c>
      <c r="C2378" s="123"/>
      <c r="D2378" s="123"/>
      <c r="E2378" s="123"/>
      <c r="F2378" s="123"/>
      <c r="G2378" s="123"/>
      <c r="H2378" s="123"/>
      <c r="I2378" s="123"/>
      <c r="J2378" s="123"/>
      <c r="K2378" s="123"/>
      <c r="L2378" s="123"/>
      <c r="M2378" s="123"/>
      <c r="N2378" s="123"/>
      <c r="O2378" s="123"/>
      <c r="P2378" s="123"/>
      <c r="Q2378" s="123"/>
      <c r="R2378" s="123"/>
      <c r="S2378" s="123"/>
      <c r="T2378" s="123"/>
      <c r="U2378" s="123"/>
    </row>
    <row r="2379" spans="2:21" ht="21.75" customHeight="1">
      <c r="B2379" s="123"/>
      <c r="C2379" s="119"/>
      <c r="D2379" s="119"/>
      <c r="E2379" s="119"/>
      <c r="F2379" s="229" t="s">
        <v>315</v>
      </c>
      <c r="G2379" s="229"/>
      <c r="H2379" s="229"/>
      <c r="I2379" s="229"/>
      <c r="J2379" s="229"/>
      <c r="K2379" s="229"/>
      <c r="L2379" s="229"/>
      <c r="M2379" s="229"/>
      <c r="N2379" s="229"/>
      <c r="O2379" s="229"/>
      <c r="P2379" s="229"/>
      <c r="Q2379" s="229"/>
      <c r="R2379" s="91"/>
      <c r="S2379" s="91"/>
      <c r="T2379" s="91"/>
      <c r="U2379" s="91"/>
    </row>
    <row r="2380" spans="2:21" ht="21.75" customHeight="1">
      <c r="B2380" s="119" t="s">
        <v>200</v>
      </c>
      <c r="C2380" s="62"/>
      <c r="D2380" s="62"/>
      <c r="E2380" s="62"/>
      <c r="F2380" s="62"/>
      <c r="G2380" s="62"/>
      <c r="H2380" s="62"/>
      <c r="I2380" s="62"/>
      <c r="J2380" s="62"/>
      <c r="K2380" s="62"/>
      <c r="L2380" s="62"/>
      <c r="M2380" s="62"/>
      <c r="N2380" s="62"/>
      <c r="O2380" s="62"/>
      <c r="P2380" s="62"/>
      <c r="Q2380" s="81"/>
      <c r="R2380" s="62"/>
      <c r="S2380" s="62"/>
      <c r="T2380" s="62"/>
      <c r="U2380" s="62"/>
    </row>
    <row r="2381" spans="2:21" ht="21.75" customHeight="1">
      <c r="B2381" s="81" t="s">
        <v>22</v>
      </c>
      <c r="C2381" s="70"/>
      <c r="D2381" s="70" t="s">
        <v>29</v>
      </c>
      <c r="E2381" s="70" t="s">
        <v>4</v>
      </c>
      <c r="F2381" s="71" t="s">
        <v>21</v>
      </c>
      <c r="G2381" s="72" t="s">
        <v>12</v>
      </c>
      <c r="H2381" s="72" t="s">
        <v>13</v>
      </c>
      <c r="I2381" s="73" t="s">
        <v>0</v>
      </c>
      <c r="J2381" s="74" t="s">
        <v>11</v>
      </c>
      <c r="K2381" s="74" t="s">
        <v>12</v>
      </c>
      <c r="L2381" s="72" t="s">
        <v>13</v>
      </c>
      <c r="M2381" s="73" t="s">
        <v>0</v>
      </c>
      <c r="N2381" s="72" t="s">
        <v>14</v>
      </c>
      <c r="O2381" s="74" t="s">
        <v>15</v>
      </c>
      <c r="P2381" s="74" t="s">
        <v>13</v>
      </c>
      <c r="Q2381" s="73" t="s">
        <v>0</v>
      </c>
      <c r="R2381" s="74" t="s">
        <v>23</v>
      </c>
      <c r="S2381" s="74" t="s">
        <v>24</v>
      </c>
      <c r="T2381" s="72" t="s">
        <v>13</v>
      </c>
      <c r="U2381" s="73" t="s">
        <v>0</v>
      </c>
    </row>
    <row r="2382" spans="2:21" ht="21.75" customHeight="1">
      <c r="B2382" s="69" t="s">
        <v>1</v>
      </c>
      <c r="C2382" s="72" t="s">
        <v>343</v>
      </c>
      <c r="D2382" s="70" t="s">
        <v>30</v>
      </c>
      <c r="E2382" s="70" t="s">
        <v>5</v>
      </c>
      <c r="F2382" s="70" t="s">
        <v>7</v>
      </c>
      <c r="G2382" s="70" t="s">
        <v>8</v>
      </c>
      <c r="H2382" s="70" t="s">
        <v>9</v>
      </c>
      <c r="I2382" s="60" t="s">
        <v>10</v>
      </c>
      <c r="J2382" s="70" t="s">
        <v>7</v>
      </c>
      <c r="K2382" s="70" t="s">
        <v>8</v>
      </c>
      <c r="L2382" s="70" t="s">
        <v>9</v>
      </c>
      <c r="M2382" s="60" t="s">
        <v>10</v>
      </c>
      <c r="N2382" s="70" t="s">
        <v>7</v>
      </c>
      <c r="O2382" s="70" t="s">
        <v>8</v>
      </c>
      <c r="P2382" s="70" t="s">
        <v>9</v>
      </c>
      <c r="Q2382" s="60" t="s">
        <v>10</v>
      </c>
      <c r="R2382" s="73" t="s">
        <v>7</v>
      </c>
      <c r="S2382" s="73" t="s">
        <v>8</v>
      </c>
      <c r="T2382" s="70" t="s">
        <v>9</v>
      </c>
      <c r="U2382" s="60" t="s">
        <v>10</v>
      </c>
    </row>
    <row r="2383" spans="2:21" ht="21.75" customHeight="1">
      <c r="B2383" s="69" t="s">
        <v>3</v>
      </c>
      <c r="C2383" s="101" t="s">
        <v>319</v>
      </c>
      <c r="D2383" s="70" t="s">
        <v>308</v>
      </c>
      <c r="E2383" s="70" t="s">
        <v>6</v>
      </c>
      <c r="F2383" s="70" t="s">
        <v>31</v>
      </c>
      <c r="G2383" s="70" t="s">
        <v>31</v>
      </c>
      <c r="H2383" s="89">
        <v>0.03</v>
      </c>
      <c r="I2383" s="62"/>
      <c r="J2383" s="62"/>
      <c r="K2383" s="62"/>
      <c r="L2383" s="89">
        <v>0.01</v>
      </c>
      <c r="M2383" s="62"/>
      <c r="N2383" s="77"/>
      <c r="O2383" s="77"/>
      <c r="P2383" s="89">
        <v>0.01</v>
      </c>
      <c r="Q2383" s="77"/>
      <c r="R2383" s="62"/>
      <c r="S2383" s="62"/>
      <c r="T2383" s="62"/>
      <c r="U2383" s="62"/>
    </row>
    <row r="2384" spans="2:21" ht="21.75" customHeight="1">
      <c r="B2384" s="134"/>
      <c r="C2384" s="28"/>
      <c r="D2384" s="92" t="s">
        <v>32</v>
      </c>
      <c r="E2384" s="35"/>
      <c r="F2384" s="92" t="s">
        <v>32</v>
      </c>
      <c r="G2384" s="92" t="s">
        <v>32</v>
      </c>
      <c r="H2384" s="92" t="s">
        <v>32</v>
      </c>
      <c r="I2384" s="92" t="s">
        <v>32</v>
      </c>
      <c r="J2384" s="92" t="s">
        <v>32</v>
      </c>
      <c r="K2384" s="92" t="s">
        <v>32</v>
      </c>
      <c r="L2384" s="92" t="s">
        <v>32</v>
      </c>
      <c r="M2384" s="28"/>
      <c r="N2384" s="92" t="s">
        <v>32</v>
      </c>
      <c r="O2384" s="92" t="s">
        <v>32</v>
      </c>
      <c r="P2384" s="92" t="s">
        <v>32</v>
      </c>
      <c r="Q2384" s="92" t="s">
        <v>32</v>
      </c>
      <c r="R2384" s="92" t="s">
        <v>32</v>
      </c>
      <c r="S2384" s="92" t="s">
        <v>32</v>
      </c>
      <c r="T2384" s="92" t="s">
        <v>32</v>
      </c>
      <c r="U2384" s="92" t="s">
        <v>32</v>
      </c>
    </row>
    <row r="2385" spans="2:21" ht="21.75" customHeight="1">
      <c r="B2385" s="75"/>
      <c r="C2385" s="60"/>
      <c r="D2385" s="60">
        <v>3</v>
      </c>
      <c r="E2385" s="60">
        <v>4</v>
      </c>
      <c r="F2385" s="60">
        <v>5</v>
      </c>
      <c r="G2385" s="60">
        <v>6</v>
      </c>
      <c r="H2385" s="61">
        <v>7</v>
      </c>
      <c r="I2385" s="60">
        <v>8</v>
      </c>
      <c r="J2385" s="60">
        <v>9</v>
      </c>
      <c r="K2385" s="60">
        <v>10</v>
      </c>
      <c r="L2385" s="61">
        <v>11</v>
      </c>
      <c r="M2385" s="60">
        <v>12</v>
      </c>
      <c r="N2385" s="60">
        <v>13</v>
      </c>
      <c r="O2385" s="60">
        <v>14</v>
      </c>
      <c r="P2385" s="61">
        <v>15</v>
      </c>
      <c r="Q2385" s="60">
        <v>16</v>
      </c>
      <c r="R2385" s="60">
        <v>17</v>
      </c>
      <c r="S2385" s="60">
        <v>18</v>
      </c>
      <c r="T2385" s="60">
        <v>19</v>
      </c>
      <c r="U2385" s="60">
        <v>20</v>
      </c>
    </row>
    <row r="2386" spans="2:21" ht="21.75" customHeight="1">
      <c r="B2386" s="60">
        <v>1</v>
      </c>
      <c r="C2386" s="62"/>
      <c r="D2386" s="62"/>
      <c r="E2386" s="81" t="s">
        <v>22</v>
      </c>
      <c r="F2386" s="62"/>
      <c r="G2386" s="62"/>
      <c r="H2386" s="77"/>
      <c r="I2386" s="62"/>
      <c r="J2386" s="62"/>
      <c r="K2386" s="62"/>
      <c r="L2386" s="62"/>
      <c r="M2386" s="62"/>
      <c r="N2386" s="62"/>
      <c r="O2386" s="62"/>
      <c r="P2386" s="62"/>
      <c r="Q2386" s="62"/>
      <c r="R2386" s="62"/>
      <c r="S2386" s="62"/>
      <c r="T2386" s="62"/>
      <c r="U2386" s="62"/>
    </row>
    <row r="2387" spans="1:22" ht="21.75" customHeight="1">
      <c r="A2387" s="193">
        <v>1</v>
      </c>
      <c r="B2387" s="197" t="s">
        <v>16</v>
      </c>
      <c r="C2387" s="153">
        <v>91</v>
      </c>
      <c r="D2387" s="127">
        <f>SUM(C2387*15)</f>
        <v>1365</v>
      </c>
      <c r="E2387" s="129">
        <f>SUM(C2387*24)</f>
        <v>2184</v>
      </c>
      <c r="F2387" s="127">
        <f>SUM(C2387*32.5)</f>
        <v>2957.5</v>
      </c>
      <c r="G2387" s="127">
        <f>SUM(E2387*8)</f>
        <v>17472</v>
      </c>
      <c r="H2387" s="127" t="s">
        <v>20</v>
      </c>
      <c r="I2387" s="128">
        <f>SUM(D2387+F2387+G2387)</f>
        <v>21794.5</v>
      </c>
      <c r="J2387" s="127">
        <f>SUM(C2387*2.5)</f>
        <v>227.5</v>
      </c>
      <c r="K2387" s="127">
        <f>SUM(E2387*0.5)</f>
        <v>1092</v>
      </c>
      <c r="L2387" s="127" t="s">
        <v>20</v>
      </c>
      <c r="M2387" s="128">
        <f>SUM(J2387:L2387)</f>
        <v>1319.5</v>
      </c>
      <c r="N2387" s="127">
        <f>SUM(C2387*3)</f>
        <v>273</v>
      </c>
      <c r="O2387" s="127">
        <f>SUM(E2387*1)</f>
        <v>2184</v>
      </c>
      <c r="P2387" s="127" t="s">
        <v>20</v>
      </c>
      <c r="Q2387" s="128">
        <f>SUM(N2387:P2387)</f>
        <v>2457</v>
      </c>
      <c r="R2387" s="127">
        <f>SUM(C2387*2)</f>
        <v>182</v>
      </c>
      <c r="S2387" s="127">
        <f>SUM(E2387*0.5)</f>
        <v>1092</v>
      </c>
      <c r="T2387" s="127" t="s">
        <v>20</v>
      </c>
      <c r="U2387" s="128">
        <f>SUM(R2387:T2387)</f>
        <v>1274</v>
      </c>
      <c r="V2387" s="135"/>
    </row>
    <row r="2388" spans="1:22" ht="21.75" customHeight="1">
      <c r="A2388" s="193">
        <v>2</v>
      </c>
      <c r="B2388" s="197" t="s">
        <v>17</v>
      </c>
      <c r="C2388" s="127">
        <v>36</v>
      </c>
      <c r="D2388" s="127">
        <f>SUM(C2388*15)</f>
        <v>540</v>
      </c>
      <c r="E2388" s="129">
        <f>SUM(C2388*24)</f>
        <v>864</v>
      </c>
      <c r="F2388" s="129">
        <f>SUM(C2388*9)</f>
        <v>324</v>
      </c>
      <c r="G2388" s="129">
        <f>SUM(E2388*4)</f>
        <v>3456</v>
      </c>
      <c r="H2388" s="127" t="s">
        <v>20</v>
      </c>
      <c r="I2388" s="128">
        <f>SUM(D2388+F2388+G2388)</f>
        <v>4320</v>
      </c>
      <c r="J2388" s="129">
        <f>SUM(C2388*0.5)</f>
        <v>18</v>
      </c>
      <c r="K2388" s="127">
        <f>SUM(E2388*0.25)</f>
        <v>216</v>
      </c>
      <c r="L2388" s="127" t="s">
        <v>20</v>
      </c>
      <c r="M2388" s="128">
        <f>SUM(J2388:L2388)</f>
        <v>234</v>
      </c>
      <c r="N2388" s="129">
        <f>SUM(C2388*0.25)</f>
        <v>9</v>
      </c>
      <c r="O2388" s="129">
        <f>SUM(E2388*0.5)</f>
        <v>432</v>
      </c>
      <c r="P2388" s="127" t="s">
        <v>20</v>
      </c>
      <c r="Q2388" s="128">
        <f>SUM(N2388:P2388)</f>
        <v>441</v>
      </c>
      <c r="R2388" s="129">
        <f>SUM(C2388*0.25)</f>
        <v>9</v>
      </c>
      <c r="S2388" s="127">
        <f>SUM(E2388*0.25)</f>
        <v>216</v>
      </c>
      <c r="T2388" s="127" t="s">
        <v>20</v>
      </c>
      <c r="U2388" s="128">
        <f>SUM(R2388:T2388)</f>
        <v>225</v>
      </c>
      <c r="V2388" s="135"/>
    </row>
    <row r="2389" spans="1:22" ht="23.25">
      <c r="A2389" s="193">
        <v>3</v>
      </c>
      <c r="B2389" s="197" t="s">
        <v>18</v>
      </c>
      <c r="C2389" s="153">
        <v>7</v>
      </c>
      <c r="D2389" s="127">
        <f>SUM(C2389*15)</f>
        <v>105</v>
      </c>
      <c r="E2389" s="127">
        <f>SUM(C2389*24)</f>
        <v>168</v>
      </c>
      <c r="F2389" s="127">
        <f>SUM(C2389*32.5)</f>
        <v>227.5</v>
      </c>
      <c r="G2389" s="127">
        <f>SUM(E2389*8)</f>
        <v>1344</v>
      </c>
      <c r="H2389" s="127" t="s">
        <v>20</v>
      </c>
      <c r="I2389" s="128">
        <f>SUM(D2389+F2389+G2389)</f>
        <v>1676.5</v>
      </c>
      <c r="J2389" s="127">
        <f>SUM(C2389*2.5)</f>
        <v>17.5</v>
      </c>
      <c r="K2389" s="127">
        <f>SUM(E2389*0.5)</f>
        <v>84</v>
      </c>
      <c r="L2389" s="127" t="s">
        <v>20</v>
      </c>
      <c r="M2389" s="128">
        <f>SUM(J2389:L2389)</f>
        <v>101.5</v>
      </c>
      <c r="N2389" s="127">
        <f>SUM(C2389*3)</f>
        <v>21</v>
      </c>
      <c r="O2389" s="127">
        <f>SUM(E2389*1)</f>
        <v>168</v>
      </c>
      <c r="P2389" s="127" t="s">
        <v>20</v>
      </c>
      <c r="Q2389" s="128">
        <f>SUM(N2389:P2389)</f>
        <v>189</v>
      </c>
      <c r="R2389" s="127">
        <f>SUM(C2389*2)</f>
        <v>14</v>
      </c>
      <c r="S2389" s="127">
        <f>SUM(E2389*0.5)</f>
        <v>84</v>
      </c>
      <c r="T2389" s="127" t="s">
        <v>20</v>
      </c>
      <c r="U2389" s="128">
        <f>SUM(R2389:T2389)</f>
        <v>98</v>
      </c>
      <c r="V2389" s="135"/>
    </row>
    <row r="2390" spans="1:22" ht="23.25">
      <c r="A2390" s="193">
        <v>4</v>
      </c>
      <c r="B2390" s="197" t="s">
        <v>84</v>
      </c>
      <c r="C2390" s="153">
        <v>4</v>
      </c>
      <c r="D2390" s="127">
        <f>SUM(C2390*15)</f>
        <v>60</v>
      </c>
      <c r="E2390" s="127">
        <f>SUM(E2387:E2389)</f>
        <v>3216</v>
      </c>
      <c r="F2390" s="127">
        <f>SUM(F2387:F2389)</f>
        <v>3509</v>
      </c>
      <c r="G2390" s="127">
        <f>SUM(G2387:G2389)</f>
        <v>22272</v>
      </c>
      <c r="H2390" s="127" t="s">
        <v>20</v>
      </c>
      <c r="I2390" s="127">
        <f>SUM(I2387:I2389)</f>
        <v>27791</v>
      </c>
      <c r="J2390" s="127">
        <f>SUM(J2387:J2389)</f>
        <v>263</v>
      </c>
      <c r="K2390" s="127">
        <f>SUM(K2387:K2389)</f>
        <v>1392</v>
      </c>
      <c r="L2390" s="127" t="s">
        <v>20</v>
      </c>
      <c r="M2390" s="127">
        <f>SUM(M2387:M2389)</f>
        <v>1655</v>
      </c>
      <c r="N2390" s="127">
        <f>SUM(N2387:N2389)</f>
        <v>303</v>
      </c>
      <c r="O2390" s="127">
        <f>SUM(O2387:O2389)</f>
        <v>2784</v>
      </c>
      <c r="P2390" s="127" t="s">
        <v>20</v>
      </c>
      <c r="Q2390" s="127">
        <f>SUM(Q2387:Q2389)</f>
        <v>3087</v>
      </c>
      <c r="R2390" s="127">
        <f>SUM(R2387:R2389)</f>
        <v>205</v>
      </c>
      <c r="S2390" s="127">
        <f>SUM(S2387:S2389)</f>
        <v>1392</v>
      </c>
      <c r="T2390" s="127" t="s">
        <v>20</v>
      </c>
      <c r="U2390" s="127">
        <f>SUM(U2387:U2389)</f>
        <v>1597</v>
      </c>
      <c r="V2390" s="135"/>
    </row>
    <row r="2391" spans="2:22" ht="19.5">
      <c r="B2391" s="133" t="s">
        <v>27</v>
      </c>
      <c r="C2391" s="130">
        <f>C2390+C2389+C2388+C2387</f>
        <v>138</v>
      </c>
      <c r="D2391" s="127">
        <f>SUM(C2391*15)</f>
        <v>2070</v>
      </c>
      <c r="E2391" s="130">
        <f aca="true" t="shared" si="60" ref="E2391:U2391">E2390+E2389+E2388+E2387</f>
        <v>6432</v>
      </c>
      <c r="F2391" s="130">
        <f t="shared" si="60"/>
        <v>7018</v>
      </c>
      <c r="G2391" s="130">
        <f t="shared" si="60"/>
        <v>44544</v>
      </c>
      <c r="H2391" s="127" t="s">
        <v>20</v>
      </c>
      <c r="I2391" s="130">
        <f t="shared" si="60"/>
        <v>55582</v>
      </c>
      <c r="J2391" s="130">
        <f t="shared" si="60"/>
        <v>526</v>
      </c>
      <c r="K2391" s="130">
        <f t="shared" si="60"/>
        <v>2784</v>
      </c>
      <c r="L2391" s="127" t="s">
        <v>20</v>
      </c>
      <c r="M2391" s="130">
        <f t="shared" si="60"/>
        <v>3310</v>
      </c>
      <c r="N2391" s="130">
        <f t="shared" si="60"/>
        <v>606</v>
      </c>
      <c r="O2391" s="130">
        <f t="shared" si="60"/>
        <v>5568</v>
      </c>
      <c r="P2391" s="127" t="s">
        <v>20</v>
      </c>
      <c r="Q2391" s="130">
        <f t="shared" si="60"/>
        <v>6174</v>
      </c>
      <c r="R2391" s="130">
        <f t="shared" si="60"/>
        <v>410</v>
      </c>
      <c r="S2391" s="130">
        <f t="shared" si="60"/>
        <v>2784</v>
      </c>
      <c r="T2391" s="127" t="s">
        <v>20</v>
      </c>
      <c r="U2391" s="130">
        <f t="shared" si="60"/>
        <v>3194</v>
      </c>
      <c r="V2391" s="135"/>
    </row>
    <row r="2392" spans="2:21" ht="19.5">
      <c r="B2392" s="95" t="s">
        <v>298</v>
      </c>
      <c r="C2392" s="113"/>
      <c r="D2392" s="113"/>
      <c r="E2392" s="113"/>
      <c r="F2392" s="212"/>
      <c r="G2392" s="212"/>
      <c r="H2392" s="212"/>
      <c r="I2392" s="212"/>
      <c r="J2392" s="212"/>
      <c r="K2392" s="212"/>
      <c r="L2392" s="212"/>
      <c r="M2392" s="212"/>
      <c r="N2392" s="212"/>
      <c r="O2392" s="212"/>
      <c r="P2392" s="80"/>
      <c r="Q2392" s="80"/>
      <c r="R2392" s="212"/>
      <c r="S2392" s="212"/>
      <c r="T2392" s="212"/>
      <c r="U2392" s="212"/>
    </row>
    <row r="2393" spans="2:21" ht="18.75">
      <c r="B2393" s="113" t="s">
        <v>69</v>
      </c>
      <c r="C2393" s="211"/>
      <c r="D2393" s="211"/>
      <c r="E2393" s="211" t="s">
        <v>265</v>
      </c>
      <c r="F2393" s="211"/>
      <c r="G2393" s="211" t="s">
        <v>269</v>
      </c>
      <c r="H2393" s="214"/>
      <c r="I2393" s="214"/>
      <c r="J2393" s="214"/>
      <c r="K2393" s="214"/>
      <c r="L2393" s="215" t="s">
        <v>207</v>
      </c>
      <c r="M2393" s="215"/>
      <c r="N2393" s="215"/>
      <c r="O2393" s="215"/>
      <c r="P2393" s="199"/>
      <c r="Q2393" s="107"/>
      <c r="R2393" s="215" t="s">
        <v>206</v>
      </c>
      <c r="S2393" s="216"/>
      <c r="T2393" s="216"/>
      <c r="U2393" s="216"/>
    </row>
    <row r="2394" spans="2:21" ht="18.75">
      <c r="B2394" s="80"/>
      <c r="C2394" s="66"/>
      <c r="D2394" s="65" t="s">
        <v>267</v>
      </c>
      <c r="E2394" s="66" t="s">
        <v>266</v>
      </c>
      <c r="F2394" s="65" t="s">
        <v>267</v>
      </c>
      <c r="G2394" s="58"/>
      <c r="H2394" s="58"/>
      <c r="I2394" s="58"/>
      <c r="J2394" s="58"/>
      <c r="K2394" s="80"/>
      <c r="L2394" s="215" t="s">
        <v>208</v>
      </c>
      <c r="M2394" s="216"/>
      <c r="N2394" s="216"/>
      <c r="O2394" s="216"/>
      <c r="P2394" s="199"/>
      <c r="Q2394" s="199"/>
      <c r="R2394" s="199"/>
      <c r="S2394" s="199"/>
      <c r="T2394" s="199"/>
      <c r="U2394" s="199"/>
    </row>
    <row r="2395" spans="2:21" ht="18.75">
      <c r="B2395" s="80"/>
      <c r="C2395" s="85"/>
      <c r="D2395" s="85">
        <v>0</v>
      </c>
      <c r="E2395" s="85">
        <v>20</v>
      </c>
      <c r="F2395" s="85">
        <v>0</v>
      </c>
      <c r="G2395" s="58"/>
      <c r="H2395" s="58"/>
      <c r="I2395" s="58"/>
      <c r="J2395" s="58"/>
      <c r="K2395" s="80"/>
      <c r="L2395" s="215" t="s">
        <v>209</v>
      </c>
      <c r="M2395" s="216"/>
      <c r="N2395" s="216"/>
      <c r="O2395" s="216"/>
      <c r="P2395" s="199"/>
      <c r="Q2395" s="199"/>
      <c r="R2395" s="199"/>
      <c r="S2395" s="199"/>
      <c r="T2395" s="199"/>
      <c r="U2395" s="199"/>
    </row>
    <row r="2396" spans="2:21" ht="16.5">
      <c r="B2396" s="49" t="s">
        <v>263</v>
      </c>
      <c r="C2396" s="85"/>
      <c r="D2396" s="85">
        <v>0</v>
      </c>
      <c r="E2396" s="85">
        <v>2</v>
      </c>
      <c r="F2396" s="85">
        <v>0</v>
      </c>
      <c r="G2396" s="58"/>
      <c r="H2396" s="58"/>
      <c r="I2396" s="58"/>
      <c r="J2396" s="58"/>
      <c r="K2396" s="80"/>
      <c r="L2396" s="80"/>
      <c r="M2396" s="80"/>
      <c r="N2396" s="80"/>
      <c r="O2396" s="80"/>
      <c r="P2396" s="58"/>
      <c r="Q2396" s="58"/>
      <c r="R2396" s="58"/>
      <c r="S2396" s="58"/>
      <c r="T2396" s="58"/>
      <c r="U2396" s="58"/>
    </row>
    <row r="2397" spans="2:21" ht="16.5">
      <c r="B2397" s="49" t="s">
        <v>264</v>
      </c>
      <c r="C2397" s="90"/>
      <c r="D2397" s="90">
        <f>D2395+D2396</f>
        <v>0</v>
      </c>
      <c r="E2397" s="90">
        <f>E2395+E2396</f>
        <v>22</v>
      </c>
      <c r="F2397" s="90">
        <f>F2395+F2396</f>
        <v>0</v>
      </c>
      <c r="G2397" s="213" t="s">
        <v>0</v>
      </c>
      <c r="H2397" s="214"/>
      <c r="I2397" s="214"/>
      <c r="J2397" s="214"/>
      <c r="K2397" s="214"/>
      <c r="L2397" s="214"/>
      <c r="M2397" s="214"/>
      <c r="N2397" s="214"/>
      <c r="O2397" s="214"/>
      <c r="P2397" s="214"/>
      <c r="Q2397" s="214"/>
      <c r="R2397" s="214"/>
      <c r="S2397" s="214"/>
      <c r="T2397" s="214"/>
      <c r="U2397" s="214"/>
    </row>
    <row r="2398" spans="2:21" ht="16.5">
      <c r="B2398" s="82" t="s">
        <v>27</v>
      </c>
      <c r="C2398" s="210"/>
      <c r="D2398" s="210"/>
      <c r="E2398" s="210"/>
      <c r="F2398" s="210"/>
      <c r="G2398" s="213" t="s">
        <v>310</v>
      </c>
      <c r="H2398" s="214"/>
      <c r="I2398" s="214"/>
      <c r="J2398" s="214"/>
      <c r="K2398" s="214"/>
      <c r="L2398" s="214"/>
      <c r="M2398" s="214"/>
      <c r="N2398" s="214"/>
      <c r="O2398" s="214"/>
      <c r="P2398" s="214"/>
      <c r="Q2398" s="214"/>
      <c r="R2398" s="214"/>
      <c r="S2398" s="214"/>
      <c r="T2398" s="214"/>
      <c r="U2398" s="214"/>
    </row>
    <row r="2399" spans="2:21" ht="16.5">
      <c r="B2399" s="82" t="s">
        <v>102</v>
      </c>
      <c r="C2399" s="211"/>
      <c r="D2399" s="211"/>
      <c r="E2399" s="90"/>
      <c r="F2399" s="90"/>
      <c r="G2399" s="213" t="s">
        <v>305</v>
      </c>
      <c r="H2399" s="214"/>
      <c r="I2399" s="214"/>
      <c r="J2399" s="214"/>
      <c r="K2399" s="214"/>
      <c r="L2399" s="214"/>
      <c r="M2399" s="214"/>
      <c r="N2399" s="214"/>
      <c r="O2399" s="214"/>
      <c r="P2399" s="214"/>
      <c r="Q2399" s="214"/>
      <c r="R2399" s="214"/>
      <c r="S2399" s="214"/>
      <c r="T2399" s="214"/>
      <c r="U2399" s="214"/>
    </row>
    <row r="2400" spans="2:21" ht="16.5">
      <c r="B2400" s="49"/>
      <c r="C2400" s="93"/>
      <c r="D2400" s="93"/>
      <c r="E2400" s="93"/>
      <c r="F2400" s="93"/>
      <c r="G2400" s="93"/>
      <c r="H2400" s="93"/>
      <c r="I2400" s="93"/>
      <c r="J2400" s="93"/>
      <c r="K2400" s="93"/>
      <c r="L2400" s="93"/>
      <c r="M2400" s="93"/>
      <c r="N2400" s="93"/>
      <c r="O2400" s="93"/>
      <c r="P2400" s="93"/>
      <c r="Q2400" s="93"/>
      <c r="R2400" s="93"/>
      <c r="S2400" s="93"/>
      <c r="T2400" s="93"/>
      <c r="U2400" s="93"/>
    </row>
    <row r="2401" spans="2:21" ht="16.5">
      <c r="B2401" s="93" t="s">
        <v>289</v>
      </c>
      <c r="C2401" s="90"/>
      <c r="D2401" s="90"/>
      <c r="E2401" s="90"/>
      <c r="F2401" s="90"/>
      <c r="G2401" s="49"/>
      <c r="H2401" s="50"/>
      <c r="I2401" s="50"/>
      <c r="J2401" s="50"/>
      <c r="K2401" s="50"/>
      <c r="L2401" s="50"/>
      <c r="M2401" s="50"/>
      <c r="N2401" s="50"/>
      <c r="O2401" s="50"/>
      <c r="P2401" s="50"/>
      <c r="Q2401" s="50"/>
      <c r="R2401" s="50"/>
      <c r="S2401" s="50"/>
      <c r="T2401" s="50"/>
      <c r="U2401" s="50"/>
    </row>
    <row r="2402" spans="1:24" ht="15.75">
      <c r="A2402" s="49" t="s">
        <v>299</v>
      </c>
      <c r="B2402" s="49"/>
      <c r="C2402" s="49"/>
      <c r="D2402" s="49"/>
      <c r="E2402" s="49"/>
      <c r="F2402" s="49"/>
      <c r="G2402" s="49"/>
      <c r="H2402" s="49"/>
      <c r="I2402" s="49"/>
      <c r="J2402" s="49"/>
      <c r="K2402" s="49"/>
      <c r="L2402" s="49"/>
      <c r="M2402" s="49"/>
      <c r="N2402" s="49"/>
      <c r="O2402" s="49"/>
      <c r="P2402" s="49"/>
      <c r="Q2402" s="49"/>
      <c r="R2402" s="49"/>
      <c r="S2402" s="49"/>
      <c r="T2402" s="49"/>
      <c r="U2402" s="49"/>
      <c r="V2402" s="49"/>
      <c r="W2402" s="49"/>
      <c r="X2402" s="49"/>
    </row>
    <row r="2403" spans="2:21" ht="12.75">
      <c r="B2403" s="62"/>
      <c r="C2403" s="62"/>
      <c r="D2403" s="62"/>
      <c r="E2403" s="62"/>
      <c r="F2403" s="62"/>
      <c r="G2403" s="62"/>
      <c r="H2403" s="62"/>
      <c r="I2403" s="62"/>
      <c r="J2403" s="62"/>
      <c r="K2403" s="62"/>
      <c r="L2403" s="62"/>
      <c r="M2403" s="62"/>
      <c r="N2403" s="62"/>
      <c r="O2403" s="62"/>
      <c r="P2403" s="62"/>
      <c r="Q2403" s="62"/>
      <c r="R2403" s="62"/>
      <c r="S2403" s="62"/>
      <c r="T2403" s="62"/>
      <c r="U2403" s="62"/>
    </row>
    <row r="2404" spans="2:21" ht="12.75">
      <c r="B2404" s="62"/>
      <c r="C2404" s="62"/>
      <c r="D2404" s="62"/>
      <c r="E2404" s="62"/>
      <c r="F2404" s="62"/>
      <c r="G2404" s="62"/>
      <c r="H2404" s="62"/>
      <c r="I2404" s="62"/>
      <c r="J2404" s="62"/>
      <c r="K2404" s="62"/>
      <c r="L2404" s="62"/>
      <c r="M2404" s="62"/>
      <c r="N2404" s="62"/>
      <c r="O2404" s="62"/>
      <c r="P2404" s="62"/>
      <c r="Q2404" s="62"/>
      <c r="R2404" s="62"/>
      <c r="S2404" s="62"/>
      <c r="T2404" s="62"/>
      <c r="U2404" s="62"/>
    </row>
    <row r="2405" spans="2:21" ht="12.75">
      <c r="B2405" s="62"/>
      <c r="C2405" s="62"/>
      <c r="D2405" s="62"/>
      <c r="E2405" s="62"/>
      <c r="F2405" s="62"/>
      <c r="G2405" s="62"/>
      <c r="H2405" s="62"/>
      <c r="I2405" s="62"/>
      <c r="J2405" s="62"/>
      <c r="K2405" s="62"/>
      <c r="L2405" s="62"/>
      <c r="M2405" s="62"/>
      <c r="N2405" s="62"/>
      <c r="O2405" s="62"/>
      <c r="P2405" s="62"/>
      <c r="Q2405" s="62"/>
      <c r="R2405" s="62"/>
      <c r="S2405" s="62"/>
      <c r="T2405" s="62"/>
      <c r="U2405" s="62"/>
    </row>
    <row r="2406" spans="2:21" ht="12.75">
      <c r="B2406" s="62"/>
      <c r="C2406" s="62"/>
      <c r="D2406" s="62"/>
      <c r="E2406" s="62"/>
      <c r="F2406" s="62"/>
      <c r="G2406" s="62"/>
      <c r="H2406" s="62"/>
      <c r="I2406" s="62"/>
      <c r="J2406" s="62"/>
      <c r="K2406" s="62"/>
      <c r="L2406" s="62"/>
      <c r="M2406" s="62"/>
      <c r="N2406" s="62"/>
      <c r="O2406" s="62"/>
      <c r="P2406" s="62"/>
      <c r="Q2406" s="62"/>
      <c r="R2406" s="62"/>
      <c r="S2406" s="62"/>
      <c r="T2406" s="62"/>
      <c r="U2406" s="62"/>
    </row>
    <row r="2407" spans="2:21" ht="12.75">
      <c r="B2407" s="62"/>
      <c r="C2407" s="62"/>
      <c r="D2407" s="62"/>
      <c r="E2407" s="62"/>
      <c r="F2407" s="62"/>
      <c r="G2407" s="62"/>
      <c r="H2407" s="62"/>
      <c r="I2407" s="62"/>
      <c r="J2407" s="62"/>
      <c r="K2407" s="62"/>
      <c r="L2407" s="62"/>
      <c r="M2407" s="62"/>
      <c r="N2407" s="62"/>
      <c r="O2407" s="62"/>
      <c r="P2407" s="62"/>
      <c r="Q2407" s="62"/>
      <c r="R2407" s="62"/>
      <c r="S2407" s="62"/>
      <c r="T2407" s="62"/>
      <c r="U2407" s="62"/>
    </row>
    <row r="2408" spans="2:21" ht="12.75">
      <c r="B2408" s="62"/>
      <c r="C2408" s="62"/>
      <c r="D2408" s="62"/>
      <c r="E2408" s="62"/>
      <c r="F2408" s="62"/>
      <c r="G2408" s="62"/>
      <c r="H2408" s="62"/>
      <c r="I2408" s="62"/>
      <c r="J2408" s="62"/>
      <c r="K2408" s="62"/>
      <c r="L2408" s="62"/>
      <c r="M2408" s="62"/>
      <c r="N2408" s="62"/>
      <c r="O2408" s="62"/>
      <c r="P2408" s="62"/>
      <c r="Q2408" s="62"/>
      <c r="R2408" s="62"/>
      <c r="S2408" s="62"/>
      <c r="T2408" s="62"/>
      <c r="U2408" s="62"/>
    </row>
    <row r="2409" spans="2:21" ht="12.75">
      <c r="B2409" s="62"/>
      <c r="C2409" s="62"/>
      <c r="D2409" s="62"/>
      <c r="E2409" s="62"/>
      <c r="F2409" s="62"/>
      <c r="G2409" s="62"/>
      <c r="H2409" s="62"/>
      <c r="I2409" s="62"/>
      <c r="J2409" s="62"/>
      <c r="K2409" s="62"/>
      <c r="L2409" s="62"/>
      <c r="M2409" s="62"/>
      <c r="N2409" s="62"/>
      <c r="O2409" s="62"/>
      <c r="P2409" s="62"/>
      <c r="Q2409" s="62"/>
      <c r="R2409" s="62"/>
      <c r="S2409" s="62"/>
      <c r="T2409" s="62"/>
      <c r="U2409" s="62"/>
    </row>
    <row r="2410" spans="2:21" ht="12.75">
      <c r="B2410" s="62"/>
      <c r="C2410" s="62"/>
      <c r="D2410" s="62"/>
      <c r="E2410" s="62"/>
      <c r="F2410" s="62"/>
      <c r="G2410" s="62"/>
      <c r="H2410" s="62"/>
      <c r="I2410" s="62"/>
      <c r="J2410" s="62"/>
      <c r="K2410" s="62"/>
      <c r="L2410" s="62"/>
      <c r="M2410" s="62"/>
      <c r="N2410" s="62"/>
      <c r="O2410" s="62"/>
      <c r="P2410" s="62"/>
      <c r="Q2410" s="62"/>
      <c r="R2410" s="62"/>
      <c r="S2410" s="62"/>
      <c r="T2410" s="62"/>
      <c r="U2410" s="62"/>
    </row>
    <row r="2411" spans="2:21" ht="12.75">
      <c r="B2411" s="62"/>
      <c r="C2411" s="62"/>
      <c r="D2411" s="62"/>
      <c r="E2411" s="62"/>
      <c r="F2411" s="62"/>
      <c r="G2411" s="62"/>
      <c r="H2411" s="62"/>
      <c r="I2411" s="62"/>
      <c r="J2411" s="62"/>
      <c r="K2411" s="62"/>
      <c r="L2411" s="62"/>
      <c r="M2411" s="62"/>
      <c r="N2411" s="62"/>
      <c r="O2411" s="62"/>
      <c r="P2411" s="62"/>
      <c r="Q2411" s="62"/>
      <c r="R2411" s="62"/>
      <c r="S2411" s="62"/>
      <c r="T2411" s="62"/>
      <c r="U2411" s="62"/>
    </row>
    <row r="2412" spans="2:21" ht="12.75">
      <c r="B2412" s="62"/>
      <c r="C2412" s="62"/>
      <c r="D2412" s="62"/>
      <c r="E2412" s="62"/>
      <c r="F2412" s="62"/>
      <c r="G2412" s="62"/>
      <c r="H2412" s="62"/>
      <c r="I2412" s="62"/>
      <c r="J2412" s="62"/>
      <c r="K2412" s="62"/>
      <c r="L2412" s="62"/>
      <c r="M2412" s="62"/>
      <c r="N2412" s="62"/>
      <c r="O2412" s="62"/>
      <c r="P2412" s="62"/>
      <c r="Q2412" s="62"/>
      <c r="R2412" s="62"/>
      <c r="S2412" s="62"/>
      <c r="T2412" s="62"/>
      <c r="U2412" s="62"/>
    </row>
    <row r="2413" spans="2:21" ht="12.75">
      <c r="B2413" s="62"/>
      <c r="C2413" s="62"/>
      <c r="D2413" s="62"/>
      <c r="E2413" s="62"/>
      <c r="F2413" s="62"/>
      <c r="G2413" s="62"/>
      <c r="H2413" s="62"/>
      <c r="I2413" s="62"/>
      <c r="J2413" s="62">
        <v>16</v>
      </c>
      <c r="K2413" s="62"/>
      <c r="L2413" s="62"/>
      <c r="M2413" s="62"/>
      <c r="N2413" s="62"/>
      <c r="O2413" s="62"/>
      <c r="P2413" s="62"/>
      <c r="Q2413" s="62"/>
      <c r="R2413" s="62"/>
      <c r="S2413" s="62"/>
      <c r="T2413" s="62"/>
      <c r="U2413" s="62"/>
    </row>
    <row r="2414" spans="2:21" ht="12.75">
      <c r="B2414" s="62"/>
      <c r="C2414" s="62"/>
      <c r="D2414" s="62"/>
      <c r="E2414" s="62"/>
      <c r="F2414" s="62"/>
      <c r="G2414" s="62"/>
      <c r="H2414" s="62"/>
      <c r="I2414" s="62"/>
      <c r="J2414" s="62"/>
      <c r="K2414" s="62"/>
      <c r="L2414" s="62"/>
      <c r="M2414" s="62"/>
      <c r="N2414" s="62"/>
      <c r="O2414" s="62"/>
      <c r="P2414" s="62"/>
      <c r="Q2414" s="62"/>
      <c r="R2414" s="62"/>
      <c r="S2414" s="62"/>
      <c r="T2414" s="62"/>
      <c r="U2414" s="62"/>
    </row>
    <row r="2415" spans="2:21" ht="12.75">
      <c r="B2415" s="62"/>
      <c r="C2415" s="62"/>
      <c r="D2415" s="62"/>
      <c r="E2415" s="62"/>
      <c r="F2415" s="62"/>
      <c r="G2415" s="62"/>
      <c r="H2415" s="62"/>
      <c r="I2415" s="62"/>
      <c r="J2415" s="62"/>
      <c r="K2415" s="62"/>
      <c r="L2415" s="62"/>
      <c r="M2415" s="62"/>
      <c r="N2415" s="62"/>
      <c r="O2415" s="62"/>
      <c r="P2415" s="62"/>
      <c r="Q2415" s="62"/>
      <c r="R2415" s="62"/>
      <c r="S2415" s="62"/>
      <c r="T2415" s="62"/>
      <c r="U2415" s="62"/>
    </row>
    <row r="2416" spans="2:21" ht="18">
      <c r="B2416" s="62"/>
      <c r="C2416" s="62"/>
      <c r="D2416" s="62"/>
      <c r="E2416" s="62"/>
      <c r="F2416" s="62"/>
      <c r="G2416" s="62"/>
      <c r="H2416" s="62"/>
      <c r="I2416" s="62"/>
      <c r="J2416" s="56">
        <v>16</v>
      </c>
      <c r="K2416" s="62"/>
      <c r="L2416" s="62"/>
      <c r="M2416" s="62"/>
      <c r="N2416" s="62"/>
      <c r="O2416" s="62"/>
      <c r="P2416" s="62"/>
      <c r="Q2416" s="62"/>
      <c r="R2416" s="62"/>
      <c r="S2416" s="62"/>
      <c r="T2416" s="62"/>
      <c r="U2416" s="62"/>
    </row>
    <row r="2417" spans="2:21" ht="23.25">
      <c r="B2417" s="62"/>
      <c r="C2417" s="114"/>
      <c r="D2417" s="114"/>
      <c r="E2417" s="114"/>
      <c r="F2417" s="114"/>
      <c r="G2417" s="114"/>
      <c r="H2417" s="114"/>
      <c r="I2417" s="114"/>
      <c r="J2417" s="114"/>
      <c r="K2417" s="114"/>
      <c r="L2417" s="114"/>
      <c r="M2417" s="114"/>
      <c r="N2417" s="114"/>
      <c r="O2417" s="114"/>
      <c r="P2417" s="114"/>
      <c r="Q2417" s="114"/>
      <c r="R2417" s="114"/>
      <c r="S2417" s="114"/>
      <c r="T2417" s="114"/>
      <c r="U2417" s="114"/>
    </row>
    <row r="2418" spans="2:21" ht="23.25">
      <c r="B2418" s="114" t="s">
        <v>146</v>
      </c>
      <c r="C2418" s="115"/>
      <c r="D2418" s="115"/>
      <c r="E2418" s="115"/>
      <c r="F2418" s="115"/>
      <c r="G2418" s="115"/>
      <c r="H2418" s="115"/>
      <c r="I2418" s="115"/>
      <c r="J2418" s="115"/>
      <c r="K2418" s="115"/>
      <c r="L2418" s="115"/>
      <c r="M2418" s="115"/>
      <c r="N2418" s="115"/>
      <c r="O2418" s="115"/>
      <c r="P2418" s="115"/>
      <c r="Q2418" s="115"/>
      <c r="R2418" s="115"/>
      <c r="S2418" s="115"/>
      <c r="T2418" s="115"/>
      <c r="U2418" s="115"/>
    </row>
    <row r="2419" spans="2:21" ht="22.5" customHeight="1">
      <c r="B2419" s="115" t="s">
        <v>247</v>
      </c>
      <c r="C2419" s="116"/>
      <c r="D2419" s="116"/>
      <c r="E2419" s="116"/>
      <c r="F2419" s="116"/>
      <c r="G2419" s="116"/>
      <c r="H2419" s="116"/>
      <c r="I2419" s="116"/>
      <c r="J2419" s="116"/>
      <c r="K2419" s="116"/>
      <c r="L2419" s="116"/>
      <c r="M2419" s="116"/>
      <c r="N2419" s="116"/>
      <c r="O2419" s="116"/>
      <c r="P2419" s="116"/>
      <c r="Q2419" s="116"/>
      <c r="R2419" s="116"/>
      <c r="S2419" s="116"/>
      <c r="T2419" s="116"/>
      <c r="U2419" s="116"/>
    </row>
    <row r="2420" spans="2:21" ht="22.5" customHeight="1">
      <c r="B2420" s="116"/>
      <c r="C2420" s="119"/>
      <c r="D2420" s="119"/>
      <c r="E2420" s="119"/>
      <c r="F2420" s="229" t="s">
        <v>313</v>
      </c>
      <c r="G2420" s="229"/>
      <c r="H2420" s="229"/>
      <c r="I2420" s="229"/>
      <c r="J2420" s="229"/>
      <c r="K2420" s="229"/>
      <c r="L2420" s="229"/>
      <c r="M2420" s="229"/>
      <c r="N2420" s="229"/>
      <c r="O2420" s="229"/>
      <c r="P2420" s="229"/>
      <c r="Q2420" s="229"/>
      <c r="R2420" s="53"/>
      <c r="S2420" s="53"/>
      <c r="T2420" s="53"/>
      <c r="U2420" s="53"/>
    </row>
    <row r="2421" spans="2:22" ht="22.5" customHeight="1">
      <c r="B2421" s="119" t="s">
        <v>201</v>
      </c>
      <c r="Q2421" s="3" t="s">
        <v>22</v>
      </c>
      <c r="V2421" s="62"/>
    </row>
    <row r="2422" spans="2:22" ht="22.5" customHeight="1">
      <c r="B2422" s="3" t="s">
        <v>22</v>
      </c>
      <c r="C2422" s="70"/>
      <c r="D2422" s="70" t="s">
        <v>29</v>
      </c>
      <c r="E2422" s="70" t="s">
        <v>4</v>
      </c>
      <c r="F2422" s="71" t="s">
        <v>21</v>
      </c>
      <c r="G2422" s="72" t="s">
        <v>12</v>
      </c>
      <c r="H2422" s="72" t="s">
        <v>13</v>
      </c>
      <c r="I2422" s="73" t="s">
        <v>0</v>
      </c>
      <c r="J2422" s="74" t="s">
        <v>11</v>
      </c>
      <c r="K2422" s="74" t="s">
        <v>12</v>
      </c>
      <c r="L2422" s="72" t="s">
        <v>13</v>
      </c>
      <c r="M2422" s="73" t="s">
        <v>0</v>
      </c>
      <c r="N2422" s="72" t="s">
        <v>14</v>
      </c>
      <c r="O2422" s="74" t="s">
        <v>15</v>
      </c>
      <c r="P2422" s="74" t="s">
        <v>13</v>
      </c>
      <c r="Q2422" s="73" t="s">
        <v>0</v>
      </c>
      <c r="R2422" s="74" t="s">
        <v>23</v>
      </c>
      <c r="S2422" s="74" t="s">
        <v>24</v>
      </c>
      <c r="T2422" s="72" t="s">
        <v>13</v>
      </c>
      <c r="U2422" s="73" t="s">
        <v>0</v>
      </c>
      <c r="V2422" s="62"/>
    </row>
    <row r="2423" spans="2:21" ht="22.5" customHeight="1">
      <c r="B2423" s="69" t="s">
        <v>1</v>
      </c>
      <c r="C2423" s="72" t="s">
        <v>343</v>
      </c>
      <c r="D2423" s="70" t="s">
        <v>30</v>
      </c>
      <c r="E2423" s="70" t="s">
        <v>5</v>
      </c>
      <c r="F2423" s="70" t="s">
        <v>7</v>
      </c>
      <c r="G2423" s="70" t="s">
        <v>8</v>
      </c>
      <c r="H2423" s="70" t="s">
        <v>9</v>
      </c>
      <c r="I2423" s="60" t="s">
        <v>10</v>
      </c>
      <c r="J2423" s="70" t="s">
        <v>7</v>
      </c>
      <c r="K2423" s="70" t="s">
        <v>8</v>
      </c>
      <c r="L2423" s="70" t="s">
        <v>9</v>
      </c>
      <c r="M2423" s="60" t="s">
        <v>10</v>
      </c>
      <c r="N2423" s="70" t="s">
        <v>7</v>
      </c>
      <c r="O2423" s="70" t="s">
        <v>8</v>
      </c>
      <c r="P2423" s="70" t="s">
        <v>9</v>
      </c>
      <c r="Q2423" s="60" t="s">
        <v>10</v>
      </c>
      <c r="R2423" s="73" t="s">
        <v>7</v>
      </c>
      <c r="S2423" s="73" t="s">
        <v>8</v>
      </c>
      <c r="T2423" s="70" t="s">
        <v>9</v>
      </c>
      <c r="U2423" s="60" t="s">
        <v>10</v>
      </c>
    </row>
    <row r="2424" spans="2:17" ht="22.5" customHeight="1">
      <c r="B2424" s="69" t="s">
        <v>3</v>
      </c>
      <c r="C2424" s="101" t="s">
        <v>319</v>
      </c>
      <c r="D2424" s="70" t="s">
        <v>333</v>
      </c>
      <c r="E2424" s="70" t="s">
        <v>6</v>
      </c>
      <c r="F2424" s="70" t="s">
        <v>31</v>
      </c>
      <c r="G2424" s="70" t="s">
        <v>31</v>
      </c>
      <c r="H2424" s="10">
        <v>0.03</v>
      </c>
      <c r="L2424" s="10">
        <v>0.01</v>
      </c>
      <c r="N2424" s="4"/>
      <c r="O2424" s="4"/>
      <c r="P2424" s="10">
        <v>0.01</v>
      </c>
      <c r="Q2424" s="4"/>
    </row>
    <row r="2425" spans="2:21" ht="22.5" customHeight="1">
      <c r="B2425" s="11"/>
      <c r="D2425" s="4" t="s">
        <v>32</v>
      </c>
      <c r="E2425" s="5"/>
      <c r="F2425" s="4" t="s">
        <v>32</v>
      </c>
      <c r="G2425" s="4" t="s">
        <v>32</v>
      </c>
      <c r="H2425" s="4" t="s">
        <v>32</v>
      </c>
      <c r="I2425" s="4" t="s">
        <v>32</v>
      </c>
      <c r="J2425" s="4" t="s">
        <v>32</v>
      </c>
      <c r="K2425" s="4" t="s">
        <v>32</v>
      </c>
      <c r="L2425" s="4" t="s">
        <v>32</v>
      </c>
      <c r="N2425" s="4" t="s">
        <v>32</v>
      </c>
      <c r="O2425" s="4" t="s">
        <v>32</v>
      </c>
      <c r="P2425" s="4" t="s">
        <v>32</v>
      </c>
      <c r="Q2425" s="4" t="s">
        <v>32</v>
      </c>
      <c r="R2425" s="4" t="s">
        <v>32</v>
      </c>
      <c r="S2425" s="4" t="s">
        <v>32</v>
      </c>
      <c r="T2425" s="4" t="s">
        <v>32</v>
      </c>
      <c r="U2425" s="4" t="s">
        <v>32</v>
      </c>
    </row>
    <row r="2426" spans="2:21" ht="22.5" customHeight="1">
      <c r="B2426" s="11"/>
      <c r="C2426" s="60"/>
      <c r="D2426" s="60">
        <v>3</v>
      </c>
      <c r="E2426" s="60">
        <v>4</v>
      </c>
      <c r="F2426" s="60">
        <v>5</v>
      </c>
      <c r="G2426" s="60">
        <v>6</v>
      </c>
      <c r="H2426" s="61">
        <v>7</v>
      </c>
      <c r="I2426" s="60">
        <v>8</v>
      </c>
      <c r="J2426" s="60">
        <v>9</v>
      </c>
      <c r="K2426" s="60">
        <v>10</v>
      </c>
      <c r="L2426" s="61">
        <v>11</v>
      </c>
      <c r="M2426" s="60">
        <v>12</v>
      </c>
      <c r="N2426" s="60">
        <v>13</v>
      </c>
      <c r="O2426" s="60">
        <v>14</v>
      </c>
      <c r="P2426" s="61">
        <v>15</v>
      </c>
      <c r="Q2426" s="60">
        <v>16</v>
      </c>
      <c r="R2426" s="60">
        <v>17</v>
      </c>
      <c r="S2426" s="60">
        <v>18</v>
      </c>
      <c r="T2426" s="60">
        <v>19</v>
      </c>
      <c r="U2426" s="60">
        <v>20</v>
      </c>
    </row>
    <row r="2427" spans="1:21" ht="22.5" customHeight="1">
      <c r="A2427" s="193">
        <v>1</v>
      </c>
      <c r="B2427" s="197" t="s">
        <v>16</v>
      </c>
      <c r="C2427" s="127">
        <v>153</v>
      </c>
      <c r="D2427" s="127">
        <f>SUM(C2427*15)</f>
        <v>2295</v>
      </c>
      <c r="E2427" s="129">
        <f>SUM(C2427*24)</f>
        <v>3672</v>
      </c>
      <c r="F2427" s="127">
        <f>SUM(C2427*32.5)</f>
        <v>4972.5</v>
      </c>
      <c r="G2427" s="127">
        <f>SUM(E2427*8)</f>
        <v>29376</v>
      </c>
      <c r="H2427" s="127" t="s">
        <v>20</v>
      </c>
      <c r="I2427" s="128">
        <f>SUM(D2427+F2427+G2427)</f>
        <v>36643.5</v>
      </c>
      <c r="J2427" s="127">
        <f>SUM(C2427*2.5)</f>
        <v>382.5</v>
      </c>
      <c r="K2427" s="127">
        <f>SUM(E2427*0.5)</f>
        <v>1836</v>
      </c>
      <c r="L2427" s="127" t="s">
        <v>20</v>
      </c>
      <c r="M2427" s="128">
        <f>SUM(J2427:L2427)</f>
        <v>2218.5</v>
      </c>
      <c r="N2427" s="127">
        <f>SUM(C2427*3)</f>
        <v>459</v>
      </c>
      <c r="O2427" s="127">
        <f>SUM(E2427*1)</f>
        <v>3672</v>
      </c>
      <c r="P2427" s="127" t="s">
        <v>20</v>
      </c>
      <c r="Q2427" s="128">
        <f>SUM(N2427:P2427)</f>
        <v>4131</v>
      </c>
      <c r="R2427" s="127">
        <f>SUM(C2427*2)</f>
        <v>306</v>
      </c>
      <c r="S2427" s="127">
        <f>SUM(E2427*0.5)</f>
        <v>1836</v>
      </c>
      <c r="T2427" s="127" t="s">
        <v>20</v>
      </c>
      <c r="U2427" s="128">
        <f>SUM(R2427:T2427)</f>
        <v>2142</v>
      </c>
    </row>
    <row r="2428" spans="1:21" ht="22.5" customHeight="1">
      <c r="A2428" s="193">
        <v>2</v>
      </c>
      <c r="B2428" s="197" t="s">
        <v>17</v>
      </c>
      <c r="C2428" s="127">
        <v>59</v>
      </c>
      <c r="D2428" s="127">
        <f>SUM(C2428*15)</f>
        <v>885</v>
      </c>
      <c r="E2428" s="129">
        <f>SUM(C2428*24)</f>
        <v>1416</v>
      </c>
      <c r="F2428" s="129">
        <f>SUM(C2428*9)</f>
        <v>531</v>
      </c>
      <c r="G2428" s="129">
        <f>SUM(E2428*4)</f>
        <v>5664</v>
      </c>
      <c r="H2428" s="127" t="s">
        <v>20</v>
      </c>
      <c r="I2428" s="128">
        <f>SUM(D2428+F2428+G2428)</f>
        <v>7080</v>
      </c>
      <c r="J2428" s="129">
        <f>SUM(C2428*0.5)</f>
        <v>29.5</v>
      </c>
      <c r="K2428" s="127">
        <f>SUM(E2428*0.25)</f>
        <v>354</v>
      </c>
      <c r="L2428" s="127" t="s">
        <v>20</v>
      </c>
      <c r="M2428" s="128">
        <f>SUM(J2428:L2428)</f>
        <v>383.5</v>
      </c>
      <c r="N2428" s="129">
        <f>SUM(C2428*0.25)</f>
        <v>14.75</v>
      </c>
      <c r="O2428" s="129">
        <f>SUM(E2428*0.5)</f>
        <v>708</v>
      </c>
      <c r="P2428" s="127" t="s">
        <v>20</v>
      </c>
      <c r="Q2428" s="128">
        <f>SUM(N2428:P2428)</f>
        <v>722.75</v>
      </c>
      <c r="R2428" s="129">
        <f>SUM(C2428*0.25)</f>
        <v>14.75</v>
      </c>
      <c r="S2428" s="127">
        <f>SUM(E2428*0.25)</f>
        <v>354</v>
      </c>
      <c r="T2428" s="127" t="s">
        <v>20</v>
      </c>
      <c r="U2428" s="128">
        <f>SUM(R2428:T2428)</f>
        <v>368.75</v>
      </c>
    </row>
    <row r="2429" spans="1:21" ht="19.5" customHeight="1">
      <c r="A2429" s="193">
        <v>3</v>
      </c>
      <c r="B2429" s="197" t="s">
        <v>18</v>
      </c>
      <c r="C2429" s="127">
        <v>14</v>
      </c>
      <c r="D2429" s="127">
        <f>SUM(C2429*15)</f>
        <v>210</v>
      </c>
      <c r="E2429" s="127">
        <f>SUM(C2429*24)</f>
        <v>336</v>
      </c>
      <c r="F2429" s="127">
        <f>SUM(C2429*32.5)</f>
        <v>455</v>
      </c>
      <c r="G2429" s="127">
        <f>SUM(E2429*8)</f>
        <v>2688</v>
      </c>
      <c r="H2429" s="127" t="s">
        <v>20</v>
      </c>
      <c r="I2429" s="128">
        <f>SUM(D2429+F2429+G2429)</f>
        <v>3353</v>
      </c>
      <c r="J2429" s="127">
        <f>SUM(C2429*2.5)</f>
        <v>35</v>
      </c>
      <c r="K2429" s="127">
        <f>SUM(E2429*0.5)</f>
        <v>168</v>
      </c>
      <c r="L2429" s="127" t="s">
        <v>20</v>
      </c>
      <c r="M2429" s="128">
        <f>SUM(J2429:L2429)</f>
        <v>203</v>
      </c>
      <c r="N2429" s="127">
        <f>SUM(C2429*3)</f>
        <v>42</v>
      </c>
      <c r="O2429" s="127">
        <f>SUM(E2429*1)</f>
        <v>336</v>
      </c>
      <c r="P2429" s="127" t="s">
        <v>20</v>
      </c>
      <c r="Q2429" s="128">
        <f>SUM(N2429:P2429)</f>
        <v>378</v>
      </c>
      <c r="R2429" s="127">
        <f>SUM(C2429*2)</f>
        <v>28</v>
      </c>
      <c r="S2429" s="127">
        <f>SUM(E2429*0.5)</f>
        <v>168</v>
      </c>
      <c r="T2429" s="127" t="s">
        <v>20</v>
      </c>
      <c r="U2429" s="128">
        <f>SUM(R2429:T2429)</f>
        <v>196</v>
      </c>
    </row>
    <row r="2430" spans="1:21" ht="19.5" customHeight="1">
      <c r="A2430" s="193">
        <v>4</v>
      </c>
      <c r="B2430" s="197" t="s">
        <v>84</v>
      </c>
      <c r="C2430" s="132">
        <v>9</v>
      </c>
      <c r="D2430" s="127">
        <f>SUM(C2430*15)</f>
        <v>135</v>
      </c>
      <c r="E2430" s="127">
        <f>SUM(E2427:E2429)</f>
        <v>5424</v>
      </c>
      <c r="F2430" s="127">
        <f>SUM(F2427:F2429)</f>
        <v>5958.5</v>
      </c>
      <c r="G2430" s="127">
        <f>SUM(G2427:G2429)</f>
        <v>37728</v>
      </c>
      <c r="H2430" s="127" t="s">
        <v>20</v>
      </c>
      <c r="I2430" s="127">
        <f>SUM(I2427:I2429)</f>
        <v>47076.5</v>
      </c>
      <c r="J2430" s="127">
        <f>SUM(J2427:J2429)</f>
        <v>447</v>
      </c>
      <c r="K2430" s="127">
        <f>SUM(K2427:K2429)</f>
        <v>2358</v>
      </c>
      <c r="L2430" s="127" t="s">
        <v>20</v>
      </c>
      <c r="M2430" s="127">
        <f>SUM(M2427:M2429)</f>
        <v>2805</v>
      </c>
      <c r="N2430" s="127">
        <f>SUM(N2427:N2429)</f>
        <v>515.75</v>
      </c>
      <c r="O2430" s="127">
        <f>SUM(O2427:O2429)</f>
        <v>4716</v>
      </c>
      <c r="P2430" s="127" t="s">
        <v>20</v>
      </c>
      <c r="Q2430" s="127">
        <f>SUM(Q2427:Q2429)</f>
        <v>5231.75</v>
      </c>
      <c r="R2430" s="127">
        <f>SUM(R2427:R2429)</f>
        <v>348.75</v>
      </c>
      <c r="S2430" s="127">
        <f>SUM(S2427:S2429)</f>
        <v>2358</v>
      </c>
      <c r="T2430" s="127" t="s">
        <v>20</v>
      </c>
      <c r="U2430" s="127">
        <f>SUM(U2427:U2429)</f>
        <v>2706.75</v>
      </c>
    </row>
    <row r="2431" spans="2:22" ht="19.5" customHeight="1">
      <c r="B2431" s="133" t="s">
        <v>27</v>
      </c>
      <c r="C2431" s="156">
        <f>C2430+C2429+C2428+C2427</f>
        <v>235</v>
      </c>
      <c r="D2431" s="127">
        <f>SUM(C2431*15)</f>
        <v>3525</v>
      </c>
      <c r="E2431" s="156">
        <f>E2430+E2429+E2428+E2427</f>
        <v>10848</v>
      </c>
      <c r="F2431" s="156">
        <f>F2430+F2429+F2428+F2427</f>
        <v>11917</v>
      </c>
      <c r="G2431" s="156">
        <f>G2430+G2429+G2428+G2427</f>
        <v>75456</v>
      </c>
      <c r="H2431" s="127" t="s">
        <v>20</v>
      </c>
      <c r="I2431" s="156">
        <f>I2430+I2429+I2428+I2427</f>
        <v>94153</v>
      </c>
      <c r="J2431" s="156">
        <f aca="true" t="shared" si="61" ref="J2431:U2431">J2430+J2429+J2428+J2427</f>
        <v>894</v>
      </c>
      <c r="K2431" s="156">
        <f t="shared" si="61"/>
        <v>4716</v>
      </c>
      <c r="L2431" s="127" t="s">
        <v>20</v>
      </c>
      <c r="M2431" s="156">
        <f t="shared" si="61"/>
        <v>5610</v>
      </c>
      <c r="N2431" s="156">
        <f t="shared" si="61"/>
        <v>1031.5</v>
      </c>
      <c r="O2431" s="156">
        <f t="shared" si="61"/>
        <v>9432</v>
      </c>
      <c r="P2431" s="127" t="s">
        <v>20</v>
      </c>
      <c r="Q2431" s="156">
        <f t="shared" si="61"/>
        <v>10463.5</v>
      </c>
      <c r="R2431" s="156">
        <f t="shared" si="61"/>
        <v>697.5</v>
      </c>
      <c r="S2431" s="156">
        <f t="shared" si="61"/>
        <v>4716</v>
      </c>
      <c r="T2431" s="127" t="s">
        <v>20</v>
      </c>
      <c r="U2431" s="156">
        <f t="shared" si="61"/>
        <v>5413.5</v>
      </c>
      <c r="V2431" s="62"/>
    </row>
    <row r="2432" spans="2:22" ht="19.5" customHeight="1">
      <c r="B2432" s="41" t="s">
        <v>298</v>
      </c>
      <c r="C2432" s="113"/>
      <c r="D2432" s="113"/>
      <c r="E2432" s="113"/>
      <c r="F2432" s="212"/>
      <c r="G2432" s="212"/>
      <c r="H2432" s="212"/>
      <c r="I2432" s="212"/>
      <c r="J2432" s="212"/>
      <c r="K2432" s="212"/>
      <c r="L2432" s="212"/>
      <c r="M2432" s="212"/>
      <c r="N2432" s="212"/>
      <c r="O2432" s="212"/>
      <c r="P2432" s="80"/>
      <c r="Q2432" s="80"/>
      <c r="R2432" s="212"/>
      <c r="S2432" s="212"/>
      <c r="T2432" s="212"/>
      <c r="U2432" s="212"/>
      <c r="V2432" s="62"/>
    </row>
    <row r="2433" spans="2:22" ht="19.5" customHeight="1">
      <c r="B2433" s="113" t="s">
        <v>69</v>
      </c>
      <c r="C2433" s="211"/>
      <c r="D2433" s="211"/>
      <c r="E2433" s="211" t="s">
        <v>265</v>
      </c>
      <c r="F2433" s="211"/>
      <c r="G2433" s="211" t="s">
        <v>269</v>
      </c>
      <c r="H2433" s="214"/>
      <c r="I2433" s="214"/>
      <c r="J2433" s="214"/>
      <c r="K2433" s="214"/>
      <c r="L2433" s="211" t="s">
        <v>207</v>
      </c>
      <c r="M2433" s="211"/>
      <c r="N2433" s="211"/>
      <c r="O2433" s="211"/>
      <c r="P2433" s="96"/>
      <c r="Q2433" s="183"/>
      <c r="R2433" s="211" t="s">
        <v>206</v>
      </c>
      <c r="S2433" s="214"/>
      <c r="T2433" s="214"/>
      <c r="U2433" s="214"/>
      <c r="V2433" s="62"/>
    </row>
    <row r="2434" spans="2:22" ht="19.5" customHeight="1">
      <c r="B2434" s="80"/>
      <c r="C2434" s="66"/>
      <c r="D2434" s="65" t="s">
        <v>267</v>
      </c>
      <c r="E2434" s="66" t="s">
        <v>266</v>
      </c>
      <c r="F2434" s="65" t="s">
        <v>267</v>
      </c>
      <c r="G2434" s="96"/>
      <c r="H2434" s="96"/>
      <c r="I2434" s="96"/>
      <c r="J2434" s="96"/>
      <c r="K2434" s="96"/>
      <c r="L2434" s="211" t="s">
        <v>208</v>
      </c>
      <c r="M2434" s="214"/>
      <c r="N2434" s="214"/>
      <c r="O2434" s="214"/>
      <c r="P2434" s="96"/>
      <c r="Q2434" s="96"/>
      <c r="R2434" s="96"/>
      <c r="S2434" s="96"/>
      <c r="T2434" s="96"/>
      <c r="U2434" s="96"/>
      <c r="V2434" s="62"/>
    </row>
    <row r="2435" spans="2:23" ht="19.5" customHeight="1">
      <c r="B2435" s="80"/>
      <c r="C2435" s="85"/>
      <c r="D2435" s="85">
        <v>0</v>
      </c>
      <c r="E2435" s="85">
        <v>32</v>
      </c>
      <c r="F2435" s="85">
        <v>0</v>
      </c>
      <c r="G2435" s="96"/>
      <c r="H2435" s="96"/>
      <c r="I2435" s="96"/>
      <c r="J2435" s="96"/>
      <c r="K2435" s="96"/>
      <c r="L2435" s="211" t="s">
        <v>209</v>
      </c>
      <c r="M2435" s="214"/>
      <c r="N2435" s="214"/>
      <c r="O2435" s="214"/>
      <c r="P2435" s="96"/>
      <c r="Q2435" s="96"/>
      <c r="R2435" s="96"/>
      <c r="S2435" s="96"/>
      <c r="T2435" s="96"/>
      <c r="U2435" s="96"/>
      <c r="V2435" s="62"/>
      <c r="W2435" s="62"/>
    </row>
    <row r="2436" spans="2:23" ht="19.5" customHeight="1">
      <c r="B2436" s="49" t="s">
        <v>263</v>
      </c>
      <c r="C2436" s="85"/>
      <c r="D2436" s="85">
        <v>0</v>
      </c>
      <c r="E2436" s="85">
        <v>5</v>
      </c>
      <c r="F2436" s="85">
        <v>0</v>
      </c>
      <c r="G2436" s="58"/>
      <c r="H2436" s="58"/>
      <c r="I2436" s="58"/>
      <c r="J2436" s="58"/>
      <c r="K2436" s="80"/>
      <c r="L2436" s="80"/>
      <c r="M2436" s="80"/>
      <c r="N2436" s="80"/>
      <c r="O2436" s="80"/>
      <c r="P2436" s="58"/>
      <c r="Q2436" s="58"/>
      <c r="R2436" s="58"/>
      <c r="S2436" s="58"/>
      <c r="T2436" s="58"/>
      <c r="U2436" s="58"/>
      <c r="V2436" s="62"/>
      <c r="W2436" s="62"/>
    </row>
    <row r="2437" spans="2:23" ht="16.5">
      <c r="B2437" s="49" t="s">
        <v>264</v>
      </c>
      <c r="C2437" s="90"/>
      <c r="D2437" s="90">
        <f>D2435+D2436</f>
        <v>0</v>
      </c>
      <c r="E2437" s="90">
        <f>E2435+E2436</f>
        <v>37</v>
      </c>
      <c r="F2437" s="90">
        <f>F2435+F2436</f>
        <v>0</v>
      </c>
      <c r="G2437" s="213" t="s">
        <v>0</v>
      </c>
      <c r="H2437" s="214"/>
      <c r="I2437" s="214"/>
      <c r="J2437" s="214"/>
      <c r="K2437" s="214"/>
      <c r="L2437" s="214"/>
      <c r="M2437" s="214"/>
      <c r="N2437" s="214"/>
      <c r="O2437" s="214"/>
      <c r="P2437" s="214"/>
      <c r="Q2437" s="214"/>
      <c r="R2437" s="214"/>
      <c r="S2437" s="214"/>
      <c r="T2437" s="214"/>
      <c r="U2437" s="214"/>
      <c r="W2437" s="62"/>
    </row>
    <row r="2438" spans="2:23" ht="17.25">
      <c r="B2438" s="82" t="s">
        <v>27</v>
      </c>
      <c r="C2438" s="220"/>
      <c r="D2438" s="220"/>
      <c r="E2438" s="220"/>
      <c r="F2438" s="220"/>
      <c r="G2438" s="213" t="s">
        <v>268</v>
      </c>
      <c r="H2438" s="214"/>
      <c r="I2438" s="214"/>
      <c r="J2438" s="214"/>
      <c r="K2438" s="214"/>
      <c r="L2438" s="214"/>
      <c r="M2438" s="214"/>
      <c r="N2438" s="214"/>
      <c r="O2438" s="214"/>
      <c r="P2438" s="214"/>
      <c r="Q2438" s="214"/>
      <c r="R2438" s="214"/>
      <c r="S2438" s="214"/>
      <c r="T2438" s="214"/>
      <c r="U2438" s="214"/>
      <c r="W2438" s="62"/>
    </row>
    <row r="2439" spans="2:23" ht="17.25">
      <c r="B2439" s="82" t="s">
        <v>102</v>
      </c>
      <c r="C2439" s="219"/>
      <c r="D2439" s="219"/>
      <c r="E2439" s="48"/>
      <c r="F2439" s="48"/>
      <c r="G2439" s="213" t="s">
        <v>305</v>
      </c>
      <c r="H2439" s="214"/>
      <c r="I2439" s="214"/>
      <c r="J2439" s="214"/>
      <c r="K2439" s="214"/>
      <c r="L2439" s="214"/>
      <c r="M2439" s="214"/>
      <c r="N2439" s="214"/>
      <c r="O2439" s="214"/>
      <c r="P2439" s="214"/>
      <c r="Q2439" s="214"/>
      <c r="R2439" s="214"/>
      <c r="S2439" s="214"/>
      <c r="T2439" s="214"/>
      <c r="U2439" s="214"/>
      <c r="W2439" s="62"/>
    </row>
    <row r="2440" spans="2:23" ht="17.25">
      <c r="B2440" s="45"/>
      <c r="C2440" s="93"/>
      <c r="D2440" s="93"/>
      <c r="E2440" s="93"/>
      <c r="F2440" s="93"/>
      <c r="G2440" s="93"/>
      <c r="H2440" s="93"/>
      <c r="I2440" s="93"/>
      <c r="J2440" s="93"/>
      <c r="K2440" s="93"/>
      <c r="L2440" s="93"/>
      <c r="M2440" s="93"/>
      <c r="N2440" s="93"/>
      <c r="O2440" s="93"/>
      <c r="P2440" s="93"/>
      <c r="Q2440" s="93"/>
      <c r="R2440" s="93"/>
      <c r="S2440" s="93"/>
      <c r="T2440" s="93"/>
      <c r="U2440" s="93"/>
      <c r="W2440" s="62"/>
    </row>
    <row r="2441" spans="2:21" ht="16.5">
      <c r="B2441" s="93" t="s">
        <v>290</v>
      </c>
      <c r="C2441" s="48"/>
      <c r="D2441" s="48"/>
      <c r="E2441" s="48"/>
      <c r="F2441" s="48"/>
      <c r="G2441" s="49"/>
      <c r="H2441" s="50"/>
      <c r="I2441" s="50"/>
      <c r="J2441" s="50"/>
      <c r="K2441" s="50"/>
      <c r="L2441" s="50"/>
      <c r="M2441" s="50"/>
      <c r="N2441" s="50"/>
      <c r="O2441" s="50"/>
      <c r="P2441" s="50"/>
      <c r="Q2441" s="50"/>
      <c r="R2441" s="50"/>
      <c r="S2441" s="50"/>
      <c r="T2441" s="50"/>
      <c r="U2441" s="50"/>
    </row>
    <row r="2442" spans="1:24" ht="17.25" customHeight="1">
      <c r="A2442" s="49" t="s">
        <v>299</v>
      </c>
      <c r="B2442" s="49"/>
      <c r="C2442" s="49"/>
      <c r="D2442" s="49"/>
      <c r="E2442" s="49"/>
      <c r="F2442" s="49"/>
      <c r="G2442" s="49"/>
      <c r="H2442" s="49"/>
      <c r="I2442" s="49"/>
      <c r="J2442" s="49"/>
      <c r="K2442" s="49"/>
      <c r="L2442" s="49"/>
      <c r="M2442" s="49"/>
      <c r="N2442" s="49"/>
      <c r="O2442" s="49"/>
      <c r="P2442" s="49"/>
      <c r="Q2442" s="49"/>
      <c r="R2442" s="49"/>
      <c r="S2442" s="49"/>
      <c r="T2442" s="49"/>
      <c r="U2442" s="49"/>
      <c r="V2442" s="49"/>
      <c r="W2442" s="49"/>
      <c r="X2442" s="49"/>
    </row>
    <row r="2443" spans="2:21" ht="17.25">
      <c r="B2443" s="51"/>
      <c r="C2443" s="51"/>
      <c r="D2443" s="51"/>
      <c r="E2443" s="51"/>
      <c r="F2443" s="51"/>
      <c r="G2443" s="51"/>
      <c r="H2443" s="51"/>
      <c r="I2443" s="51"/>
      <c r="J2443" s="51"/>
      <c r="K2443" s="51"/>
      <c r="L2443" s="51"/>
      <c r="M2443" s="51"/>
      <c r="N2443" s="51"/>
      <c r="O2443" s="51"/>
      <c r="P2443" s="51"/>
      <c r="Q2443" s="51"/>
      <c r="R2443" s="51"/>
      <c r="S2443" s="51"/>
      <c r="T2443" s="51"/>
      <c r="U2443" s="51"/>
    </row>
    <row r="2444" spans="2:21" ht="17.25">
      <c r="B2444" s="51"/>
      <c r="C2444" s="51"/>
      <c r="D2444" s="51"/>
      <c r="E2444" s="51"/>
      <c r="F2444" s="51"/>
      <c r="G2444" s="51"/>
      <c r="H2444" s="51"/>
      <c r="I2444" s="51"/>
      <c r="J2444" s="51"/>
      <c r="K2444" s="51"/>
      <c r="L2444" s="51"/>
      <c r="M2444" s="51"/>
      <c r="N2444" s="51"/>
      <c r="O2444" s="51"/>
      <c r="P2444" s="51"/>
      <c r="Q2444" s="51"/>
      <c r="R2444" s="51"/>
      <c r="S2444" s="51"/>
      <c r="T2444" s="51"/>
      <c r="U2444" s="51"/>
    </row>
    <row r="2445" spans="2:21" ht="17.25">
      <c r="B2445" s="51"/>
      <c r="C2445" s="51"/>
      <c r="D2445" s="51"/>
      <c r="E2445" s="51"/>
      <c r="F2445" s="51"/>
      <c r="G2445" s="51"/>
      <c r="H2445" s="51"/>
      <c r="I2445" s="51"/>
      <c r="J2445" s="51"/>
      <c r="K2445" s="51"/>
      <c r="L2445" s="51"/>
      <c r="M2445" s="51"/>
      <c r="N2445" s="51"/>
      <c r="O2445" s="51"/>
      <c r="P2445" s="51"/>
      <c r="Q2445" s="51"/>
      <c r="R2445" s="51"/>
      <c r="S2445" s="51"/>
      <c r="T2445" s="51"/>
      <c r="U2445" s="51"/>
    </row>
    <row r="2446" spans="2:21" ht="17.25">
      <c r="B2446" s="51"/>
      <c r="C2446" s="51"/>
      <c r="D2446" s="51"/>
      <c r="E2446" s="51"/>
      <c r="F2446" s="51"/>
      <c r="G2446" s="51"/>
      <c r="H2446" s="51"/>
      <c r="I2446" s="51"/>
      <c r="J2446" s="51"/>
      <c r="K2446" s="51"/>
      <c r="L2446" s="51"/>
      <c r="M2446" s="51"/>
      <c r="N2446" s="51"/>
      <c r="O2446" s="51"/>
      <c r="P2446" s="51"/>
      <c r="Q2446" s="51"/>
      <c r="R2446" s="51"/>
      <c r="S2446" s="51"/>
      <c r="T2446" s="51"/>
      <c r="U2446" s="51"/>
    </row>
    <row r="2447" spans="2:21" ht="17.25">
      <c r="B2447" s="51"/>
      <c r="C2447" s="51"/>
      <c r="D2447" s="51"/>
      <c r="E2447" s="51"/>
      <c r="F2447" s="51"/>
      <c r="G2447" s="51"/>
      <c r="H2447" s="51"/>
      <c r="I2447" s="51"/>
      <c r="J2447" s="51"/>
      <c r="K2447" s="51"/>
      <c r="L2447" s="51"/>
      <c r="M2447" s="51"/>
      <c r="N2447" s="51"/>
      <c r="O2447" s="51"/>
      <c r="P2447" s="51"/>
      <c r="Q2447" s="51"/>
      <c r="R2447" s="51"/>
      <c r="S2447" s="51"/>
      <c r="T2447" s="51"/>
      <c r="U2447" s="51"/>
    </row>
    <row r="2448" spans="2:21" ht="17.25">
      <c r="B2448" s="51"/>
      <c r="C2448" s="51"/>
      <c r="D2448" s="51"/>
      <c r="E2448" s="51"/>
      <c r="F2448" s="51"/>
      <c r="G2448" s="51"/>
      <c r="H2448" s="51"/>
      <c r="I2448" s="51"/>
      <c r="J2448" s="51"/>
      <c r="K2448" s="51"/>
      <c r="L2448" s="51"/>
      <c r="M2448" s="51"/>
      <c r="N2448" s="51"/>
      <c r="O2448" s="51"/>
      <c r="P2448" s="51"/>
      <c r="Q2448" s="51"/>
      <c r="R2448" s="51"/>
      <c r="S2448" s="51"/>
      <c r="T2448" s="51"/>
      <c r="U2448" s="51"/>
    </row>
    <row r="2449" spans="2:21" ht="18">
      <c r="B2449" s="51"/>
      <c r="C2449" s="217"/>
      <c r="D2449" s="217"/>
      <c r="E2449" s="217"/>
      <c r="F2449" s="217"/>
      <c r="G2449" s="217"/>
      <c r="H2449" s="217"/>
      <c r="I2449" s="217"/>
      <c r="J2449" s="217"/>
      <c r="K2449" s="217"/>
      <c r="L2449" s="217"/>
      <c r="M2449" s="217"/>
      <c r="N2449" s="217"/>
      <c r="O2449" s="217"/>
      <c r="P2449" s="217"/>
      <c r="Q2449" s="217"/>
      <c r="R2449" s="217"/>
      <c r="S2449" s="217"/>
      <c r="T2449" s="217"/>
      <c r="U2449" s="217"/>
    </row>
    <row r="2450" spans="2:21" ht="18">
      <c r="B2450" s="51"/>
      <c r="C2450" s="56"/>
      <c r="D2450" s="56"/>
      <c r="E2450" s="56"/>
      <c r="F2450" s="56"/>
      <c r="G2450" s="56"/>
      <c r="H2450" s="56"/>
      <c r="I2450" s="56"/>
      <c r="J2450" s="56"/>
      <c r="K2450" s="56"/>
      <c r="L2450" s="56"/>
      <c r="M2450" s="56"/>
      <c r="N2450" s="56"/>
      <c r="O2450" s="56"/>
      <c r="P2450" s="56"/>
      <c r="Q2450" s="56"/>
      <c r="R2450" s="56"/>
      <c r="S2450" s="56"/>
      <c r="T2450" s="56"/>
      <c r="U2450" s="56"/>
    </row>
    <row r="2451" spans="2:21" ht="18">
      <c r="B2451" s="51"/>
      <c r="C2451" s="56"/>
      <c r="D2451" s="56"/>
      <c r="E2451" s="56"/>
      <c r="F2451" s="56"/>
      <c r="G2451" s="56"/>
      <c r="H2451" s="56"/>
      <c r="I2451" s="56"/>
      <c r="J2451" s="56"/>
      <c r="K2451" s="56"/>
      <c r="L2451" s="56"/>
      <c r="M2451" s="56"/>
      <c r="N2451" s="56"/>
      <c r="O2451" s="56"/>
      <c r="P2451" s="56"/>
      <c r="Q2451" s="56"/>
      <c r="R2451" s="56"/>
      <c r="S2451" s="56"/>
      <c r="T2451" s="56"/>
      <c r="U2451" s="56"/>
    </row>
    <row r="2452" spans="2:21" ht="18">
      <c r="B2452" s="51"/>
      <c r="C2452" s="56"/>
      <c r="D2452" s="56"/>
      <c r="E2452" s="56"/>
      <c r="F2452" s="56"/>
      <c r="G2452" s="56"/>
      <c r="H2452" s="56"/>
      <c r="I2452" s="56"/>
      <c r="J2452" s="56"/>
      <c r="K2452" s="56"/>
      <c r="L2452" s="56"/>
      <c r="M2452" s="56"/>
      <c r="N2452" s="56"/>
      <c r="O2452" s="56"/>
      <c r="P2452" s="56"/>
      <c r="Q2452" s="56"/>
      <c r="R2452" s="56"/>
      <c r="S2452" s="56"/>
      <c r="T2452" s="56"/>
      <c r="U2452" s="56"/>
    </row>
    <row r="2453" spans="2:21" ht="18">
      <c r="B2453" s="51"/>
      <c r="C2453" s="56"/>
      <c r="D2453" s="56"/>
      <c r="E2453" s="56"/>
      <c r="F2453" s="56"/>
      <c r="G2453" s="56"/>
      <c r="H2453" s="56"/>
      <c r="I2453" s="56">
        <v>17</v>
      </c>
      <c r="J2453" s="56"/>
      <c r="K2453" s="56"/>
      <c r="L2453" s="56"/>
      <c r="M2453" s="56"/>
      <c r="N2453" s="56"/>
      <c r="O2453" s="56"/>
      <c r="P2453" s="56"/>
      <c r="Q2453" s="56"/>
      <c r="R2453" s="56"/>
      <c r="S2453" s="56"/>
      <c r="T2453" s="56"/>
      <c r="U2453" s="56"/>
    </row>
    <row r="2454" spans="2:21" ht="23.25">
      <c r="B2454" s="9"/>
      <c r="C2454" s="114"/>
      <c r="D2454" s="114"/>
      <c r="E2454" s="114"/>
      <c r="F2454" s="114"/>
      <c r="G2454" s="114"/>
      <c r="H2454" s="114"/>
      <c r="I2454" s="114"/>
      <c r="J2454" s="114"/>
      <c r="K2454" s="114"/>
      <c r="L2454" s="114"/>
      <c r="M2454" s="114"/>
      <c r="N2454" s="114"/>
      <c r="O2454" s="114"/>
      <c r="P2454" s="114"/>
      <c r="Q2454" s="114"/>
      <c r="R2454" s="114"/>
      <c r="S2454" s="114"/>
      <c r="T2454" s="114"/>
      <c r="U2454" s="114"/>
    </row>
    <row r="2455" spans="2:21" ht="23.25">
      <c r="B2455" s="114" t="s">
        <v>146</v>
      </c>
      <c r="C2455" s="115"/>
      <c r="D2455" s="115"/>
      <c r="E2455" s="115"/>
      <c r="F2455" s="115"/>
      <c r="G2455" s="115"/>
      <c r="H2455" s="115"/>
      <c r="I2455" s="115"/>
      <c r="J2455" s="115"/>
      <c r="K2455" s="115"/>
      <c r="L2455" s="115"/>
      <c r="M2455" s="115"/>
      <c r="N2455" s="115"/>
      <c r="O2455" s="115"/>
      <c r="P2455" s="115"/>
      <c r="Q2455" s="115"/>
      <c r="R2455" s="115"/>
      <c r="S2455" s="115"/>
      <c r="T2455" s="115"/>
      <c r="U2455" s="115"/>
    </row>
    <row r="2456" spans="2:21" ht="22.5">
      <c r="B2456" s="115" t="s">
        <v>247</v>
      </c>
      <c r="C2456" s="116"/>
      <c r="D2456" s="116"/>
      <c r="E2456" s="116"/>
      <c r="F2456" s="116"/>
      <c r="G2456" s="116"/>
      <c r="H2456" s="116"/>
      <c r="I2456" s="116"/>
      <c r="J2456" s="116"/>
      <c r="K2456" s="116"/>
      <c r="L2456" s="116"/>
      <c r="M2456" s="116"/>
      <c r="N2456" s="116"/>
      <c r="O2456" s="116"/>
      <c r="P2456" s="116"/>
      <c r="Q2456" s="116"/>
      <c r="R2456" s="116"/>
      <c r="S2456" s="116"/>
      <c r="T2456" s="116"/>
      <c r="U2456" s="116"/>
    </row>
    <row r="2457" spans="2:21" ht="23.25">
      <c r="B2457" s="116"/>
      <c r="C2457" s="80"/>
      <c r="D2457" s="80"/>
      <c r="E2457" s="80"/>
      <c r="F2457" s="229" t="s">
        <v>313</v>
      </c>
      <c r="G2457" s="229"/>
      <c r="H2457" s="229"/>
      <c r="I2457" s="229"/>
      <c r="J2457" s="229"/>
      <c r="K2457" s="229"/>
      <c r="L2457" s="229"/>
      <c r="M2457" s="229"/>
      <c r="N2457" s="229"/>
      <c r="O2457" s="229"/>
      <c r="P2457" s="229"/>
      <c r="Q2457" s="229"/>
      <c r="R2457" s="53"/>
      <c r="S2457" s="53"/>
      <c r="T2457" s="53"/>
      <c r="U2457" s="53"/>
    </row>
    <row r="2458" spans="2:22" ht="22.5" customHeight="1">
      <c r="B2458" s="86" t="s">
        <v>202</v>
      </c>
      <c r="Q2458" s="3" t="s">
        <v>22</v>
      </c>
      <c r="V2458" s="62"/>
    </row>
    <row r="2459" spans="2:22" ht="22.5" customHeight="1">
      <c r="B2459" s="3" t="s">
        <v>22</v>
      </c>
      <c r="C2459" s="70"/>
      <c r="D2459" s="70" t="s">
        <v>29</v>
      </c>
      <c r="E2459" s="70" t="s">
        <v>4</v>
      </c>
      <c r="F2459" s="71" t="s">
        <v>21</v>
      </c>
      <c r="G2459" s="72" t="s">
        <v>12</v>
      </c>
      <c r="H2459" s="72" t="s">
        <v>13</v>
      </c>
      <c r="I2459" s="73" t="s">
        <v>0</v>
      </c>
      <c r="J2459" s="74" t="s">
        <v>11</v>
      </c>
      <c r="K2459" s="74" t="s">
        <v>12</v>
      </c>
      <c r="L2459" s="72" t="s">
        <v>13</v>
      </c>
      <c r="M2459" s="73" t="s">
        <v>0</v>
      </c>
      <c r="N2459" s="72" t="s">
        <v>14</v>
      </c>
      <c r="O2459" s="74" t="s">
        <v>15</v>
      </c>
      <c r="P2459" s="74" t="s">
        <v>13</v>
      </c>
      <c r="Q2459" s="73" t="s">
        <v>0</v>
      </c>
      <c r="R2459" s="74" t="s">
        <v>23</v>
      </c>
      <c r="S2459" s="74" t="s">
        <v>24</v>
      </c>
      <c r="T2459" s="72" t="s">
        <v>13</v>
      </c>
      <c r="U2459" s="73" t="s">
        <v>0</v>
      </c>
      <c r="V2459" s="62"/>
    </row>
    <row r="2460" spans="2:21" ht="22.5" customHeight="1">
      <c r="B2460" s="69" t="s">
        <v>1</v>
      </c>
      <c r="C2460" s="72" t="s">
        <v>343</v>
      </c>
      <c r="D2460" s="70" t="s">
        <v>30</v>
      </c>
      <c r="E2460" s="70" t="s">
        <v>5</v>
      </c>
      <c r="F2460" s="70" t="s">
        <v>7</v>
      </c>
      <c r="G2460" s="70" t="s">
        <v>8</v>
      </c>
      <c r="H2460" s="70" t="s">
        <v>9</v>
      </c>
      <c r="I2460" s="60" t="s">
        <v>10</v>
      </c>
      <c r="J2460" s="70" t="s">
        <v>7</v>
      </c>
      <c r="K2460" s="70" t="s">
        <v>8</v>
      </c>
      <c r="L2460" s="70" t="s">
        <v>9</v>
      </c>
      <c r="M2460" s="60" t="s">
        <v>10</v>
      </c>
      <c r="N2460" s="70" t="s">
        <v>7</v>
      </c>
      <c r="O2460" s="70" t="s">
        <v>8</v>
      </c>
      <c r="P2460" s="70" t="s">
        <v>9</v>
      </c>
      <c r="Q2460" s="60" t="s">
        <v>10</v>
      </c>
      <c r="R2460" s="73" t="s">
        <v>7</v>
      </c>
      <c r="S2460" s="73" t="s">
        <v>8</v>
      </c>
      <c r="T2460" s="70" t="s">
        <v>9</v>
      </c>
      <c r="U2460" s="60" t="s">
        <v>10</v>
      </c>
    </row>
    <row r="2461" spans="2:17" ht="22.5" customHeight="1">
      <c r="B2461" s="69" t="s">
        <v>3</v>
      </c>
      <c r="C2461" s="101" t="s">
        <v>319</v>
      </c>
      <c r="D2461" s="70" t="s">
        <v>308</v>
      </c>
      <c r="E2461" s="70" t="s">
        <v>6</v>
      </c>
      <c r="F2461" s="70" t="s">
        <v>31</v>
      </c>
      <c r="G2461" s="70" t="s">
        <v>31</v>
      </c>
      <c r="H2461" s="10">
        <v>0.03</v>
      </c>
      <c r="L2461" s="10">
        <v>0.01</v>
      </c>
      <c r="N2461" s="4"/>
      <c r="O2461" s="4"/>
      <c r="P2461" s="10">
        <v>0.01</v>
      </c>
      <c r="Q2461" s="4"/>
    </row>
    <row r="2462" spans="2:23" ht="22.5" customHeight="1">
      <c r="B2462" s="11"/>
      <c r="D2462" s="4" t="s">
        <v>32</v>
      </c>
      <c r="E2462" s="5"/>
      <c r="F2462" s="4" t="s">
        <v>32</v>
      </c>
      <c r="G2462" s="4" t="s">
        <v>32</v>
      </c>
      <c r="H2462" s="4" t="s">
        <v>32</v>
      </c>
      <c r="I2462" s="4" t="s">
        <v>32</v>
      </c>
      <c r="J2462" s="4" t="s">
        <v>32</v>
      </c>
      <c r="K2462" s="4" t="s">
        <v>32</v>
      </c>
      <c r="L2462" s="4" t="s">
        <v>32</v>
      </c>
      <c r="N2462" s="4" t="s">
        <v>32</v>
      </c>
      <c r="O2462" s="4" t="s">
        <v>32</v>
      </c>
      <c r="P2462" s="4" t="s">
        <v>32</v>
      </c>
      <c r="Q2462" s="4" t="s">
        <v>32</v>
      </c>
      <c r="R2462" s="4" t="s">
        <v>32</v>
      </c>
      <c r="S2462" s="4" t="s">
        <v>32</v>
      </c>
      <c r="T2462" s="4" t="s">
        <v>32</v>
      </c>
      <c r="U2462" s="4" t="s">
        <v>32</v>
      </c>
      <c r="W2462" s="62"/>
    </row>
    <row r="2463" spans="2:23" ht="22.5" customHeight="1">
      <c r="B2463" s="11"/>
      <c r="C2463" s="60"/>
      <c r="D2463" s="60">
        <v>3</v>
      </c>
      <c r="E2463" s="60">
        <v>4</v>
      </c>
      <c r="F2463" s="60">
        <v>5</v>
      </c>
      <c r="G2463" s="60">
        <v>6</v>
      </c>
      <c r="H2463" s="61">
        <v>7</v>
      </c>
      <c r="I2463" s="60">
        <v>8</v>
      </c>
      <c r="J2463" s="60">
        <v>9</v>
      </c>
      <c r="K2463" s="60">
        <v>10</v>
      </c>
      <c r="L2463" s="61">
        <v>11</v>
      </c>
      <c r="M2463" s="60">
        <v>12</v>
      </c>
      <c r="N2463" s="60">
        <v>13</v>
      </c>
      <c r="O2463" s="60">
        <v>14</v>
      </c>
      <c r="P2463" s="61">
        <v>15</v>
      </c>
      <c r="Q2463" s="60">
        <v>16</v>
      </c>
      <c r="R2463" s="60">
        <v>17</v>
      </c>
      <c r="S2463" s="60">
        <v>18</v>
      </c>
      <c r="T2463" s="60">
        <v>19</v>
      </c>
      <c r="U2463" s="60">
        <v>20</v>
      </c>
      <c r="W2463" s="62"/>
    </row>
    <row r="2464" spans="1:22" ht="22.5" customHeight="1">
      <c r="A2464" s="193">
        <v>1</v>
      </c>
      <c r="B2464" s="197" t="s">
        <v>16</v>
      </c>
      <c r="C2464" s="127">
        <v>85</v>
      </c>
      <c r="D2464" s="127">
        <f>SUM(C2464*15)</f>
        <v>1275</v>
      </c>
      <c r="E2464" s="129">
        <f>SUM(C2464*24)</f>
        <v>2040</v>
      </c>
      <c r="F2464" s="127">
        <f>SUM(C2464*32.5)</f>
        <v>2762.5</v>
      </c>
      <c r="G2464" s="127">
        <f>SUM(E2464*8)</f>
        <v>16320</v>
      </c>
      <c r="H2464" s="127" t="s">
        <v>20</v>
      </c>
      <c r="I2464" s="128">
        <f>SUM(D2464+F2464+G2464)</f>
        <v>20357.5</v>
      </c>
      <c r="J2464" s="127">
        <f>SUM(C2464*2.5)</f>
        <v>212.5</v>
      </c>
      <c r="K2464" s="127">
        <f>SUM(E2464*0.5)</f>
        <v>1020</v>
      </c>
      <c r="L2464" s="127" t="s">
        <v>20</v>
      </c>
      <c r="M2464" s="128">
        <f>SUM(J2464:L2464)</f>
        <v>1232.5</v>
      </c>
      <c r="N2464" s="127">
        <f>SUM(C2464*3)</f>
        <v>255</v>
      </c>
      <c r="O2464" s="127">
        <f>SUM(E2464*1)</f>
        <v>2040</v>
      </c>
      <c r="P2464" s="127" t="s">
        <v>20</v>
      </c>
      <c r="Q2464" s="128">
        <f>SUM(N2464:P2464)</f>
        <v>2295</v>
      </c>
      <c r="R2464" s="127">
        <f>SUM(C2464*3)</f>
        <v>255</v>
      </c>
      <c r="S2464" s="127">
        <f>SUM(E2464*0.5)</f>
        <v>1020</v>
      </c>
      <c r="T2464" s="127" t="s">
        <v>20</v>
      </c>
      <c r="U2464" s="128">
        <f>SUM(R2464:T2464)</f>
        <v>1275</v>
      </c>
      <c r="V2464" s="135"/>
    </row>
    <row r="2465" spans="1:22" ht="22.5" customHeight="1">
      <c r="A2465" s="193">
        <v>2</v>
      </c>
      <c r="B2465" s="197" t="s">
        <v>17</v>
      </c>
      <c r="C2465" s="127">
        <v>29</v>
      </c>
      <c r="D2465" s="127">
        <f>SUM(C2465*15)</f>
        <v>435</v>
      </c>
      <c r="E2465" s="129">
        <f>SUM(C2465*24)</f>
        <v>696</v>
      </c>
      <c r="F2465" s="129">
        <f>SUM(C2465*9)</f>
        <v>261</v>
      </c>
      <c r="G2465" s="129">
        <f>SUM(E2465*4)</f>
        <v>2784</v>
      </c>
      <c r="H2465" s="127" t="s">
        <v>20</v>
      </c>
      <c r="I2465" s="128">
        <f>SUM(D2465+F2465+G2465)</f>
        <v>3480</v>
      </c>
      <c r="J2465" s="129">
        <f>SUM(C2465*0.5)</f>
        <v>14.5</v>
      </c>
      <c r="K2465" s="127">
        <f>SUM(E2465*0.25)</f>
        <v>174</v>
      </c>
      <c r="L2465" s="127" t="s">
        <v>20</v>
      </c>
      <c r="M2465" s="128">
        <f>SUM(J2465:L2465)</f>
        <v>188.5</v>
      </c>
      <c r="N2465" s="129">
        <f>SUM(C2465*0.25)</f>
        <v>7.25</v>
      </c>
      <c r="O2465" s="129">
        <f>SUM(E2465*0.5)</f>
        <v>348</v>
      </c>
      <c r="P2465" s="127" t="s">
        <v>20</v>
      </c>
      <c r="Q2465" s="128">
        <f>SUM(N2465:P2465)</f>
        <v>355.25</v>
      </c>
      <c r="R2465" s="129">
        <f>SUM(C2465*0.25)</f>
        <v>7.25</v>
      </c>
      <c r="S2465" s="127">
        <f>SUM(E2465*0.25)</f>
        <v>174</v>
      </c>
      <c r="T2465" s="127" t="s">
        <v>20</v>
      </c>
      <c r="U2465" s="128">
        <f>SUM(R2465:T2465)</f>
        <v>181.25</v>
      </c>
      <c r="V2465" s="135"/>
    </row>
    <row r="2466" spans="1:22" ht="23.25">
      <c r="A2466" s="193">
        <v>3</v>
      </c>
      <c r="B2466" s="197" t="s">
        <v>18</v>
      </c>
      <c r="C2466" s="127">
        <v>30</v>
      </c>
      <c r="D2466" s="127">
        <f>SUM(C2466*15)</f>
        <v>450</v>
      </c>
      <c r="E2466" s="127">
        <f>SUM(C2466*24)</f>
        <v>720</v>
      </c>
      <c r="F2466" s="127">
        <f>SUM(C2466*32.5)</f>
        <v>975</v>
      </c>
      <c r="G2466" s="127">
        <f>SUM(E2466*8)</f>
        <v>5760</v>
      </c>
      <c r="H2466" s="127" t="s">
        <v>20</v>
      </c>
      <c r="I2466" s="128">
        <f>SUM(D2466+F2466+G2466)</f>
        <v>7185</v>
      </c>
      <c r="J2466" s="127">
        <f>SUM(C2466*2.5)</f>
        <v>75</v>
      </c>
      <c r="K2466" s="127">
        <f>SUM(E2466*0.5)</f>
        <v>360</v>
      </c>
      <c r="L2466" s="127" t="s">
        <v>20</v>
      </c>
      <c r="M2466" s="128">
        <f>SUM(J2466:L2466)</f>
        <v>435</v>
      </c>
      <c r="N2466" s="127">
        <f>SUM(C2466*3)</f>
        <v>90</v>
      </c>
      <c r="O2466" s="127">
        <f>SUM(E2466*1)</f>
        <v>720</v>
      </c>
      <c r="P2466" s="127" t="s">
        <v>20</v>
      </c>
      <c r="Q2466" s="128">
        <f>SUM(N2466:P2466)</f>
        <v>810</v>
      </c>
      <c r="R2466" s="127">
        <f>SUM(C2466*3)</f>
        <v>90</v>
      </c>
      <c r="S2466" s="127">
        <f>SUM(E2466*0.5)</f>
        <v>360</v>
      </c>
      <c r="T2466" s="127" t="s">
        <v>20</v>
      </c>
      <c r="U2466" s="128">
        <f>SUM(R2466:T2466)</f>
        <v>450</v>
      </c>
      <c r="V2466" s="135"/>
    </row>
    <row r="2467" spans="1:22" ht="23.25">
      <c r="A2467" s="193">
        <v>4</v>
      </c>
      <c r="B2467" s="197" t="s">
        <v>84</v>
      </c>
      <c r="C2467" s="132">
        <v>15</v>
      </c>
      <c r="D2467" s="127">
        <f>SUM(C2467*15)</f>
        <v>225</v>
      </c>
      <c r="E2467" s="127">
        <f>SUM(E2464:E2466)</f>
        <v>3456</v>
      </c>
      <c r="F2467" s="127">
        <f>SUM(F2464:F2466)</f>
        <v>3998.5</v>
      </c>
      <c r="G2467" s="127">
        <f>SUM(G2464:G2466)</f>
        <v>24864</v>
      </c>
      <c r="H2467" s="127" t="s">
        <v>20</v>
      </c>
      <c r="I2467" s="127">
        <f>SUM(I2464:I2466)</f>
        <v>31022.5</v>
      </c>
      <c r="J2467" s="127">
        <f>SUM(J2464:J2466)</f>
        <v>302</v>
      </c>
      <c r="K2467" s="127">
        <f>SUM(K2464:K2466)</f>
        <v>1554</v>
      </c>
      <c r="L2467" s="127" t="s">
        <v>20</v>
      </c>
      <c r="M2467" s="127">
        <f>SUM(M2464:M2466)</f>
        <v>1856</v>
      </c>
      <c r="N2467" s="127">
        <f>SUM(N2464:N2466)</f>
        <v>352.25</v>
      </c>
      <c r="O2467" s="127">
        <f>SUM(O2464:O2466)</f>
        <v>3108</v>
      </c>
      <c r="P2467" s="127" t="s">
        <v>20</v>
      </c>
      <c r="Q2467" s="127">
        <f>SUM(Q2464:Q2466)</f>
        <v>3460.25</v>
      </c>
      <c r="R2467" s="127">
        <f>SUM(R2464:R2466)</f>
        <v>352.25</v>
      </c>
      <c r="S2467" s="127">
        <f>SUM(S2464:S2466)</f>
        <v>1554</v>
      </c>
      <c r="T2467" s="127" t="s">
        <v>20</v>
      </c>
      <c r="U2467" s="127">
        <f>SUM(U2464:U2466)</f>
        <v>1906.25</v>
      </c>
      <c r="V2467" s="133" t="e">
        <f>V2466+#REF!+V2465+V2464+#REF!+#REF!</f>
        <v>#REF!</v>
      </c>
    </row>
    <row r="2468" spans="2:21" ht="19.5">
      <c r="B2468" s="133" t="s">
        <v>27</v>
      </c>
      <c r="C2468" s="130">
        <f>C2467+C2466+C2465+C2464</f>
        <v>159</v>
      </c>
      <c r="D2468" s="127">
        <f>SUM(C2468*15)</f>
        <v>2385</v>
      </c>
      <c r="E2468" s="130">
        <f aca="true" t="shared" si="62" ref="E2468:U2468">E2467+E2466+E2465+E2464</f>
        <v>6912</v>
      </c>
      <c r="F2468" s="130">
        <f t="shared" si="62"/>
        <v>7997</v>
      </c>
      <c r="G2468" s="130">
        <f t="shared" si="62"/>
        <v>49728</v>
      </c>
      <c r="H2468" s="127" t="s">
        <v>20</v>
      </c>
      <c r="I2468" s="130">
        <f t="shared" si="62"/>
        <v>62045</v>
      </c>
      <c r="J2468" s="130">
        <f t="shared" si="62"/>
        <v>604</v>
      </c>
      <c r="K2468" s="130">
        <f t="shared" si="62"/>
        <v>3108</v>
      </c>
      <c r="L2468" s="127" t="s">
        <v>20</v>
      </c>
      <c r="M2468" s="130">
        <f t="shared" si="62"/>
        <v>3712</v>
      </c>
      <c r="N2468" s="130">
        <f t="shared" si="62"/>
        <v>704.5</v>
      </c>
      <c r="O2468" s="130">
        <f t="shared" si="62"/>
        <v>6216</v>
      </c>
      <c r="P2468" s="127" t="s">
        <v>20</v>
      </c>
      <c r="Q2468" s="130">
        <f t="shared" si="62"/>
        <v>6920.5</v>
      </c>
      <c r="R2468" s="130">
        <f t="shared" si="62"/>
        <v>704.5</v>
      </c>
      <c r="S2468" s="130">
        <f t="shared" si="62"/>
        <v>3108</v>
      </c>
      <c r="T2468" s="127" t="s">
        <v>20</v>
      </c>
      <c r="U2468" s="130">
        <f t="shared" si="62"/>
        <v>3812.5</v>
      </c>
    </row>
    <row r="2469" spans="2:21" ht="19.5">
      <c r="B2469" s="41" t="s">
        <v>298</v>
      </c>
      <c r="C2469" s="113"/>
      <c r="D2469" s="113"/>
      <c r="E2469" s="113"/>
      <c r="F2469" s="212"/>
      <c r="G2469" s="212"/>
      <c r="H2469" s="212"/>
      <c r="I2469" s="212"/>
      <c r="J2469" s="212"/>
      <c r="K2469" s="212"/>
      <c r="L2469" s="212"/>
      <c r="M2469" s="212"/>
      <c r="N2469" s="212"/>
      <c r="O2469" s="212"/>
      <c r="P2469" s="80"/>
      <c r="Q2469" s="80"/>
      <c r="R2469" s="212"/>
      <c r="S2469" s="212"/>
      <c r="T2469" s="212"/>
      <c r="U2469" s="212"/>
    </row>
    <row r="2470" spans="2:21" ht="18.75">
      <c r="B2470" s="113" t="s">
        <v>69</v>
      </c>
      <c r="C2470" s="211"/>
      <c r="D2470" s="211"/>
      <c r="E2470" s="211" t="s">
        <v>265</v>
      </c>
      <c r="F2470" s="211"/>
      <c r="G2470" s="88" t="s">
        <v>269</v>
      </c>
      <c r="H2470" s="88"/>
      <c r="I2470" s="88"/>
      <c r="J2470" s="88"/>
      <c r="K2470" s="88"/>
      <c r="L2470" s="215" t="s">
        <v>207</v>
      </c>
      <c r="M2470" s="215"/>
      <c r="N2470" s="215"/>
      <c r="O2470" s="215"/>
      <c r="P2470" s="199"/>
      <c r="Q2470" s="107"/>
      <c r="R2470" s="215" t="s">
        <v>206</v>
      </c>
      <c r="S2470" s="216"/>
      <c r="T2470" s="216"/>
      <c r="U2470" s="216"/>
    </row>
    <row r="2471" spans="2:21" ht="18.75">
      <c r="B2471" s="80"/>
      <c r="C2471" s="66"/>
      <c r="D2471" s="65" t="s">
        <v>267</v>
      </c>
      <c r="E2471" s="66" t="s">
        <v>266</v>
      </c>
      <c r="F2471" s="65" t="s">
        <v>267</v>
      </c>
      <c r="G2471" s="199"/>
      <c r="H2471" s="199"/>
      <c r="I2471" s="199"/>
      <c r="J2471" s="199"/>
      <c r="K2471" s="199"/>
      <c r="L2471" s="215" t="s">
        <v>208</v>
      </c>
      <c r="M2471" s="216"/>
      <c r="N2471" s="216"/>
      <c r="O2471" s="216"/>
      <c r="P2471" s="199"/>
      <c r="Q2471" s="199"/>
      <c r="R2471" s="199"/>
      <c r="S2471" s="199"/>
      <c r="T2471" s="199"/>
      <c r="U2471" s="199"/>
    </row>
    <row r="2472" spans="2:21" ht="18.75">
      <c r="B2472" s="80"/>
      <c r="C2472" s="85"/>
      <c r="D2472" s="85">
        <v>3</v>
      </c>
      <c r="E2472" s="85">
        <v>17</v>
      </c>
      <c r="F2472" s="85">
        <v>0</v>
      </c>
      <c r="G2472" s="199"/>
      <c r="H2472" s="199"/>
      <c r="I2472" s="199"/>
      <c r="J2472" s="199"/>
      <c r="K2472" s="199"/>
      <c r="L2472" s="215" t="s">
        <v>209</v>
      </c>
      <c r="M2472" s="216"/>
      <c r="N2472" s="216"/>
      <c r="O2472" s="216"/>
      <c r="P2472" s="199"/>
      <c r="Q2472" s="199"/>
      <c r="R2472" s="199"/>
      <c r="S2472" s="199"/>
      <c r="T2472" s="199"/>
      <c r="U2472" s="199"/>
    </row>
    <row r="2473" spans="2:21" ht="16.5">
      <c r="B2473" s="49" t="s">
        <v>263</v>
      </c>
      <c r="C2473" s="85"/>
      <c r="D2473" s="85">
        <v>1</v>
      </c>
      <c r="E2473" s="85">
        <v>7</v>
      </c>
      <c r="F2473" s="85">
        <v>0</v>
      </c>
      <c r="G2473" s="58"/>
      <c r="H2473" s="58"/>
      <c r="I2473" s="58"/>
      <c r="J2473" s="58"/>
      <c r="K2473" s="80"/>
      <c r="L2473" s="80"/>
      <c r="M2473" s="80"/>
      <c r="N2473" s="80"/>
      <c r="O2473" s="80"/>
      <c r="P2473" s="58"/>
      <c r="Q2473" s="58"/>
      <c r="R2473" s="58"/>
      <c r="S2473" s="58"/>
      <c r="T2473" s="58"/>
      <c r="U2473" s="58"/>
    </row>
    <row r="2474" spans="2:21" ht="16.5">
      <c r="B2474" s="49" t="s">
        <v>264</v>
      </c>
      <c r="C2474" s="90"/>
      <c r="D2474" s="90">
        <f>D2472+D2473</f>
        <v>4</v>
      </c>
      <c r="E2474" s="90">
        <f>E2472+E2473</f>
        <v>24</v>
      </c>
      <c r="F2474" s="90">
        <f>F2472+F2473</f>
        <v>0</v>
      </c>
      <c r="G2474" s="213" t="s">
        <v>0</v>
      </c>
      <c r="H2474" s="214"/>
      <c r="I2474" s="214"/>
      <c r="J2474" s="214"/>
      <c r="K2474" s="214"/>
      <c r="L2474" s="214"/>
      <c r="M2474" s="214"/>
      <c r="N2474" s="214"/>
      <c r="O2474" s="214"/>
      <c r="P2474" s="214"/>
      <c r="Q2474" s="214"/>
      <c r="R2474" s="214"/>
      <c r="S2474" s="214"/>
      <c r="T2474" s="214"/>
      <c r="U2474" s="214"/>
    </row>
    <row r="2475" spans="2:21" ht="16.5">
      <c r="B2475" s="82" t="s">
        <v>27</v>
      </c>
      <c r="C2475" s="210"/>
      <c r="D2475" s="210"/>
      <c r="E2475" s="210"/>
      <c r="F2475" s="210"/>
      <c r="G2475" s="213" t="s">
        <v>310</v>
      </c>
      <c r="H2475" s="214"/>
      <c r="I2475" s="214"/>
      <c r="J2475" s="214"/>
      <c r="K2475" s="214"/>
      <c r="L2475" s="214"/>
      <c r="M2475" s="214"/>
      <c r="N2475" s="214"/>
      <c r="O2475" s="214"/>
      <c r="P2475" s="214"/>
      <c r="Q2475" s="214"/>
      <c r="R2475" s="214"/>
      <c r="S2475" s="214"/>
      <c r="T2475" s="214"/>
      <c r="U2475" s="214"/>
    </row>
    <row r="2476" spans="2:21" ht="16.5">
      <c r="B2476" s="82" t="s">
        <v>102</v>
      </c>
      <c r="C2476" s="211"/>
      <c r="D2476" s="211"/>
      <c r="E2476" s="90"/>
      <c r="F2476" s="90"/>
      <c r="G2476" s="213" t="s">
        <v>305</v>
      </c>
      <c r="H2476" s="214"/>
      <c r="I2476" s="214"/>
      <c r="J2476" s="214"/>
      <c r="K2476" s="214"/>
      <c r="L2476" s="214"/>
      <c r="M2476" s="214"/>
      <c r="N2476" s="214"/>
      <c r="O2476" s="214"/>
      <c r="P2476" s="214"/>
      <c r="Q2476" s="214"/>
      <c r="R2476" s="214"/>
      <c r="S2476" s="214"/>
      <c r="T2476" s="214"/>
      <c r="U2476" s="214"/>
    </row>
    <row r="2477" spans="2:21" ht="16.5">
      <c r="B2477" s="49"/>
      <c r="C2477" s="93"/>
      <c r="D2477" s="93"/>
      <c r="E2477" s="93"/>
      <c r="F2477" s="93"/>
      <c r="G2477" s="93"/>
      <c r="H2477" s="93"/>
      <c r="I2477" s="93"/>
      <c r="J2477" s="93"/>
      <c r="K2477" s="93"/>
      <c r="L2477" s="93"/>
      <c r="M2477" s="93"/>
      <c r="N2477" s="93"/>
      <c r="O2477" s="93"/>
      <c r="P2477" s="93"/>
      <c r="Q2477" s="93"/>
      <c r="R2477" s="93"/>
      <c r="S2477" s="93"/>
      <c r="T2477" s="93"/>
      <c r="U2477" s="93"/>
    </row>
    <row r="2478" spans="2:21" ht="16.5">
      <c r="B2478" s="93" t="s">
        <v>291</v>
      </c>
      <c r="C2478" s="90"/>
      <c r="D2478" s="90"/>
      <c r="E2478" s="90"/>
      <c r="F2478" s="90"/>
      <c r="G2478" s="49"/>
      <c r="H2478" s="50"/>
      <c r="I2478" s="50"/>
      <c r="J2478" s="50"/>
      <c r="K2478" s="50"/>
      <c r="L2478" s="50"/>
      <c r="M2478" s="50"/>
      <c r="N2478" s="50"/>
      <c r="O2478" s="50"/>
      <c r="P2478" s="50"/>
      <c r="Q2478" s="50"/>
      <c r="R2478" s="50"/>
      <c r="S2478" s="50"/>
      <c r="T2478" s="50"/>
      <c r="U2478" s="50"/>
    </row>
    <row r="2479" spans="2:21" ht="16.5">
      <c r="B2479" s="49" t="s">
        <v>299</v>
      </c>
      <c r="C2479" s="93"/>
      <c r="D2479" s="93"/>
      <c r="E2479" s="93"/>
      <c r="F2479" s="93"/>
      <c r="G2479" s="93"/>
      <c r="H2479" s="93"/>
      <c r="I2479" s="93"/>
      <c r="J2479" s="93"/>
      <c r="K2479" s="93"/>
      <c r="L2479" s="93"/>
      <c r="M2479" s="93"/>
      <c r="N2479" s="93"/>
      <c r="O2479" s="93"/>
      <c r="P2479" s="93"/>
      <c r="Q2479" s="93"/>
      <c r="R2479" s="93"/>
      <c r="S2479" s="93"/>
      <c r="T2479" s="93"/>
      <c r="U2479" s="93"/>
    </row>
    <row r="2480" spans="2:21" ht="16.5">
      <c r="B2480" s="93"/>
      <c r="C2480" s="93"/>
      <c r="D2480" s="93"/>
      <c r="E2480" s="93"/>
      <c r="F2480" s="93"/>
      <c r="G2480" s="93"/>
      <c r="H2480" s="93"/>
      <c r="I2480" s="93"/>
      <c r="J2480" s="93"/>
      <c r="K2480" s="93"/>
      <c r="L2480" s="93"/>
      <c r="M2480" s="93"/>
      <c r="N2480" s="93"/>
      <c r="O2480" s="93"/>
      <c r="P2480" s="93"/>
      <c r="Q2480" s="93"/>
      <c r="R2480" s="93"/>
      <c r="S2480" s="93"/>
      <c r="T2480" s="93"/>
      <c r="U2480" s="93"/>
    </row>
    <row r="2481" spans="2:21" ht="16.5">
      <c r="B2481" s="93"/>
      <c r="C2481" s="93"/>
      <c r="D2481" s="93"/>
      <c r="E2481" s="93"/>
      <c r="F2481" s="93"/>
      <c r="G2481" s="93"/>
      <c r="H2481" s="93"/>
      <c r="I2481" s="93"/>
      <c r="J2481" s="93"/>
      <c r="K2481" s="93"/>
      <c r="L2481" s="93"/>
      <c r="M2481" s="93"/>
      <c r="N2481" s="93"/>
      <c r="O2481" s="93"/>
      <c r="P2481" s="93"/>
      <c r="Q2481" s="93"/>
      <c r="R2481" s="93"/>
      <c r="S2481" s="93"/>
      <c r="T2481" s="93"/>
      <c r="U2481" s="93"/>
    </row>
    <row r="2482" spans="2:21" ht="16.5">
      <c r="B2482" s="93"/>
      <c r="C2482" s="93"/>
      <c r="D2482" s="93"/>
      <c r="E2482" s="93"/>
      <c r="F2482" s="93"/>
      <c r="G2482" s="93"/>
      <c r="H2482" s="93"/>
      <c r="I2482" s="93"/>
      <c r="J2482" s="93"/>
      <c r="K2482" s="93"/>
      <c r="L2482" s="93"/>
      <c r="M2482" s="93"/>
      <c r="N2482" s="93"/>
      <c r="O2482" s="93"/>
      <c r="P2482" s="93"/>
      <c r="Q2482" s="93"/>
      <c r="R2482" s="93"/>
      <c r="S2482" s="93"/>
      <c r="T2482" s="93"/>
      <c r="U2482" s="93"/>
    </row>
    <row r="2483" spans="2:21" ht="16.5">
      <c r="B2483" s="93"/>
      <c r="C2483" s="93"/>
      <c r="D2483" s="93"/>
      <c r="E2483" s="93"/>
      <c r="F2483" s="93"/>
      <c r="G2483" s="93"/>
      <c r="H2483" s="93"/>
      <c r="I2483" s="93"/>
      <c r="J2483" s="93"/>
      <c r="K2483" s="93"/>
      <c r="L2483" s="93"/>
      <c r="M2483" s="93"/>
      <c r="N2483" s="93"/>
      <c r="O2483" s="93"/>
      <c r="P2483" s="93"/>
      <c r="Q2483" s="93"/>
      <c r="R2483" s="93"/>
      <c r="S2483" s="93"/>
      <c r="T2483" s="93"/>
      <c r="U2483" s="93"/>
    </row>
    <row r="2484" spans="2:21" ht="16.5">
      <c r="B2484" s="93"/>
      <c r="C2484" s="93"/>
      <c r="D2484" s="93"/>
      <c r="E2484" s="93"/>
      <c r="F2484" s="93"/>
      <c r="G2484" s="93"/>
      <c r="H2484" s="93"/>
      <c r="I2484" s="93"/>
      <c r="J2484" s="93"/>
      <c r="K2484" s="93"/>
      <c r="L2484" s="93"/>
      <c r="M2484" s="93"/>
      <c r="N2484" s="93"/>
      <c r="O2484" s="93"/>
      <c r="P2484" s="93"/>
      <c r="Q2484" s="93"/>
      <c r="R2484" s="93"/>
      <c r="S2484" s="93"/>
      <c r="T2484" s="93"/>
      <c r="U2484" s="93"/>
    </row>
    <row r="2485" spans="2:21" ht="16.5">
      <c r="B2485" s="93"/>
      <c r="C2485" s="93"/>
      <c r="D2485" s="93"/>
      <c r="E2485" s="93"/>
      <c r="F2485" s="93"/>
      <c r="G2485" s="93"/>
      <c r="H2485" s="93"/>
      <c r="I2485" s="93"/>
      <c r="J2485" s="93"/>
      <c r="K2485" s="93"/>
      <c r="L2485" s="93"/>
      <c r="M2485" s="93"/>
      <c r="N2485" s="93"/>
      <c r="O2485" s="93"/>
      <c r="P2485" s="93"/>
      <c r="Q2485" s="93"/>
      <c r="R2485" s="93"/>
      <c r="S2485" s="93"/>
      <c r="T2485" s="93"/>
      <c r="U2485" s="93"/>
    </row>
    <row r="2486" spans="2:21" ht="16.5">
      <c r="B2486" s="93"/>
      <c r="C2486" s="93"/>
      <c r="D2486" s="93"/>
      <c r="E2486" s="93"/>
      <c r="F2486" s="93"/>
      <c r="G2486" s="93"/>
      <c r="H2486" s="93"/>
      <c r="I2486" s="93"/>
      <c r="J2486" s="93"/>
      <c r="K2486" s="93"/>
      <c r="L2486" s="93"/>
      <c r="M2486" s="93"/>
      <c r="N2486" s="93"/>
      <c r="O2486" s="93"/>
      <c r="P2486" s="93"/>
      <c r="Q2486" s="93"/>
      <c r="R2486" s="93"/>
      <c r="S2486" s="93"/>
      <c r="T2486" s="93"/>
      <c r="U2486" s="93"/>
    </row>
    <row r="2487" spans="2:21" ht="16.5">
      <c r="B2487" s="93"/>
      <c r="C2487" s="93"/>
      <c r="D2487" s="93"/>
      <c r="E2487" s="93"/>
      <c r="F2487" s="93"/>
      <c r="G2487" s="93"/>
      <c r="H2487" s="93"/>
      <c r="I2487" s="93"/>
      <c r="J2487" s="93"/>
      <c r="K2487" s="93"/>
      <c r="L2487" s="93"/>
      <c r="M2487" s="93"/>
      <c r="N2487" s="93"/>
      <c r="O2487" s="93"/>
      <c r="P2487" s="93"/>
      <c r="Q2487" s="93"/>
      <c r="R2487" s="93"/>
      <c r="S2487" s="93"/>
      <c r="T2487" s="93"/>
      <c r="U2487" s="93"/>
    </row>
    <row r="2488" spans="2:21" ht="16.5">
      <c r="B2488" s="93"/>
      <c r="C2488" s="93"/>
      <c r="D2488" s="93"/>
      <c r="E2488" s="93"/>
      <c r="F2488" s="93"/>
      <c r="G2488" s="93"/>
      <c r="H2488" s="93"/>
      <c r="I2488" s="93"/>
      <c r="J2488" s="93"/>
      <c r="K2488" s="93"/>
      <c r="L2488" s="93"/>
      <c r="M2488" s="93"/>
      <c r="N2488" s="93"/>
      <c r="O2488" s="93"/>
      <c r="P2488" s="93"/>
      <c r="Q2488" s="93"/>
      <c r="R2488" s="93"/>
      <c r="S2488" s="93"/>
      <c r="T2488" s="93"/>
      <c r="U2488" s="93"/>
    </row>
    <row r="2489" spans="2:21" ht="16.5">
      <c r="B2489" s="93"/>
      <c r="C2489" s="93"/>
      <c r="D2489" s="93"/>
      <c r="E2489" s="93"/>
      <c r="F2489" s="93"/>
      <c r="G2489" s="93"/>
      <c r="H2489" s="93"/>
      <c r="I2489" s="93"/>
      <c r="J2489" s="93"/>
      <c r="K2489" s="93"/>
      <c r="L2489" s="93"/>
      <c r="M2489" s="93"/>
      <c r="N2489" s="93"/>
      <c r="O2489" s="93"/>
      <c r="P2489" s="93"/>
      <c r="Q2489" s="93"/>
      <c r="R2489" s="93"/>
      <c r="S2489" s="93"/>
      <c r="T2489" s="93"/>
      <c r="U2489" s="93"/>
    </row>
    <row r="2490" spans="2:21" ht="16.5">
      <c r="B2490" s="93"/>
      <c r="C2490" s="93"/>
      <c r="D2490" s="93"/>
      <c r="E2490" s="93"/>
      <c r="F2490" s="93"/>
      <c r="G2490" s="93"/>
      <c r="H2490" s="93"/>
      <c r="I2490" s="93"/>
      <c r="J2490" s="93"/>
      <c r="K2490" s="93"/>
      <c r="L2490" s="93"/>
      <c r="M2490" s="93"/>
      <c r="N2490" s="93"/>
      <c r="O2490" s="93"/>
      <c r="P2490" s="93"/>
      <c r="Q2490" s="93"/>
      <c r="R2490" s="93"/>
      <c r="S2490" s="93"/>
      <c r="T2490" s="93"/>
      <c r="U2490" s="93"/>
    </row>
    <row r="2491" spans="2:21" ht="16.5">
      <c r="B2491" s="93"/>
      <c r="C2491" s="93"/>
      <c r="D2491" s="93"/>
      <c r="E2491" s="93"/>
      <c r="F2491" s="93"/>
      <c r="G2491" s="93"/>
      <c r="H2491" s="93"/>
      <c r="I2491" s="93">
        <v>18</v>
      </c>
      <c r="J2491" s="93"/>
      <c r="K2491" s="93"/>
      <c r="L2491" s="93"/>
      <c r="M2491" s="93"/>
      <c r="N2491" s="93"/>
      <c r="O2491" s="93"/>
      <c r="P2491" s="93"/>
      <c r="Q2491" s="93"/>
      <c r="R2491" s="93"/>
      <c r="S2491" s="93"/>
      <c r="T2491" s="93"/>
      <c r="U2491" s="93"/>
    </row>
    <row r="2492" spans="2:21" ht="16.5">
      <c r="B2492" s="93"/>
      <c r="C2492" s="93"/>
      <c r="D2492" s="93"/>
      <c r="E2492" s="93"/>
      <c r="F2492" s="93"/>
      <c r="G2492" s="93"/>
      <c r="H2492" s="93"/>
      <c r="I2492" s="93"/>
      <c r="J2492" s="93"/>
      <c r="K2492" s="93"/>
      <c r="L2492" s="93"/>
      <c r="M2492" s="93"/>
      <c r="N2492" s="93"/>
      <c r="O2492" s="93"/>
      <c r="P2492" s="93"/>
      <c r="Q2492" s="93"/>
      <c r="R2492" s="93"/>
      <c r="S2492" s="93"/>
      <c r="T2492" s="93"/>
      <c r="U2492" s="93"/>
    </row>
    <row r="2493" spans="2:21" ht="16.5">
      <c r="B2493" s="93"/>
      <c r="C2493" s="93"/>
      <c r="D2493" s="93"/>
      <c r="E2493" s="93"/>
      <c r="F2493" s="93"/>
      <c r="G2493" s="93"/>
      <c r="H2493" s="93"/>
      <c r="I2493" s="93"/>
      <c r="J2493" s="93"/>
      <c r="K2493" s="93"/>
      <c r="L2493" s="93"/>
      <c r="M2493" s="93"/>
      <c r="N2493" s="93"/>
      <c r="O2493" s="93"/>
      <c r="P2493" s="93"/>
      <c r="Q2493" s="93"/>
      <c r="R2493" s="93"/>
      <c r="S2493" s="93"/>
      <c r="T2493" s="93"/>
      <c r="U2493" s="93"/>
    </row>
    <row r="2494" spans="2:21" ht="23.25">
      <c r="B2494" s="114" t="s">
        <v>146</v>
      </c>
      <c r="C2494" s="115"/>
      <c r="D2494" s="115"/>
      <c r="E2494" s="115"/>
      <c r="F2494" s="115"/>
      <c r="G2494" s="115"/>
      <c r="H2494" s="115"/>
      <c r="I2494" s="115"/>
      <c r="J2494" s="115"/>
      <c r="K2494" s="115"/>
      <c r="L2494" s="115"/>
      <c r="M2494" s="115"/>
      <c r="N2494" s="115"/>
      <c r="O2494" s="115"/>
      <c r="P2494" s="115"/>
      <c r="Q2494" s="115"/>
      <c r="R2494" s="115"/>
      <c r="S2494" s="115"/>
      <c r="T2494" s="115"/>
      <c r="U2494" s="115"/>
    </row>
    <row r="2495" spans="2:21" ht="22.5">
      <c r="B2495" s="115" t="s">
        <v>247</v>
      </c>
      <c r="C2495" s="125"/>
      <c r="D2495" s="125"/>
      <c r="E2495" s="125"/>
      <c r="F2495" s="125"/>
      <c r="G2495" s="125"/>
      <c r="H2495" s="125"/>
      <c r="I2495" s="125"/>
      <c r="J2495" s="125"/>
      <c r="K2495" s="125"/>
      <c r="L2495" s="125"/>
      <c r="M2495" s="125"/>
      <c r="N2495" s="125"/>
      <c r="O2495" s="125"/>
      <c r="P2495" s="125"/>
      <c r="Q2495" s="125"/>
      <c r="R2495" s="125"/>
      <c r="S2495" s="125"/>
      <c r="T2495" s="125"/>
      <c r="U2495" s="125"/>
    </row>
    <row r="2496" spans="2:21" ht="24" customHeight="1">
      <c r="B2496" s="154"/>
      <c r="C2496" s="145"/>
      <c r="D2496" s="145"/>
      <c r="E2496" s="80"/>
      <c r="F2496" s="57" t="s">
        <v>313</v>
      </c>
      <c r="G2496" s="80"/>
      <c r="H2496" s="91"/>
      <c r="I2496" s="91"/>
      <c r="J2496" s="91"/>
      <c r="K2496" s="91"/>
      <c r="L2496" s="91"/>
      <c r="M2496" s="91"/>
      <c r="N2496" s="91"/>
      <c r="O2496" s="91"/>
      <c r="P2496" s="91"/>
      <c r="Q2496" s="91"/>
      <c r="R2496" s="91"/>
      <c r="S2496" s="91"/>
      <c r="T2496" s="91"/>
      <c r="U2496" s="91"/>
    </row>
    <row r="2497" spans="2:21" ht="24" customHeight="1">
      <c r="B2497" s="86" t="s">
        <v>292</v>
      </c>
      <c r="C2497" s="62"/>
      <c r="D2497" s="62"/>
      <c r="E2497" s="62"/>
      <c r="F2497" s="62"/>
      <c r="G2497" s="62"/>
      <c r="H2497" s="62"/>
      <c r="I2497" s="62"/>
      <c r="J2497" s="62"/>
      <c r="K2497" s="62"/>
      <c r="L2497" s="62"/>
      <c r="M2497" s="62"/>
      <c r="N2497" s="62"/>
      <c r="O2497" s="62"/>
      <c r="P2497" s="62"/>
      <c r="Q2497" s="81" t="s">
        <v>22</v>
      </c>
      <c r="R2497" s="62"/>
      <c r="S2497" s="62"/>
      <c r="T2497" s="62"/>
      <c r="U2497" s="62"/>
    </row>
    <row r="2498" spans="2:21" ht="24" customHeight="1">
      <c r="B2498" s="81" t="s">
        <v>22</v>
      </c>
      <c r="C2498" s="70"/>
      <c r="D2498" s="70" t="s">
        <v>29</v>
      </c>
      <c r="E2498" s="70" t="s">
        <v>4</v>
      </c>
      <c r="F2498" s="71" t="s">
        <v>21</v>
      </c>
      <c r="G2498" s="72" t="s">
        <v>12</v>
      </c>
      <c r="H2498" s="72" t="s">
        <v>13</v>
      </c>
      <c r="I2498" s="73" t="s">
        <v>0</v>
      </c>
      <c r="J2498" s="74" t="s">
        <v>11</v>
      </c>
      <c r="K2498" s="74" t="s">
        <v>12</v>
      </c>
      <c r="L2498" s="72" t="s">
        <v>13</v>
      </c>
      <c r="M2498" s="73" t="s">
        <v>0</v>
      </c>
      <c r="N2498" s="72" t="s">
        <v>14</v>
      </c>
      <c r="O2498" s="74" t="s">
        <v>15</v>
      </c>
      <c r="P2498" s="74" t="s">
        <v>13</v>
      </c>
      <c r="Q2498" s="73" t="s">
        <v>0</v>
      </c>
      <c r="R2498" s="74" t="s">
        <v>23</v>
      </c>
      <c r="S2498" s="74" t="s">
        <v>24</v>
      </c>
      <c r="T2498" s="72" t="s">
        <v>13</v>
      </c>
      <c r="U2498" s="73" t="s">
        <v>0</v>
      </c>
    </row>
    <row r="2499" spans="2:21" ht="24" customHeight="1">
      <c r="B2499" s="69" t="s">
        <v>1</v>
      </c>
      <c r="C2499" s="164"/>
      <c r="D2499" s="70" t="s">
        <v>30</v>
      </c>
      <c r="E2499" s="70" t="s">
        <v>5</v>
      </c>
      <c r="F2499" s="70" t="s">
        <v>7</v>
      </c>
      <c r="G2499" s="70" t="s">
        <v>8</v>
      </c>
      <c r="H2499" s="70" t="s">
        <v>9</v>
      </c>
      <c r="I2499" s="60" t="s">
        <v>10</v>
      </c>
      <c r="J2499" s="70" t="s">
        <v>7</v>
      </c>
      <c r="K2499" s="70" t="s">
        <v>8</v>
      </c>
      <c r="L2499" s="70" t="s">
        <v>9</v>
      </c>
      <c r="M2499" s="60" t="s">
        <v>10</v>
      </c>
      <c r="N2499" s="70" t="s">
        <v>7</v>
      </c>
      <c r="O2499" s="70" t="s">
        <v>8</v>
      </c>
      <c r="P2499" s="70" t="s">
        <v>9</v>
      </c>
      <c r="Q2499" s="60" t="s">
        <v>10</v>
      </c>
      <c r="R2499" s="73" t="s">
        <v>7</v>
      </c>
      <c r="S2499" s="73" t="s">
        <v>8</v>
      </c>
      <c r="T2499" s="70" t="s">
        <v>9</v>
      </c>
      <c r="U2499" s="60" t="s">
        <v>10</v>
      </c>
    </row>
    <row r="2500" spans="2:21" ht="24" customHeight="1">
      <c r="B2500" s="69" t="s">
        <v>3</v>
      </c>
      <c r="C2500" s="165" t="s">
        <v>320</v>
      </c>
      <c r="D2500" s="70" t="s">
        <v>308</v>
      </c>
      <c r="E2500" s="70" t="s">
        <v>6</v>
      </c>
      <c r="F2500" s="70" t="s">
        <v>31</v>
      </c>
      <c r="G2500" s="70" t="s">
        <v>31</v>
      </c>
      <c r="H2500" s="89">
        <v>0.03</v>
      </c>
      <c r="I2500" s="62"/>
      <c r="J2500" s="62"/>
      <c r="K2500" s="62"/>
      <c r="L2500" s="76">
        <v>0.01</v>
      </c>
      <c r="M2500" s="62"/>
      <c r="N2500" s="77"/>
      <c r="O2500" s="77"/>
      <c r="P2500" s="76">
        <v>0.01</v>
      </c>
      <c r="Q2500" s="77"/>
      <c r="R2500" s="62"/>
      <c r="S2500" s="62"/>
      <c r="T2500" s="62"/>
      <c r="U2500" s="62"/>
    </row>
    <row r="2501" spans="2:21" ht="24" customHeight="1">
      <c r="B2501" s="75"/>
      <c r="C2501" s="62"/>
      <c r="D2501" s="92" t="s">
        <v>32</v>
      </c>
      <c r="E2501" s="35"/>
      <c r="F2501" s="92" t="s">
        <v>32</v>
      </c>
      <c r="G2501" s="92" t="s">
        <v>32</v>
      </c>
      <c r="H2501" s="92" t="s">
        <v>32</v>
      </c>
      <c r="I2501" s="92" t="s">
        <v>32</v>
      </c>
      <c r="J2501" s="92" t="s">
        <v>32</v>
      </c>
      <c r="K2501" s="92" t="s">
        <v>32</v>
      </c>
      <c r="L2501" s="92" t="s">
        <v>32</v>
      </c>
      <c r="M2501" s="28"/>
      <c r="N2501" s="92" t="s">
        <v>32</v>
      </c>
      <c r="O2501" s="92" t="s">
        <v>32</v>
      </c>
      <c r="P2501" s="92" t="s">
        <v>32</v>
      </c>
      <c r="Q2501" s="92" t="s">
        <v>32</v>
      </c>
      <c r="R2501" s="92" t="s">
        <v>32</v>
      </c>
      <c r="S2501" s="92" t="s">
        <v>32</v>
      </c>
      <c r="T2501" s="92" t="s">
        <v>32</v>
      </c>
      <c r="U2501" s="92" t="s">
        <v>32</v>
      </c>
    </row>
    <row r="2502" spans="2:21" ht="24" customHeight="1">
      <c r="B2502" s="75"/>
      <c r="C2502" s="60"/>
      <c r="D2502" s="60">
        <v>3</v>
      </c>
      <c r="E2502" s="60">
        <v>4</v>
      </c>
      <c r="F2502" s="60">
        <v>5</v>
      </c>
      <c r="G2502" s="60">
        <v>6</v>
      </c>
      <c r="H2502" s="61">
        <v>7</v>
      </c>
      <c r="I2502" s="60">
        <v>8</v>
      </c>
      <c r="J2502" s="60">
        <v>9</v>
      </c>
      <c r="K2502" s="60">
        <v>10</v>
      </c>
      <c r="L2502" s="61">
        <v>11</v>
      </c>
      <c r="M2502" s="60">
        <v>12</v>
      </c>
      <c r="N2502" s="60">
        <v>13</v>
      </c>
      <c r="O2502" s="60">
        <v>14</v>
      </c>
      <c r="P2502" s="61">
        <v>15</v>
      </c>
      <c r="Q2502" s="60">
        <v>16</v>
      </c>
      <c r="R2502" s="60">
        <v>17</v>
      </c>
      <c r="S2502" s="60">
        <v>18</v>
      </c>
      <c r="T2502" s="60">
        <v>19</v>
      </c>
      <c r="U2502" s="60">
        <v>20</v>
      </c>
    </row>
    <row r="2503" spans="1:22" ht="24" customHeight="1">
      <c r="A2503" s="193">
        <v>1</v>
      </c>
      <c r="B2503" s="197" t="s">
        <v>16</v>
      </c>
      <c r="C2503" s="155">
        <v>121</v>
      </c>
      <c r="D2503" s="127">
        <f>SUM(C2503*15)</f>
        <v>1815</v>
      </c>
      <c r="E2503" s="129">
        <f>SUM(C2503*24)</f>
        <v>2904</v>
      </c>
      <c r="F2503" s="127">
        <f>SUM(C2503*32.5)</f>
        <v>3932.5</v>
      </c>
      <c r="G2503" s="127">
        <f>SUM(E2503*8)</f>
        <v>23232</v>
      </c>
      <c r="H2503" s="127" t="s">
        <v>20</v>
      </c>
      <c r="I2503" s="128">
        <f>SUM(D2503+F2503+G2503)</f>
        <v>28979.5</v>
      </c>
      <c r="J2503" s="127">
        <f>SUM(C2503*2.5)</f>
        <v>302.5</v>
      </c>
      <c r="K2503" s="127">
        <f>SUM(E2503*0.5)</f>
        <v>1452</v>
      </c>
      <c r="L2503" s="127" t="s">
        <v>20</v>
      </c>
      <c r="M2503" s="128">
        <f>SUM(J2503:L2503)</f>
        <v>1754.5</v>
      </c>
      <c r="N2503" s="127">
        <f>SUM(C2503*3)</f>
        <v>363</v>
      </c>
      <c r="O2503" s="127">
        <f>SUM(E2503*1)</f>
        <v>2904</v>
      </c>
      <c r="P2503" s="127" t="s">
        <v>20</v>
      </c>
      <c r="Q2503" s="128">
        <f>SUM(N2503:P2503)</f>
        <v>3267</v>
      </c>
      <c r="R2503" s="127">
        <f>SUM(C2503*2)</f>
        <v>242</v>
      </c>
      <c r="S2503" s="127">
        <f>SUM(E2503*0.5)</f>
        <v>1452</v>
      </c>
      <c r="T2503" s="127" t="s">
        <v>20</v>
      </c>
      <c r="U2503" s="128">
        <f>SUM(R2503:T2503)</f>
        <v>1694</v>
      </c>
      <c r="V2503" s="135"/>
    </row>
    <row r="2504" spans="1:22" ht="24" customHeight="1">
      <c r="A2504" s="193">
        <v>2</v>
      </c>
      <c r="B2504" s="197" t="s">
        <v>17</v>
      </c>
      <c r="C2504" s="127">
        <v>50</v>
      </c>
      <c r="D2504" s="127">
        <f>SUM(C2504*15)</f>
        <v>750</v>
      </c>
      <c r="E2504" s="129">
        <f>SUM(C2504*24)</f>
        <v>1200</v>
      </c>
      <c r="F2504" s="129">
        <f>SUM(C2504*9)</f>
        <v>450</v>
      </c>
      <c r="G2504" s="129">
        <f>SUM(E2504*4)</f>
        <v>4800</v>
      </c>
      <c r="H2504" s="127" t="s">
        <v>20</v>
      </c>
      <c r="I2504" s="128">
        <f>SUM(D2504+F2504+G2504)</f>
        <v>6000</v>
      </c>
      <c r="J2504" s="129">
        <f>SUM(C2504*0.5)</f>
        <v>25</v>
      </c>
      <c r="K2504" s="127">
        <f>SUM(E2504*0.25)</f>
        <v>300</v>
      </c>
      <c r="L2504" s="127" t="s">
        <v>20</v>
      </c>
      <c r="M2504" s="128">
        <f>SUM(J2504:L2504)</f>
        <v>325</v>
      </c>
      <c r="N2504" s="129">
        <f>SUM(C2504*0.25)</f>
        <v>12.5</v>
      </c>
      <c r="O2504" s="129">
        <f>SUM(E2504*0.5)</f>
        <v>600</v>
      </c>
      <c r="P2504" s="127" t="s">
        <v>20</v>
      </c>
      <c r="Q2504" s="128">
        <f>SUM(N2504:P2504)</f>
        <v>612.5</v>
      </c>
      <c r="R2504" s="129">
        <f>SUM(C2504*0.25)</f>
        <v>12.5</v>
      </c>
      <c r="S2504" s="127">
        <f>SUM(E2504*0.25)</f>
        <v>300</v>
      </c>
      <c r="T2504" s="127" t="s">
        <v>20</v>
      </c>
      <c r="U2504" s="128">
        <f>SUM(R2504:T2504)</f>
        <v>312.5</v>
      </c>
      <c r="V2504" s="135"/>
    </row>
    <row r="2505" spans="1:22" ht="19.5" customHeight="1">
      <c r="A2505" s="193">
        <v>3</v>
      </c>
      <c r="B2505" s="197" t="s">
        <v>18</v>
      </c>
      <c r="C2505" s="155">
        <v>75</v>
      </c>
      <c r="D2505" s="127">
        <f>SUM(C2505*15)</f>
        <v>1125</v>
      </c>
      <c r="E2505" s="127">
        <f>SUM(C2505*24)</f>
        <v>1800</v>
      </c>
      <c r="F2505" s="127">
        <f>SUM(C2505*32.5)</f>
        <v>2437.5</v>
      </c>
      <c r="G2505" s="127">
        <f>SUM(E2505*8)</f>
        <v>14400</v>
      </c>
      <c r="H2505" s="127" t="s">
        <v>20</v>
      </c>
      <c r="I2505" s="128">
        <f>SUM(D2505+F2505+G2505)</f>
        <v>17962.5</v>
      </c>
      <c r="J2505" s="127">
        <f>SUM(C2505*2.5)</f>
        <v>187.5</v>
      </c>
      <c r="K2505" s="127">
        <f>SUM(E2505*0.5)</f>
        <v>900</v>
      </c>
      <c r="L2505" s="127" t="s">
        <v>20</v>
      </c>
      <c r="M2505" s="128">
        <f>SUM(J2505:L2505)</f>
        <v>1087.5</v>
      </c>
      <c r="N2505" s="127">
        <f>SUM(C2505*3)</f>
        <v>225</v>
      </c>
      <c r="O2505" s="127">
        <f>SUM(E2505*1)</f>
        <v>1800</v>
      </c>
      <c r="P2505" s="127" t="s">
        <v>20</v>
      </c>
      <c r="Q2505" s="128">
        <f>SUM(N2505:P2505)</f>
        <v>2025</v>
      </c>
      <c r="R2505" s="127">
        <f>SUM(C2505*2)</f>
        <v>150</v>
      </c>
      <c r="S2505" s="127">
        <f>SUM(E2505*0.5)</f>
        <v>900</v>
      </c>
      <c r="T2505" s="127" t="s">
        <v>20</v>
      </c>
      <c r="U2505" s="128">
        <f>SUM(R2505:T2505)</f>
        <v>1050</v>
      </c>
      <c r="V2505" s="135"/>
    </row>
    <row r="2506" spans="1:22" ht="19.5" customHeight="1">
      <c r="A2506" s="193">
        <v>4</v>
      </c>
      <c r="B2506" s="197" t="s">
        <v>84</v>
      </c>
      <c r="C2506" s="155">
        <v>33</v>
      </c>
      <c r="D2506" s="127">
        <f>SUM(C2506*15)</f>
        <v>495</v>
      </c>
      <c r="E2506" s="127">
        <f>SUM(E2503:E2505)</f>
        <v>5904</v>
      </c>
      <c r="F2506" s="127">
        <f>SUM(F2503:F2505)</f>
        <v>6820</v>
      </c>
      <c r="G2506" s="127">
        <f>SUM(G2503:G2505)</f>
        <v>42432</v>
      </c>
      <c r="H2506" s="127" t="s">
        <v>20</v>
      </c>
      <c r="I2506" s="127">
        <f>SUM(I2503:I2505)</f>
        <v>52942</v>
      </c>
      <c r="J2506" s="127">
        <f>SUM(J2503:J2505)</f>
        <v>515</v>
      </c>
      <c r="K2506" s="127">
        <f>SUM(K2503:K2505)</f>
        <v>2652</v>
      </c>
      <c r="L2506" s="127" t="s">
        <v>20</v>
      </c>
      <c r="M2506" s="127">
        <f>SUM(M2503:M2505)</f>
        <v>3167</v>
      </c>
      <c r="N2506" s="127">
        <f>SUM(N2503:N2505)</f>
        <v>600.5</v>
      </c>
      <c r="O2506" s="127">
        <f>SUM(O2503:O2505)</f>
        <v>5304</v>
      </c>
      <c r="P2506" s="127" t="s">
        <v>20</v>
      </c>
      <c r="Q2506" s="127">
        <f>SUM(Q2503:Q2505)</f>
        <v>5904.5</v>
      </c>
      <c r="R2506" s="127">
        <f>SUM(R2503:R2505)</f>
        <v>404.5</v>
      </c>
      <c r="S2506" s="127">
        <f>SUM(S2503:S2505)</f>
        <v>2652</v>
      </c>
      <c r="T2506" s="127" t="s">
        <v>20</v>
      </c>
      <c r="U2506" s="127">
        <f>SUM(U2503:U2505)</f>
        <v>3056.5</v>
      </c>
      <c r="V2506" s="135"/>
    </row>
    <row r="2507" spans="2:21" ht="19.5" customHeight="1">
      <c r="B2507" s="133" t="s">
        <v>27</v>
      </c>
      <c r="C2507" s="186">
        <f>C2506+C2505+C2504+C2503</f>
        <v>279</v>
      </c>
      <c r="D2507" s="127">
        <f>SUM(C2507*15)</f>
        <v>4185</v>
      </c>
      <c r="E2507" s="186">
        <f aca="true" t="shared" si="63" ref="E2507:U2507">E2506+E2505+E2504+E2503</f>
        <v>11808</v>
      </c>
      <c r="F2507" s="186">
        <f t="shared" si="63"/>
        <v>13640</v>
      </c>
      <c r="G2507" s="186">
        <f t="shared" si="63"/>
        <v>84864</v>
      </c>
      <c r="H2507" s="127" t="s">
        <v>20</v>
      </c>
      <c r="I2507" s="186">
        <f t="shared" si="63"/>
        <v>105884</v>
      </c>
      <c r="J2507" s="186">
        <f t="shared" si="63"/>
        <v>1030</v>
      </c>
      <c r="K2507" s="186">
        <f t="shared" si="63"/>
        <v>5304</v>
      </c>
      <c r="L2507" s="127" t="s">
        <v>20</v>
      </c>
      <c r="M2507" s="186">
        <f t="shared" si="63"/>
        <v>6334</v>
      </c>
      <c r="N2507" s="186">
        <f t="shared" si="63"/>
        <v>1201</v>
      </c>
      <c r="O2507" s="186">
        <f t="shared" si="63"/>
        <v>10608</v>
      </c>
      <c r="P2507" s="127" t="s">
        <v>20</v>
      </c>
      <c r="Q2507" s="186">
        <f t="shared" si="63"/>
        <v>11809</v>
      </c>
      <c r="R2507" s="186">
        <f t="shared" si="63"/>
        <v>809</v>
      </c>
      <c r="S2507" s="186">
        <f t="shared" si="63"/>
        <v>5304</v>
      </c>
      <c r="T2507" s="127" t="s">
        <v>20</v>
      </c>
      <c r="U2507" s="186">
        <f t="shared" si="63"/>
        <v>6113</v>
      </c>
    </row>
    <row r="2508" spans="2:21" ht="19.5" customHeight="1">
      <c r="B2508" s="95" t="s">
        <v>298</v>
      </c>
      <c r="C2508" s="113"/>
      <c r="D2508" s="113"/>
      <c r="E2508" s="113"/>
      <c r="F2508" s="212"/>
      <c r="G2508" s="212"/>
      <c r="H2508" s="212"/>
      <c r="I2508" s="212"/>
      <c r="J2508" s="212"/>
      <c r="K2508" s="212"/>
      <c r="L2508" s="212"/>
      <c r="M2508" s="212"/>
      <c r="N2508" s="212"/>
      <c r="O2508" s="212"/>
      <c r="P2508" s="80"/>
      <c r="Q2508" s="80"/>
      <c r="R2508" s="212"/>
      <c r="S2508" s="212"/>
      <c r="T2508" s="212"/>
      <c r="U2508" s="212"/>
    </row>
    <row r="2509" spans="2:21" ht="19.5" customHeight="1">
      <c r="B2509" s="113" t="s">
        <v>69</v>
      </c>
      <c r="C2509" s="211"/>
      <c r="D2509" s="211"/>
      <c r="E2509" s="211" t="s">
        <v>265</v>
      </c>
      <c r="F2509" s="211"/>
      <c r="G2509" s="211" t="s">
        <v>269</v>
      </c>
      <c r="H2509" s="214"/>
      <c r="I2509" s="214"/>
      <c r="J2509" s="214"/>
      <c r="K2509" s="214"/>
      <c r="L2509" s="215" t="s">
        <v>207</v>
      </c>
      <c r="M2509" s="215"/>
      <c r="N2509" s="215"/>
      <c r="O2509" s="215"/>
      <c r="P2509" s="199"/>
      <c r="Q2509" s="107"/>
      <c r="R2509" s="215" t="s">
        <v>206</v>
      </c>
      <c r="S2509" s="216"/>
      <c r="T2509" s="216"/>
      <c r="U2509" s="216"/>
    </row>
    <row r="2510" spans="2:21" ht="19.5" customHeight="1">
      <c r="B2510" s="80"/>
      <c r="C2510" s="66"/>
      <c r="D2510" s="65" t="s">
        <v>267</v>
      </c>
      <c r="E2510" s="66" t="s">
        <v>266</v>
      </c>
      <c r="F2510" s="65" t="s">
        <v>267</v>
      </c>
      <c r="G2510" s="58"/>
      <c r="H2510" s="58"/>
      <c r="I2510" s="58"/>
      <c r="J2510" s="58"/>
      <c r="K2510" s="80"/>
      <c r="L2510" s="215" t="s">
        <v>208</v>
      </c>
      <c r="M2510" s="216"/>
      <c r="N2510" s="216"/>
      <c r="O2510" s="216"/>
      <c r="P2510" s="199"/>
      <c r="Q2510" s="199"/>
      <c r="R2510" s="199"/>
      <c r="S2510" s="199"/>
      <c r="T2510" s="199"/>
      <c r="U2510" s="199"/>
    </row>
    <row r="2511" spans="2:21" ht="19.5" customHeight="1">
      <c r="B2511" s="80"/>
      <c r="C2511" s="85"/>
      <c r="D2511" s="85">
        <v>15</v>
      </c>
      <c r="E2511" s="85">
        <v>31</v>
      </c>
      <c r="F2511" s="85">
        <v>14</v>
      </c>
      <c r="G2511" s="58"/>
      <c r="H2511" s="58"/>
      <c r="I2511" s="58"/>
      <c r="J2511" s="58"/>
      <c r="K2511" s="80"/>
      <c r="L2511" s="215" t="s">
        <v>209</v>
      </c>
      <c r="M2511" s="216"/>
      <c r="N2511" s="216"/>
      <c r="O2511" s="216"/>
      <c r="P2511" s="199"/>
      <c r="Q2511" s="199"/>
      <c r="R2511" s="199"/>
      <c r="S2511" s="199"/>
      <c r="T2511" s="199"/>
      <c r="U2511" s="199"/>
    </row>
    <row r="2512" spans="2:21" ht="19.5" customHeight="1">
      <c r="B2512" s="49" t="s">
        <v>263</v>
      </c>
      <c r="C2512" s="85"/>
      <c r="D2512" s="85">
        <v>0</v>
      </c>
      <c r="E2512" s="85">
        <v>0</v>
      </c>
      <c r="F2512" s="85">
        <v>0</v>
      </c>
      <c r="G2512" s="58"/>
      <c r="H2512" s="58"/>
      <c r="I2512" s="58"/>
      <c r="J2512" s="58"/>
      <c r="K2512" s="80"/>
      <c r="L2512" s="80"/>
      <c r="M2512" s="80"/>
      <c r="N2512" s="80"/>
      <c r="O2512" s="80"/>
      <c r="P2512" s="58"/>
      <c r="Q2512" s="58"/>
      <c r="R2512" s="58"/>
      <c r="S2512" s="58"/>
      <c r="T2512" s="58"/>
      <c r="U2512" s="58"/>
    </row>
    <row r="2513" spans="2:21" ht="16.5">
      <c r="B2513" s="49" t="s">
        <v>264</v>
      </c>
      <c r="C2513" s="90"/>
      <c r="D2513" s="90">
        <f>D2511+D2512</f>
        <v>15</v>
      </c>
      <c r="E2513" s="90">
        <f>E2511+E2512</f>
        <v>31</v>
      </c>
      <c r="F2513" s="90">
        <f>F2511+F2512</f>
        <v>14</v>
      </c>
      <c r="G2513" s="213" t="s">
        <v>0</v>
      </c>
      <c r="H2513" s="214"/>
      <c r="I2513" s="214"/>
      <c r="J2513" s="214"/>
      <c r="K2513" s="214"/>
      <c r="L2513" s="214"/>
      <c r="M2513" s="214"/>
      <c r="N2513" s="214"/>
      <c r="O2513" s="214"/>
      <c r="P2513" s="214"/>
      <c r="Q2513" s="214"/>
      <c r="R2513" s="214"/>
      <c r="S2513" s="214"/>
      <c r="T2513" s="214"/>
      <c r="U2513" s="214"/>
    </row>
    <row r="2514" spans="2:21" ht="16.5">
      <c r="B2514" s="82" t="s">
        <v>27</v>
      </c>
      <c r="C2514" s="210"/>
      <c r="D2514" s="210"/>
      <c r="E2514" s="210"/>
      <c r="F2514" s="210"/>
      <c r="G2514" s="213" t="s">
        <v>310</v>
      </c>
      <c r="H2514" s="214"/>
      <c r="I2514" s="214"/>
      <c r="J2514" s="214"/>
      <c r="K2514" s="214"/>
      <c r="L2514" s="214"/>
      <c r="M2514" s="214"/>
      <c r="N2514" s="214"/>
      <c r="O2514" s="214"/>
      <c r="P2514" s="214"/>
      <c r="Q2514" s="214"/>
      <c r="R2514" s="214"/>
      <c r="S2514" s="214"/>
      <c r="T2514" s="214"/>
      <c r="U2514" s="214"/>
    </row>
    <row r="2515" spans="2:21" ht="16.5">
      <c r="B2515" s="82" t="s">
        <v>102</v>
      </c>
      <c r="C2515" s="211"/>
      <c r="D2515" s="211"/>
      <c r="E2515" s="90"/>
      <c r="F2515" s="90"/>
      <c r="G2515" s="213" t="s">
        <v>305</v>
      </c>
      <c r="H2515" s="214"/>
      <c r="I2515" s="214"/>
      <c r="J2515" s="214"/>
      <c r="K2515" s="214"/>
      <c r="L2515" s="214"/>
      <c r="M2515" s="214"/>
      <c r="N2515" s="214"/>
      <c r="O2515" s="214"/>
      <c r="P2515" s="214"/>
      <c r="Q2515" s="214"/>
      <c r="R2515" s="214"/>
      <c r="S2515" s="214"/>
      <c r="T2515" s="214"/>
      <c r="U2515" s="214"/>
    </row>
    <row r="2516" spans="2:21" ht="16.5">
      <c r="B2516" s="49"/>
      <c r="C2516" s="93"/>
      <c r="D2516" s="93"/>
      <c r="E2516" s="93"/>
      <c r="F2516" s="93"/>
      <c r="G2516" s="93"/>
      <c r="H2516" s="93"/>
      <c r="I2516" s="93"/>
      <c r="J2516" s="93"/>
      <c r="K2516" s="93"/>
      <c r="L2516" s="93"/>
      <c r="M2516" s="93"/>
      <c r="N2516" s="93"/>
      <c r="O2516" s="93"/>
      <c r="P2516" s="93"/>
      <c r="Q2516" s="93"/>
      <c r="R2516" s="93"/>
      <c r="S2516" s="93"/>
      <c r="T2516" s="93"/>
      <c r="U2516" s="93"/>
    </row>
    <row r="2517" spans="2:21" ht="16.5">
      <c r="B2517" s="93" t="s">
        <v>293</v>
      </c>
      <c r="C2517" s="90"/>
      <c r="D2517" s="90"/>
      <c r="E2517" s="90"/>
      <c r="F2517" s="90"/>
      <c r="G2517" s="49"/>
      <c r="H2517" s="50"/>
      <c r="I2517" s="50"/>
      <c r="J2517" s="50"/>
      <c r="K2517" s="50"/>
      <c r="L2517" s="50"/>
      <c r="M2517" s="50"/>
      <c r="N2517" s="50"/>
      <c r="O2517" s="50"/>
      <c r="P2517" s="50"/>
      <c r="Q2517" s="50"/>
      <c r="R2517" s="50"/>
      <c r="S2517" s="50"/>
      <c r="T2517" s="50"/>
      <c r="U2517" s="50"/>
    </row>
    <row r="2518" spans="1:24" ht="15.75">
      <c r="A2518" s="49" t="s">
        <v>299</v>
      </c>
      <c r="B2518" s="49"/>
      <c r="C2518" s="49"/>
      <c r="D2518" s="49"/>
      <c r="E2518" s="49"/>
      <c r="F2518" s="49"/>
      <c r="G2518" s="49"/>
      <c r="H2518" s="49"/>
      <c r="I2518" s="49"/>
      <c r="J2518" s="49"/>
      <c r="K2518" s="49"/>
      <c r="L2518" s="49"/>
      <c r="M2518" s="49"/>
      <c r="N2518" s="49"/>
      <c r="O2518" s="49"/>
      <c r="P2518" s="49"/>
      <c r="Q2518" s="49"/>
      <c r="R2518" s="49"/>
      <c r="S2518" s="49"/>
      <c r="T2518" s="49"/>
      <c r="U2518" s="49"/>
      <c r="V2518" s="49"/>
      <c r="W2518" s="49"/>
      <c r="X2518" s="49"/>
    </row>
    <row r="2519" spans="2:21" ht="12.75">
      <c r="B2519" s="62"/>
      <c r="C2519" s="62"/>
      <c r="D2519" s="62"/>
      <c r="E2519" s="62"/>
      <c r="F2519" s="62"/>
      <c r="G2519" s="62"/>
      <c r="H2519" s="62"/>
      <c r="I2519" s="62"/>
      <c r="J2519" s="62"/>
      <c r="K2519" s="62"/>
      <c r="L2519" s="62"/>
      <c r="M2519" s="62"/>
      <c r="N2519" s="62"/>
      <c r="O2519" s="62"/>
      <c r="P2519" s="62"/>
      <c r="Q2519" s="62"/>
      <c r="R2519" s="62"/>
      <c r="S2519" s="62"/>
      <c r="T2519" s="62"/>
      <c r="U2519" s="62"/>
    </row>
    <row r="2520" spans="2:21" ht="12.75">
      <c r="B2520" s="62"/>
      <c r="C2520" s="62"/>
      <c r="D2520" s="62"/>
      <c r="E2520" s="62"/>
      <c r="F2520" s="62"/>
      <c r="G2520" s="62"/>
      <c r="H2520" s="62"/>
      <c r="I2520" s="62"/>
      <c r="J2520" s="62"/>
      <c r="K2520" s="62"/>
      <c r="L2520" s="62"/>
      <c r="M2520" s="62"/>
      <c r="N2520" s="62"/>
      <c r="O2520" s="62"/>
      <c r="P2520" s="62"/>
      <c r="Q2520" s="62"/>
      <c r="R2520" s="62"/>
      <c r="S2520" s="62"/>
      <c r="T2520" s="62"/>
      <c r="U2520" s="62"/>
    </row>
    <row r="2521" spans="2:21" ht="12.75">
      <c r="B2521" s="62"/>
      <c r="C2521" s="62"/>
      <c r="D2521" s="62"/>
      <c r="E2521" s="62"/>
      <c r="F2521" s="62"/>
      <c r="G2521" s="62"/>
      <c r="H2521" s="62"/>
      <c r="I2521" s="62"/>
      <c r="J2521" s="62"/>
      <c r="K2521" s="62"/>
      <c r="L2521" s="62"/>
      <c r="M2521" s="62"/>
      <c r="N2521" s="62"/>
      <c r="O2521" s="62"/>
      <c r="P2521" s="62"/>
      <c r="Q2521" s="62"/>
      <c r="R2521" s="62"/>
      <c r="S2521" s="62"/>
      <c r="T2521" s="62"/>
      <c r="U2521" s="62"/>
    </row>
    <row r="2522" spans="2:21" ht="12.75">
      <c r="B2522" s="62"/>
      <c r="C2522" s="62"/>
      <c r="D2522" s="62"/>
      <c r="E2522" s="62"/>
      <c r="F2522" s="62"/>
      <c r="G2522" s="62"/>
      <c r="H2522" s="62"/>
      <c r="I2522" s="62"/>
      <c r="J2522" s="62"/>
      <c r="K2522" s="62"/>
      <c r="L2522" s="62"/>
      <c r="M2522" s="62"/>
      <c r="N2522" s="62"/>
      <c r="O2522" s="62"/>
      <c r="P2522" s="62"/>
      <c r="Q2522" s="62"/>
      <c r="R2522" s="62"/>
      <c r="S2522" s="62"/>
      <c r="T2522" s="62"/>
      <c r="U2522" s="62"/>
    </row>
    <row r="2523" spans="2:21" ht="12.75">
      <c r="B2523" s="62"/>
      <c r="C2523" s="62"/>
      <c r="D2523" s="62"/>
      <c r="E2523" s="62"/>
      <c r="F2523" s="62"/>
      <c r="G2523" s="62"/>
      <c r="H2523" s="62"/>
      <c r="I2523" s="62"/>
      <c r="J2523" s="62"/>
      <c r="K2523" s="62"/>
      <c r="L2523" s="62"/>
      <c r="M2523" s="62"/>
      <c r="N2523" s="62"/>
      <c r="O2523" s="62"/>
      <c r="P2523" s="62"/>
      <c r="Q2523" s="62"/>
      <c r="R2523" s="62"/>
      <c r="S2523" s="62"/>
      <c r="T2523" s="62"/>
      <c r="U2523" s="62"/>
    </row>
    <row r="2524" spans="2:21" ht="12.75">
      <c r="B2524" s="62"/>
      <c r="C2524" s="62"/>
      <c r="D2524" s="62"/>
      <c r="E2524" s="62"/>
      <c r="F2524" s="62"/>
      <c r="G2524" s="62"/>
      <c r="H2524" s="62"/>
      <c r="I2524" s="62"/>
      <c r="J2524" s="62"/>
      <c r="K2524" s="62"/>
      <c r="L2524" s="62"/>
      <c r="M2524" s="62"/>
      <c r="N2524" s="62"/>
      <c r="O2524" s="62"/>
      <c r="P2524" s="62"/>
      <c r="Q2524" s="62"/>
      <c r="R2524" s="62"/>
      <c r="S2524" s="62"/>
      <c r="T2524" s="62"/>
      <c r="U2524" s="62"/>
    </row>
    <row r="2525" spans="2:21" ht="12.75">
      <c r="B2525" s="62"/>
      <c r="C2525" s="62"/>
      <c r="D2525" s="62"/>
      <c r="E2525" s="62"/>
      <c r="F2525" s="62"/>
      <c r="G2525" s="62"/>
      <c r="H2525" s="62"/>
      <c r="I2525" s="62"/>
      <c r="J2525" s="62"/>
      <c r="K2525" s="62"/>
      <c r="L2525" s="62"/>
      <c r="M2525" s="62"/>
      <c r="N2525" s="62"/>
      <c r="O2525" s="62"/>
      <c r="P2525" s="62"/>
      <c r="Q2525" s="62"/>
      <c r="R2525" s="62"/>
      <c r="S2525" s="62"/>
      <c r="T2525" s="62"/>
      <c r="U2525" s="62"/>
    </row>
    <row r="2526" spans="2:21" ht="12.75">
      <c r="B2526" s="62"/>
      <c r="C2526" s="62"/>
      <c r="D2526" s="62"/>
      <c r="E2526" s="62"/>
      <c r="F2526" s="62"/>
      <c r="G2526" s="62"/>
      <c r="H2526" s="62"/>
      <c r="I2526" s="62"/>
      <c r="J2526" s="62"/>
      <c r="K2526" s="62"/>
      <c r="L2526" s="62"/>
      <c r="M2526" s="62"/>
      <c r="N2526" s="62"/>
      <c r="O2526" s="62"/>
      <c r="P2526" s="62"/>
      <c r="Q2526" s="62"/>
      <c r="R2526" s="62"/>
      <c r="S2526" s="62"/>
      <c r="T2526" s="62"/>
      <c r="U2526" s="62"/>
    </row>
    <row r="2527" spans="2:21" ht="19.5">
      <c r="B2527" s="62"/>
      <c r="C2527" s="226"/>
      <c r="D2527" s="226"/>
      <c r="E2527" s="226"/>
      <c r="F2527" s="226"/>
      <c r="G2527" s="226"/>
      <c r="H2527" s="226"/>
      <c r="I2527" s="226"/>
      <c r="J2527" s="226"/>
      <c r="K2527" s="226"/>
      <c r="L2527" s="226"/>
      <c r="M2527" s="226"/>
      <c r="N2527" s="226"/>
      <c r="O2527" s="226"/>
      <c r="P2527" s="226"/>
      <c r="Q2527" s="226"/>
      <c r="R2527" s="226"/>
      <c r="S2527" s="226"/>
      <c r="T2527" s="226"/>
      <c r="U2527" s="226"/>
    </row>
    <row r="2528" spans="2:21" ht="19.5">
      <c r="B2528" s="62"/>
      <c r="C2528" s="94"/>
      <c r="D2528" s="94"/>
      <c r="E2528" s="94"/>
      <c r="F2528" s="94"/>
      <c r="G2528" s="94"/>
      <c r="H2528" s="94"/>
      <c r="I2528" s="94"/>
      <c r="J2528" s="94"/>
      <c r="K2528" s="94"/>
      <c r="L2528" s="94"/>
      <c r="M2528" s="94"/>
      <c r="N2528" s="94"/>
      <c r="O2528" s="94"/>
      <c r="P2528" s="94"/>
      <c r="Q2528" s="94"/>
      <c r="R2528" s="94"/>
      <c r="S2528" s="94"/>
      <c r="T2528" s="94"/>
      <c r="U2528" s="94"/>
    </row>
    <row r="2529" spans="2:21" ht="19.5">
      <c r="B2529" s="62"/>
      <c r="C2529" s="94"/>
      <c r="D2529" s="94"/>
      <c r="E2529" s="94"/>
      <c r="F2529" s="94"/>
      <c r="G2529" s="94"/>
      <c r="H2529" s="94"/>
      <c r="I2529" s="94">
        <v>19</v>
      </c>
      <c r="J2529" s="94"/>
      <c r="K2529" s="94"/>
      <c r="L2529" s="94"/>
      <c r="M2529" s="94"/>
      <c r="N2529" s="94"/>
      <c r="O2529" s="94"/>
      <c r="P2529" s="94"/>
      <c r="Q2529" s="94"/>
      <c r="R2529" s="94"/>
      <c r="S2529" s="94"/>
      <c r="T2529" s="94"/>
      <c r="U2529" s="94"/>
    </row>
    <row r="2530" spans="2:21" ht="19.5">
      <c r="B2530" s="62"/>
      <c r="C2530" s="94"/>
      <c r="D2530" s="94"/>
      <c r="E2530" s="94"/>
      <c r="F2530" s="94"/>
      <c r="G2530" s="94"/>
      <c r="H2530" s="94"/>
      <c r="I2530" s="94"/>
      <c r="J2530" s="94"/>
      <c r="K2530" s="94"/>
      <c r="L2530" s="94"/>
      <c r="M2530" s="94"/>
      <c r="N2530" s="94"/>
      <c r="O2530" s="94"/>
      <c r="P2530" s="94"/>
      <c r="Q2530" s="94"/>
      <c r="R2530" s="94"/>
      <c r="S2530" s="94"/>
      <c r="T2530" s="94"/>
      <c r="U2530" s="94"/>
    </row>
    <row r="2531" spans="2:21" ht="19.5">
      <c r="B2531" s="62"/>
      <c r="C2531" s="94"/>
      <c r="D2531" s="94"/>
      <c r="E2531" s="94"/>
      <c r="F2531" s="94"/>
      <c r="G2531" s="94"/>
      <c r="H2531" s="94"/>
      <c r="I2531" s="94"/>
      <c r="J2531" s="94"/>
      <c r="K2531" s="94"/>
      <c r="L2531" s="94"/>
      <c r="M2531" s="94"/>
      <c r="N2531" s="94"/>
      <c r="O2531" s="94"/>
      <c r="P2531" s="94"/>
      <c r="Q2531" s="94"/>
      <c r="R2531" s="94"/>
      <c r="S2531" s="94"/>
      <c r="T2531" s="94"/>
      <c r="U2531" s="94"/>
    </row>
    <row r="2532" spans="2:21" ht="23.25">
      <c r="B2532" s="80"/>
      <c r="C2532" s="114"/>
      <c r="D2532" s="114"/>
      <c r="E2532" s="114"/>
      <c r="F2532" s="114"/>
      <c r="G2532" s="114"/>
      <c r="H2532" s="114"/>
      <c r="I2532" s="114"/>
      <c r="J2532" s="114"/>
      <c r="K2532" s="114"/>
      <c r="L2532" s="114"/>
      <c r="M2532" s="114"/>
      <c r="N2532" s="114"/>
      <c r="O2532" s="114"/>
      <c r="P2532" s="114"/>
      <c r="Q2532" s="114"/>
      <c r="R2532" s="114"/>
      <c r="S2532" s="114"/>
      <c r="T2532" s="114"/>
      <c r="U2532" s="114"/>
    </row>
    <row r="2533" spans="2:21" ht="23.25">
      <c r="B2533" s="114" t="s">
        <v>146</v>
      </c>
      <c r="C2533" s="115"/>
      <c r="D2533" s="115"/>
      <c r="E2533" s="115"/>
      <c r="F2533" s="115"/>
      <c r="G2533" s="115"/>
      <c r="H2533" s="115"/>
      <c r="I2533" s="115"/>
      <c r="J2533" s="115"/>
      <c r="K2533" s="115"/>
      <c r="L2533" s="115"/>
      <c r="M2533" s="115"/>
      <c r="N2533" s="115"/>
      <c r="O2533" s="115"/>
      <c r="P2533" s="115"/>
      <c r="Q2533" s="115"/>
      <c r="R2533" s="115"/>
      <c r="S2533" s="115"/>
      <c r="T2533" s="115"/>
      <c r="U2533" s="115"/>
    </row>
    <row r="2534" spans="2:21" ht="24" customHeight="1">
      <c r="B2534" s="115" t="s">
        <v>247</v>
      </c>
      <c r="C2534" s="116"/>
      <c r="D2534" s="116"/>
      <c r="E2534" s="116"/>
      <c r="F2534" s="116"/>
      <c r="G2534" s="116"/>
      <c r="H2534" s="116"/>
      <c r="I2534" s="116"/>
      <c r="J2534" s="116"/>
      <c r="K2534" s="116"/>
      <c r="L2534" s="116"/>
      <c r="M2534" s="116"/>
      <c r="N2534" s="116"/>
      <c r="O2534" s="116"/>
      <c r="P2534" s="116"/>
      <c r="Q2534" s="116"/>
      <c r="R2534" s="116"/>
      <c r="S2534" s="116"/>
      <c r="T2534" s="116"/>
      <c r="U2534" s="116"/>
    </row>
    <row r="2535" spans="2:21" ht="24" customHeight="1">
      <c r="B2535" s="116"/>
      <c r="C2535" s="80"/>
      <c r="D2535" s="80"/>
      <c r="E2535" s="80"/>
      <c r="F2535" s="229" t="s">
        <v>313</v>
      </c>
      <c r="G2535" s="229"/>
      <c r="H2535" s="229"/>
      <c r="I2535" s="229"/>
      <c r="J2535" s="229"/>
      <c r="K2535" s="229"/>
      <c r="L2535" s="229"/>
      <c r="M2535" s="229"/>
      <c r="N2535" s="229"/>
      <c r="O2535" s="229"/>
      <c r="P2535" s="53"/>
      <c r="Q2535" s="53"/>
      <c r="R2535" s="53"/>
      <c r="S2535" s="53"/>
      <c r="T2535" s="53"/>
      <c r="U2535" s="53"/>
    </row>
    <row r="2536" spans="2:22" ht="24" customHeight="1">
      <c r="B2536" s="86" t="s">
        <v>203</v>
      </c>
      <c r="Q2536" s="3" t="s">
        <v>22</v>
      </c>
      <c r="V2536" s="62"/>
    </row>
    <row r="2537" spans="2:22" ht="24" customHeight="1">
      <c r="B2537" s="3" t="s">
        <v>22</v>
      </c>
      <c r="C2537" s="70"/>
      <c r="D2537" s="70" t="s">
        <v>29</v>
      </c>
      <c r="E2537" s="70" t="s">
        <v>4</v>
      </c>
      <c r="F2537" s="71" t="s">
        <v>21</v>
      </c>
      <c r="G2537" s="72" t="s">
        <v>12</v>
      </c>
      <c r="H2537" s="72" t="s">
        <v>13</v>
      </c>
      <c r="I2537" s="73" t="s">
        <v>0</v>
      </c>
      <c r="J2537" s="74" t="s">
        <v>11</v>
      </c>
      <c r="K2537" s="74" t="s">
        <v>12</v>
      </c>
      <c r="L2537" s="72" t="s">
        <v>13</v>
      </c>
      <c r="M2537" s="73" t="s">
        <v>0</v>
      </c>
      <c r="N2537" s="72" t="s">
        <v>14</v>
      </c>
      <c r="O2537" s="74" t="s">
        <v>15</v>
      </c>
      <c r="P2537" s="74" t="s">
        <v>13</v>
      </c>
      <c r="Q2537" s="73" t="s">
        <v>0</v>
      </c>
      <c r="R2537" s="74" t="s">
        <v>23</v>
      </c>
      <c r="S2537" s="74" t="s">
        <v>24</v>
      </c>
      <c r="T2537" s="72" t="s">
        <v>13</v>
      </c>
      <c r="U2537" s="73" t="s">
        <v>0</v>
      </c>
      <c r="V2537" s="62"/>
    </row>
    <row r="2538" spans="2:22" ht="24" customHeight="1">
      <c r="B2538" s="69" t="s">
        <v>1</v>
      </c>
      <c r="C2538" s="164"/>
      <c r="D2538" s="70" t="s">
        <v>30</v>
      </c>
      <c r="E2538" s="70" t="s">
        <v>5</v>
      </c>
      <c r="F2538" s="70" t="s">
        <v>7</v>
      </c>
      <c r="G2538" s="70" t="s">
        <v>8</v>
      </c>
      <c r="H2538" s="70" t="s">
        <v>9</v>
      </c>
      <c r="I2538" s="60" t="s">
        <v>10</v>
      </c>
      <c r="J2538" s="70" t="s">
        <v>7</v>
      </c>
      <c r="K2538" s="70" t="s">
        <v>8</v>
      </c>
      <c r="L2538" s="70" t="s">
        <v>9</v>
      </c>
      <c r="M2538" s="60" t="s">
        <v>10</v>
      </c>
      <c r="N2538" s="70" t="s">
        <v>7</v>
      </c>
      <c r="O2538" s="70" t="s">
        <v>8</v>
      </c>
      <c r="P2538" s="70" t="s">
        <v>9</v>
      </c>
      <c r="Q2538" s="60" t="s">
        <v>10</v>
      </c>
      <c r="R2538" s="73" t="s">
        <v>7</v>
      </c>
      <c r="S2538" s="73" t="s">
        <v>8</v>
      </c>
      <c r="T2538" s="70" t="s">
        <v>9</v>
      </c>
      <c r="U2538" s="60" t="s">
        <v>10</v>
      </c>
      <c r="V2538" s="62"/>
    </row>
    <row r="2539" spans="2:21" ht="24" customHeight="1">
      <c r="B2539" s="69" t="s">
        <v>3</v>
      </c>
      <c r="C2539" s="165" t="s">
        <v>320</v>
      </c>
      <c r="D2539" s="70" t="s">
        <v>308</v>
      </c>
      <c r="E2539" s="70" t="s">
        <v>6</v>
      </c>
      <c r="F2539" s="70" t="s">
        <v>31</v>
      </c>
      <c r="G2539" s="70" t="s">
        <v>31</v>
      </c>
      <c r="H2539" s="89">
        <v>0.03</v>
      </c>
      <c r="I2539" s="62"/>
      <c r="J2539" s="62"/>
      <c r="K2539" s="62"/>
      <c r="L2539" s="76">
        <v>0.01</v>
      </c>
      <c r="M2539" s="62"/>
      <c r="N2539" s="77"/>
      <c r="O2539" s="77"/>
      <c r="P2539" s="76">
        <v>0.01</v>
      </c>
      <c r="Q2539" s="77"/>
      <c r="R2539" s="62"/>
      <c r="S2539" s="62"/>
      <c r="T2539" s="62"/>
      <c r="U2539" s="62"/>
    </row>
    <row r="2540" spans="2:21" ht="24" customHeight="1">
      <c r="B2540" s="75"/>
      <c r="D2540" s="4" t="s">
        <v>32</v>
      </c>
      <c r="E2540" s="5"/>
      <c r="F2540" s="4" t="s">
        <v>32</v>
      </c>
      <c r="G2540" s="4" t="s">
        <v>32</v>
      </c>
      <c r="H2540" s="4" t="s">
        <v>32</v>
      </c>
      <c r="I2540" s="4" t="s">
        <v>32</v>
      </c>
      <c r="J2540" s="4" t="s">
        <v>32</v>
      </c>
      <c r="K2540" s="4" t="s">
        <v>32</v>
      </c>
      <c r="L2540" s="4" t="s">
        <v>32</v>
      </c>
      <c r="N2540" s="4" t="s">
        <v>32</v>
      </c>
      <c r="O2540" s="4" t="s">
        <v>32</v>
      </c>
      <c r="P2540" s="4" t="s">
        <v>32</v>
      </c>
      <c r="Q2540" s="4" t="s">
        <v>32</v>
      </c>
      <c r="R2540" s="4" t="s">
        <v>32</v>
      </c>
      <c r="S2540" s="4" t="s">
        <v>32</v>
      </c>
      <c r="T2540" s="4" t="s">
        <v>32</v>
      </c>
      <c r="U2540" s="4" t="s">
        <v>32</v>
      </c>
    </row>
    <row r="2541" spans="2:21" ht="24" customHeight="1">
      <c r="B2541" s="11">
        <v>1</v>
      </c>
      <c r="C2541" s="60"/>
      <c r="D2541" s="60">
        <v>3</v>
      </c>
      <c r="E2541" s="60">
        <v>4</v>
      </c>
      <c r="F2541" s="60">
        <v>5</v>
      </c>
      <c r="G2541" s="60">
        <v>6</v>
      </c>
      <c r="H2541" s="61">
        <v>7</v>
      </c>
      <c r="I2541" s="60">
        <v>8</v>
      </c>
      <c r="J2541" s="60">
        <v>9</v>
      </c>
      <c r="K2541" s="60">
        <v>10</v>
      </c>
      <c r="L2541" s="61">
        <v>11</v>
      </c>
      <c r="M2541" s="60">
        <v>12</v>
      </c>
      <c r="N2541" s="60">
        <v>13</v>
      </c>
      <c r="O2541" s="60">
        <v>14</v>
      </c>
      <c r="P2541" s="61">
        <v>15</v>
      </c>
      <c r="Q2541" s="60">
        <v>16</v>
      </c>
      <c r="R2541" s="60">
        <v>17</v>
      </c>
      <c r="S2541" s="60">
        <v>18</v>
      </c>
      <c r="T2541" s="60">
        <v>19</v>
      </c>
      <c r="U2541" s="60">
        <v>20</v>
      </c>
    </row>
    <row r="2542" spans="2:8" ht="24" customHeight="1">
      <c r="B2542" s="60"/>
      <c r="E2542" s="3" t="s">
        <v>22</v>
      </c>
      <c r="H2542" s="4"/>
    </row>
    <row r="2543" spans="1:22" ht="24" customHeight="1">
      <c r="A2543" s="193">
        <v>1</v>
      </c>
      <c r="B2543" s="197" t="s">
        <v>16</v>
      </c>
      <c r="C2543" s="127">
        <v>113</v>
      </c>
      <c r="D2543" s="127">
        <f>SUM(C2543*15)</f>
        <v>1695</v>
      </c>
      <c r="E2543" s="127">
        <f>SUM(C2543*32)</f>
        <v>3616</v>
      </c>
      <c r="F2543" s="127">
        <f>SUM(C2543*22)</f>
        <v>2486</v>
      </c>
      <c r="G2543" s="127">
        <f>SUM(E2543*8)</f>
        <v>28928</v>
      </c>
      <c r="H2543" s="127" t="s">
        <v>20</v>
      </c>
      <c r="I2543" s="128">
        <f>SUM(D2543+F2543+G2543)</f>
        <v>33109</v>
      </c>
      <c r="J2543" s="127">
        <f>SUM(C2543*3)</f>
        <v>339</v>
      </c>
      <c r="K2543" s="127">
        <f>SUM(E2543*0.5)</f>
        <v>1808</v>
      </c>
      <c r="L2543" s="127" t="str">
        <f>+L2545</f>
        <v>+</v>
      </c>
      <c r="M2543" s="128">
        <f>SUM(J2543:L2543)</f>
        <v>2147</v>
      </c>
      <c r="N2543" s="127">
        <f>SUM(C2543*3)</f>
        <v>339</v>
      </c>
      <c r="O2543" s="127">
        <f>SUM(E2543*1)</f>
        <v>3616</v>
      </c>
      <c r="P2543" s="127" t="s">
        <v>20</v>
      </c>
      <c r="Q2543" s="128">
        <f>SUM(N2543:P2543)</f>
        <v>3955</v>
      </c>
      <c r="R2543" s="127">
        <f>SUM(C2543*2)</f>
        <v>226</v>
      </c>
      <c r="S2543" s="127">
        <f>SUM(E2543*0.5)</f>
        <v>1808</v>
      </c>
      <c r="T2543" s="127" t="s">
        <v>20</v>
      </c>
      <c r="U2543" s="128">
        <f>SUM(R2543:T2543)</f>
        <v>2034</v>
      </c>
      <c r="V2543" s="135"/>
    </row>
    <row r="2544" spans="1:22" ht="24" customHeight="1">
      <c r="A2544" s="193">
        <v>2</v>
      </c>
      <c r="B2544" s="197" t="s">
        <v>17</v>
      </c>
      <c r="C2544" s="127">
        <v>47</v>
      </c>
      <c r="D2544" s="127">
        <f>SUM(C2544*15)</f>
        <v>705</v>
      </c>
      <c r="E2544" s="129">
        <f>SUM(C2544*24)</f>
        <v>1128</v>
      </c>
      <c r="F2544" s="127">
        <f>SUM(C2544*32.5)</f>
        <v>1527.5</v>
      </c>
      <c r="G2544" s="127">
        <f>SUM(E2544*8)</f>
        <v>9024</v>
      </c>
      <c r="H2544" s="127" t="s">
        <v>20</v>
      </c>
      <c r="I2544" s="128">
        <f>SUM(D2544+F2544+G2544)</f>
        <v>11256.5</v>
      </c>
      <c r="J2544" s="127">
        <f>SUM(C2544*2.5)</f>
        <v>117.5</v>
      </c>
      <c r="K2544" s="127">
        <f>SUM(E2544*0.5)</f>
        <v>564</v>
      </c>
      <c r="L2544" s="127" t="s">
        <v>20</v>
      </c>
      <c r="M2544" s="128">
        <f>SUM(J2544:L2544)</f>
        <v>681.5</v>
      </c>
      <c r="N2544" s="127">
        <f>SUM(C2544*3)</f>
        <v>141</v>
      </c>
      <c r="O2544" s="127">
        <f>SUM(E2544*1)</f>
        <v>1128</v>
      </c>
      <c r="P2544" s="127" t="s">
        <v>20</v>
      </c>
      <c r="Q2544" s="128">
        <f>SUM(N2544:P2544)</f>
        <v>1269</v>
      </c>
      <c r="R2544" s="127">
        <f>SUM(C2544*2)</f>
        <v>94</v>
      </c>
      <c r="S2544" s="127">
        <f>SUM(E2544*0.5)</f>
        <v>564</v>
      </c>
      <c r="T2544" s="127" t="s">
        <v>20</v>
      </c>
      <c r="U2544" s="128">
        <f>SUM(R2544:T2544)</f>
        <v>658</v>
      </c>
      <c r="V2544" s="135"/>
    </row>
    <row r="2545" spans="1:22" ht="19.5" customHeight="1">
      <c r="A2545" s="193">
        <v>3</v>
      </c>
      <c r="B2545" s="197" t="s">
        <v>18</v>
      </c>
      <c r="C2545" s="127">
        <v>9</v>
      </c>
      <c r="D2545" s="127">
        <f>SUM(C2545*15)</f>
        <v>135</v>
      </c>
      <c r="E2545" s="127">
        <f>SUM(C2545*32)</f>
        <v>288</v>
      </c>
      <c r="F2545" s="127">
        <f>SUM(C2545*22)</f>
        <v>198</v>
      </c>
      <c r="G2545" s="127">
        <f>SUM(E2545*8)</f>
        <v>2304</v>
      </c>
      <c r="H2545" s="127" t="s">
        <v>20</v>
      </c>
      <c r="I2545" s="128">
        <f>SUM(D2545+F2545+G2545)</f>
        <v>2637</v>
      </c>
      <c r="J2545" s="127">
        <f>SUM(C2545*3)</f>
        <v>27</v>
      </c>
      <c r="K2545" s="127">
        <f>SUM(E2545*0.5)</f>
        <v>144</v>
      </c>
      <c r="L2545" s="127" t="s">
        <v>20</v>
      </c>
      <c r="M2545" s="128">
        <f>SUM(J2545:L2545)</f>
        <v>171</v>
      </c>
      <c r="N2545" s="127">
        <f>SUM(C2545*3)</f>
        <v>27</v>
      </c>
      <c r="O2545" s="127">
        <f>SUM(E2545*1)</f>
        <v>288</v>
      </c>
      <c r="P2545" s="127" t="s">
        <v>20</v>
      </c>
      <c r="Q2545" s="128">
        <f>SUM(N2545:P2545)</f>
        <v>315</v>
      </c>
      <c r="R2545" s="127">
        <f>SUM(C2545*2)</f>
        <v>18</v>
      </c>
      <c r="S2545" s="127">
        <f>SUM(E2545*0.5)</f>
        <v>144</v>
      </c>
      <c r="T2545" s="127" t="s">
        <v>20</v>
      </c>
      <c r="U2545" s="128">
        <f>SUM(R2545:T2545)</f>
        <v>162</v>
      </c>
      <c r="V2545" s="135"/>
    </row>
    <row r="2546" spans="1:22" ht="19.5" customHeight="1">
      <c r="A2546" s="193">
        <v>4</v>
      </c>
      <c r="B2546" s="197" t="s">
        <v>84</v>
      </c>
      <c r="C2546" s="127">
        <v>8</v>
      </c>
      <c r="D2546" s="127">
        <f>SUM(C2546*15)</f>
        <v>120</v>
      </c>
      <c r="E2546" s="129">
        <f>SUM(C2546*24)</f>
        <v>192</v>
      </c>
      <c r="F2546" s="127">
        <f>SUM(C2546*32.5)</f>
        <v>260</v>
      </c>
      <c r="G2546" s="127">
        <f>SUM(E2546*8)</f>
        <v>1536</v>
      </c>
      <c r="H2546" s="127" t="s">
        <v>20</v>
      </c>
      <c r="I2546" s="128">
        <f>SUM(D2546+F2546+G2546)</f>
        <v>1916</v>
      </c>
      <c r="J2546" s="127">
        <f>SUM(C2546*2.5)</f>
        <v>20</v>
      </c>
      <c r="K2546" s="127">
        <f>SUM(E2546*0.5)</f>
        <v>96</v>
      </c>
      <c r="L2546" s="127" t="s">
        <v>20</v>
      </c>
      <c r="M2546" s="128">
        <f>SUM(J2546:L2546)</f>
        <v>116</v>
      </c>
      <c r="N2546" s="127">
        <f>SUM(C2546*3)</f>
        <v>24</v>
      </c>
      <c r="O2546" s="127">
        <f>SUM(E2546*1)</f>
        <v>192</v>
      </c>
      <c r="P2546" s="127" t="s">
        <v>20</v>
      </c>
      <c r="Q2546" s="128">
        <f>SUM(N2546:P2546)</f>
        <v>216</v>
      </c>
      <c r="R2546" s="127">
        <f>SUM(C2546*2)</f>
        <v>16</v>
      </c>
      <c r="S2546" s="127">
        <f>SUM(E2546*0.5)</f>
        <v>96</v>
      </c>
      <c r="T2546" s="127" t="s">
        <v>20</v>
      </c>
      <c r="U2546" s="128">
        <f>SUM(R2546:T2546)</f>
        <v>112</v>
      </c>
      <c r="V2546" s="135"/>
    </row>
    <row r="2547" spans="2:22" ht="19.5" customHeight="1">
      <c r="B2547" s="133" t="s">
        <v>27</v>
      </c>
      <c r="C2547" s="130">
        <f>C2546+C2545+C2544+C2543</f>
        <v>177</v>
      </c>
      <c r="D2547" s="127">
        <f>SUM(C2547*15)</f>
        <v>2655</v>
      </c>
      <c r="E2547" s="130">
        <f aca="true" t="shared" si="64" ref="E2547:U2547">E2546+E2545+E2544+E2543</f>
        <v>5224</v>
      </c>
      <c r="F2547" s="130">
        <f t="shared" si="64"/>
        <v>4471.5</v>
      </c>
      <c r="G2547" s="130">
        <f t="shared" si="64"/>
        <v>41792</v>
      </c>
      <c r="H2547" s="130" t="s">
        <v>20</v>
      </c>
      <c r="I2547" s="130">
        <f t="shared" si="64"/>
        <v>48918.5</v>
      </c>
      <c r="J2547" s="130">
        <f t="shared" si="64"/>
        <v>503.5</v>
      </c>
      <c r="K2547" s="130">
        <f t="shared" si="64"/>
        <v>2612</v>
      </c>
      <c r="L2547" s="130" t="s">
        <v>20</v>
      </c>
      <c r="M2547" s="130">
        <f t="shared" si="64"/>
        <v>3115.5</v>
      </c>
      <c r="N2547" s="130">
        <f t="shared" si="64"/>
        <v>531</v>
      </c>
      <c r="O2547" s="130">
        <f t="shared" si="64"/>
        <v>5224</v>
      </c>
      <c r="P2547" s="127" t="s">
        <v>20</v>
      </c>
      <c r="Q2547" s="130">
        <f t="shared" si="64"/>
        <v>5755</v>
      </c>
      <c r="R2547" s="130">
        <f t="shared" si="64"/>
        <v>354</v>
      </c>
      <c r="S2547" s="130">
        <f t="shared" si="64"/>
        <v>2612</v>
      </c>
      <c r="T2547" s="127" t="s">
        <v>20</v>
      </c>
      <c r="U2547" s="130">
        <f t="shared" si="64"/>
        <v>2966</v>
      </c>
      <c r="V2547" s="62"/>
    </row>
    <row r="2548" spans="2:22" ht="19.5" customHeight="1">
      <c r="B2548" s="41" t="s">
        <v>298</v>
      </c>
      <c r="C2548" s="113"/>
      <c r="D2548" s="113"/>
      <c r="E2548" s="113"/>
      <c r="F2548" s="212"/>
      <c r="G2548" s="212"/>
      <c r="H2548" s="212"/>
      <c r="I2548" s="212"/>
      <c r="J2548" s="212"/>
      <c r="K2548" s="212"/>
      <c r="L2548" s="212"/>
      <c r="M2548" s="212"/>
      <c r="N2548" s="212"/>
      <c r="O2548" s="212"/>
      <c r="P2548" s="80"/>
      <c r="Q2548" s="80"/>
      <c r="R2548" s="212"/>
      <c r="S2548" s="212"/>
      <c r="T2548" s="212"/>
      <c r="U2548" s="212"/>
      <c r="V2548" s="62"/>
    </row>
    <row r="2549" spans="2:22" ht="19.5" customHeight="1">
      <c r="B2549" s="124" t="s">
        <v>311</v>
      </c>
      <c r="C2549" s="211"/>
      <c r="D2549" s="211"/>
      <c r="E2549" s="211" t="s">
        <v>265</v>
      </c>
      <c r="F2549" s="211"/>
      <c r="G2549" s="211" t="s">
        <v>269</v>
      </c>
      <c r="H2549" s="214"/>
      <c r="I2549" s="214"/>
      <c r="J2549" s="214"/>
      <c r="K2549" s="214"/>
      <c r="L2549" s="215" t="s">
        <v>207</v>
      </c>
      <c r="M2549" s="215"/>
      <c r="N2549" s="215"/>
      <c r="O2549" s="215"/>
      <c r="P2549" s="199"/>
      <c r="Q2549" s="107"/>
      <c r="R2549" s="215" t="s">
        <v>206</v>
      </c>
      <c r="S2549" s="216"/>
      <c r="T2549" s="216"/>
      <c r="U2549" s="216"/>
      <c r="V2549" s="62"/>
    </row>
    <row r="2550" spans="2:22" ht="19.5" customHeight="1">
      <c r="B2550" s="80"/>
      <c r="C2550" s="66"/>
      <c r="D2550" s="65" t="s">
        <v>267</v>
      </c>
      <c r="E2550" s="66" t="s">
        <v>266</v>
      </c>
      <c r="F2550" s="65" t="s">
        <v>267</v>
      </c>
      <c r="G2550" s="58"/>
      <c r="H2550" s="58"/>
      <c r="I2550" s="58"/>
      <c r="J2550" s="58"/>
      <c r="K2550" s="80"/>
      <c r="L2550" s="215" t="s">
        <v>208</v>
      </c>
      <c r="M2550" s="216"/>
      <c r="N2550" s="216"/>
      <c r="O2550" s="216"/>
      <c r="P2550" s="199"/>
      <c r="Q2550" s="199"/>
      <c r="R2550" s="199"/>
      <c r="S2550" s="199"/>
      <c r="T2550" s="199"/>
      <c r="U2550" s="199"/>
      <c r="V2550" s="62"/>
    </row>
    <row r="2551" spans="2:26" ht="19.5" customHeight="1">
      <c r="B2551" s="80"/>
      <c r="C2551" s="85"/>
      <c r="D2551" s="85">
        <v>0</v>
      </c>
      <c r="E2551" s="85">
        <v>31</v>
      </c>
      <c r="F2551" s="85">
        <v>0</v>
      </c>
      <c r="G2551" s="58"/>
      <c r="H2551" s="58"/>
      <c r="I2551" s="58"/>
      <c r="J2551" s="58"/>
      <c r="K2551" s="80"/>
      <c r="L2551" s="215" t="s">
        <v>209</v>
      </c>
      <c r="M2551" s="216"/>
      <c r="N2551" s="216"/>
      <c r="O2551" s="216"/>
      <c r="P2551" s="199"/>
      <c r="Q2551" s="199"/>
      <c r="R2551" s="199"/>
      <c r="S2551" s="199"/>
      <c r="T2551" s="199"/>
      <c r="U2551" s="199"/>
      <c r="V2551" s="62"/>
      <c r="W2551" s="62"/>
      <c r="X2551" s="62"/>
      <c r="Y2551" s="62"/>
      <c r="Z2551" s="62"/>
    </row>
    <row r="2552" spans="2:26" ht="19.5" customHeight="1">
      <c r="B2552" s="49" t="s">
        <v>263</v>
      </c>
      <c r="C2552" s="85"/>
      <c r="D2552" s="85">
        <v>0</v>
      </c>
      <c r="E2552" s="85">
        <v>5</v>
      </c>
      <c r="F2552" s="85">
        <v>0</v>
      </c>
      <c r="G2552" s="58"/>
      <c r="H2552" s="58"/>
      <c r="I2552" s="58"/>
      <c r="J2552" s="58"/>
      <c r="K2552" s="80"/>
      <c r="L2552" s="80"/>
      <c r="M2552" s="80"/>
      <c r="N2552" s="80"/>
      <c r="O2552" s="80"/>
      <c r="P2552" s="58"/>
      <c r="Q2552" s="58"/>
      <c r="R2552" s="58"/>
      <c r="S2552" s="58"/>
      <c r="T2552" s="58"/>
      <c r="U2552" s="58"/>
      <c r="V2552" s="62"/>
      <c r="W2552" s="62"/>
      <c r="X2552" s="62"/>
      <c r="Y2552" s="62"/>
      <c r="Z2552" s="62"/>
    </row>
    <row r="2553" spans="2:26" ht="16.5">
      <c r="B2553" s="49" t="s">
        <v>264</v>
      </c>
      <c r="C2553" s="90"/>
      <c r="D2553" s="90">
        <f>D2551+D2552</f>
        <v>0</v>
      </c>
      <c r="E2553" s="90">
        <f>E2551+E2552</f>
        <v>36</v>
      </c>
      <c r="F2553" s="90">
        <f>F2551+F2552</f>
        <v>0</v>
      </c>
      <c r="G2553" s="213" t="s">
        <v>0</v>
      </c>
      <c r="H2553" s="214"/>
      <c r="I2553" s="214"/>
      <c r="J2553" s="214"/>
      <c r="K2553" s="214"/>
      <c r="L2553" s="214"/>
      <c r="M2553" s="214"/>
      <c r="N2553" s="214"/>
      <c r="O2553" s="214"/>
      <c r="P2553" s="214"/>
      <c r="Q2553" s="214"/>
      <c r="R2553" s="214"/>
      <c r="S2553" s="214"/>
      <c r="T2553" s="214"/>
      <c r="U2553" s="214"/>
      <c r="V2553" s="62"/>
      <c r="W2553" s="62"/>
      <c r="X2553" s="62"/>
      <c r="Y2553" s="62"/>
      <c r="Z2553" s="62"/>
    </row>
    <row r="2554" spans="2:26" ht="16.5">
      <c r="B2554" s="82" t="s">
        <v>27</v>
      </c>
      <c r="C2554" s="210"/>
      <c r="D2554" s="210"/>
      <c r="E2554" s="210"/>
      <c r="F2554" s="210"/>
      <c r="G2554" s="213" t="s">
        <v>310</v>
      </c>
      <c r="H2554" s="214"/>
      <c r="I2554" s="214"/>
      <c r="J2554" s="214"/>
      <c r="K2554" s="214"/>
      <c r="L2554" s="214"/>
      <c r="M2554" s="214"/>
      <c r="N2554" s="214"/>
      <c r="O2554" s="214"/>
      <c r="P2554" s="214"/>
      <c r="Q2554" s="214"/>
      <c r="R2554" s="214"/>
      <c r="S2554" s="214"/>
      <c r="T2554" s="214"/>
      <c r="U2554" s="214"/>
      <c r="V2554" s="62"/>
      <c r="W2554" s="62"/>
      <c r="X2554" s="62"/>
      <c r="Y2554" s="62"/>
      <c r="Z2554" s="62"/>
    </row>
    <row r="2555" spans="2:26" ht="16.5">
      <c r="B2555" s="82" t="s">
        <v>102</v>
      </c>
      <c r="C2555" s="211"/>
      <c r="D2555" s="211"/>
      <c r="E2555" s="90"/>
      <c r="F2555" s="90"/>
      <c r="G2555" s="213" t="s">
        <v>305</v>
      </c>
      <c r="H2555" s="214"/>
      <c r="I2555" s="214"/>
      <c r="J2555" s="214"/>
      <c r="K2555" s="214"/>
      <c r="L2555" s="214"/>
      <c r="M2555" s="214"/>
      <c r="N2555" s="214"/>
      <c r="O2555" s="214"/>
      <c r="P2555" s="214"/>
      <c r="Q2555" s="214"/>
      <c r="R2555" s="214"/>
      <c r="S2555" s="214"/>
      <c r="T2555" s="214"/>
      <c r="U2555" s="214"/>
      <c r="V2555" s="62"/>
      <c r="W2555" s="62"/>
      <c r="X2555" s="62"/>
      <c r="Y2555" s="62"/>
      <c r="Z2555" s="62"/>
    </row>
    <row r="2556" spans="2:26" ht="16.5">
      <c r="B2556" s="49"/>
      <c r="C2556" s="93"/>
      <c r="D2556" s="93"/>
      <c r="E2556" s="93"/>
      <c r="F2556" s="93"/>
      <c r="G2556" s="93"/>
      <c r="H2556" s="93"/>
      <c r="I2556" s="93"/>
      <c r="J2556" s="93"/>
      <c r="K2556" s="93"/>
      <c r="L2556" s="93"/>
      <c r="M2556" s="93"/>
      <c r="N2556" s="93"/>
      <c r="O2556" s="93"/>
      <c r="P2556" s="93"/>
      <c r="Q2556" s="93"/>
      <c r="R2556" s="93"/>
      <c r="S2556" s="93"/>
      <c r="T2556" s="93"/>
      <c r="U2556" s="93"/>
      <c r="V2556" s="62"/>
      <c r="W2556" s="62"/>
      <c r="X2556" s="62"/>
      <c r="Y2556" s="62"/>
      <c r="Z2556" s="62"/>
    </row>
    <row r="2557" spans="2:26" ht="16.5">
      <c r="B2557" s="93" t="s">
        <v>294</v>
      </c>
      <c r="C2557" s="90"/>
      <c r="D2557" s="90"/>
      <c r="E2557" s="90"/>
      <c r="F2557" s="90"/>
      <c r="G2557" s="49"/>
      <c r="H2557" s="50"/>
      <c r="I2557" s="50"/>
      <c r="J2557" s="50"/>
      <c r="K2557" s="50"/>
      <c r="L2557" s="50"/>
      <c r="M2557" s="50"/>
      <c r="N2557" s="50"/>
      <c r="O2557" s="50"/>
      <c r="P2557" s="50"/>
      <c r="Q2557" s="50"/>
      <c r="R2557" s="50"/>
      <c r="S2557" s="50"/>
      <c r="T2557" s="50"/>
      <c r="U2557" s="50"/>
      <c r="V2557" s="62"/>
      <c r="W2557" s="62"/>
      <c r="X2557" s="62"/>
      <c r="Y2557" s="62"/>
      <c r="Z2557" s="62"/>
    </row>
    <row r="2558" spans="1:26" ht="15.75">
      <c r="A2558" s="49" t="s">
        <v>299</v>
      </c>
      <c r="B2558" s="49"/>
      <c r="C2558" s="49"/>
      <c r="D2558" s="49"/>
      <c r="E2558" s="49"/>
      <c r="F2558" s="49"/>
      <c r="G2558" s="49"/>
      <c r="H2558" s="49"/>
      <c r="I2558" s="49"/>
      <c r="J2558" s="49"/>
      <c r="K2558" s="49"/>
      <c r="L2558" s="49"/>
      <c r="M2558" s="49"/>
      <c r="N2558" s="49"/>
      <c r="O2558" s="49"/>
      <c r="P2558" s="49"/>
      <c r="Q2558" s="49"/>
      <c r="R2558" s="49"/>
      <c r="S2558" s="49"/>
      <c r="T2558" s="49"/>
      <c r="U2558" s="49"/>
      <c r="V2558" s="49"/>
      <c r="W2558" s="49"/>
      <c r="X2558" s="49"/>
      <c r="Y2558" s="49"/>
      <c r="Z2558" s="62"/>
    </row>
    <row r="2559" spans="2:26" ht="23.25">
      <c r="B2559" s="97"/>
      <c r="C2559" s="80"/>
      <c r="D2559" s="80"/>
      <c r="E2559" s="80"/>
      <c r="F2559" s="80"/>
      <c r="G2559" s="80"/>
      <c r="H2559" s="80"/>
      <c r="I2559" s="80"/>
      <c r="J2559" s="80"/>
      <c r="K2559" s="80"/>
      <c r="L2559" s="80"/>
      <c r="M2559" s="80"/>
      <c r="N2559" s="80"/>
      <c r="O2559" s="80"/>
      <c r="P2559" s="80"/>
      <c r="Q2559" s="80"/>
      <c r="R2559" s="80"/>
      <c r="S2559" s="80"/>
      <c r="T2559" s="80"/>
      <c r="U2559" s="80"/>
      <c r="V2559" s="62"/>
      <c r="W2559" s="62"/>
      <c r="X2559" s="62"/>
      <c r="Y2559" s="62"/>
      <c r="Z2559" s="62"/>
    </row>
    <row r="2560" spans="2:26" ht="12.75">
      <c r="B2560" s="80"/>
      <c r="C2560" s="80"/>
      <c r="D2560" s="80"/>
      <c r="E2560" s="80"/>
      <c r="F2560" s="80"/>
      <c r="G2560" s="80"/>
      <c r="H2560" s="80"/>
      <c r="I2560" s="80"/>
      <c r="J2560" s="80"/>
      <c r="K2560" s="80"/>
      <c r="L2560" s="80"/>
      <c r="M2560" s="80"/>
      <c r="N2560" s="80"/>
      <c r="O2560" s="80"/>
      <c r="P2560" s="80"/>
      <c r="Q2560" s="80"/>
      <c r="R2560" s="80"/>
      <c r="S2560" s="80"/>
      <c r="T2560" s="80"/>
      <c r="U2560" s="80"/>
      <c r="V2560" s="62"/>
      <c r="W2560" s="62"/>
      <c r="X2560" s="62"/>
      <c r="Y2560" s="62"/>
      <c r="Z2560" s="62"/>
    </row>
    <row r="2561" spans="2:26" ht="12.75">
      <c r="B2561" s="80"/>
      <c r="C2561" s="80"/>
      <c r="D2561" s="80"/>
      <c r="E2561" s="80"/>
      <c r="F2561" s="80"/>
      <c r="G2561" s="80"/>
      <c r="H2561" s="80"/>
      <c r="I2561" s="80"/>
      <c r="J2561" s="80"/>
      <c r="K2561" s="80"/>
      <c r="L2561" s="80"/>
      <c r="M2561" s="80"/>
      <c r="N2561" s="80"/>
      <c r="O2561" s="80"/>
      <c r="P2561" s="80"/>
      <c r="Q2561" s="80"/>
      <c r="R2561" s="80"/>
      <c r="S2561" s="80"/>
      <c r="T2561" s="80"/>
      <c r="U2561" s="80"/>
      <c r="V2561" s="62"/>
      <c r="W2561" s="62"/>
      <c r="X2561" s="62"/>
      <c r="Y2561" s="62"/>
      <c r="Z2561" s="62"/>
    </row>
    <row r="2562" spans="2:26" ht="12.75">
      <c r="B2562" s="80"/>
      <c r="C2562" s="80"/>
      <c r="D2562" s="80"/>
      <c r="E2562" s="80"/>
      <c r="F2562" s="80"/>
      <c r="G2562" s="80"/>
      <c r="H2562" s="80"/>
      <c r="I2562" s="80"/>
      <c r="J2562" s="80"/>
      <c r="K2562" s="80"/>
      <c r="L2562" s="80"/>
      <c r="M2562" s="80"/>
      <c r="N2562" s="80"/>
      <c r="O2562" s="80"/>
      <c r="P2562" s="80"/>
      <c r="Q2562" s="80"/>
      <c r="R2562" s="80"/>
      <c r="S2562" s="80"/>
      <c r="T2562" s="80"/>
      <c r="U2562" s="80"/>
      <c r="V2562" s="62"/>
      <c r="W2562" s="62"/>
      <c r="X2562" s="62"/>
      <c r="Y2562" s="62"/>
      <c r="Z2562" s="62"/>
    </row>
    <row r="2563" spans="2:26" ht="12.75">
      <c r="B2563" s="80"/>
      <c r="C2563" s="80"/>
      <c r="D2563" s="80"/>
      <c r="E2563" s="80"/>
      <c r="F2563" s="80"/>
      <c r="G2563" s="80"/>
      <c r="H2563" s="80"/>
      <c r="I2563" s="80"/>
      <c r="J2563" s="80"/>
      <c r="K2563" s="80"/>
      <c r="L2563" s="80"/>
      <c r="M2563" s="80"/>
      <c r="N2563" s="80"/>
      <c r="O2563" s="80"/>
      <c r="P2563" s="80"/>
      <c r="Q2563" s="80"/>
      <c r="R2563" s="80"/>
      <c r="S2563" s="80"/>
      <c r="T2563" s="80"/>
      <c r="U2563" s="80"/>
      <c r="V2563" s="62"/>
      <c r="W2563" s="62"/>
      <c r="X2563" s="62"/>
      <c r="Y2563" s="62"/>
      <c r="Z2563" s="62"/>
    </row>
    <row r="2564" spans="2:26" ht="12.75">
      <c r="B2564" s="80"/>
      <c r="C2564" s="80"/>
      <c r="D2564" s="80"/>
      <c r="E2564" s="80"/>
      <c r="F2564" s="80"/>
      <c r="G2564" s="80"/>
      <c r="H2564" s="80"/>
      <c r="I2564" s="80"/>
      <c r="J2564" s="80"/>
      <c r="K2564" s="80"/>
      <c r="L2564" s="80"/>
      <c r="M2564" s="80"/>
      <c r="N2564" s="80"/>
      <c r="O2564" s="80"/>
      <c r="P2564" s="80"/>
      <c r="Q2564" s="80"/>
      <c r="R2564" s="80"/>
      <c r="S2564" s="80"/>
      <c r="T2564" s="80"/>
      <c r="U2564" s="80"/>
      <c r="V2564" s="62"/>
      <c r="W2564" s="62"/>
      <c r="X2564" s="62"/>
      <c r="Y2564" s="62"/>
      <c r="Z2564" s="62"/>
    </row>
    <row r="2565" spans="2:26" ht="12.75">
      <c r="B2565" s="80"/>
      <c r="C2565" s="80"/>
      <c r="D2565" s="80"/>
      <c r="E2565" s="80"/>
      <c r="F2565" s="80"/>
      <c r="G2565" s="80"/>
      <c r="H2565" s="80"/>
      <c r="I2565" s="80"/>
      <c r="J2565" s="80"/>
      <c r="K2565" s="80"/>
      <c r="L2565" s="80"/>
      <c r="M2565" s="80"/>
      <c r="N2565" s="80"/>
      <c r="O2565" s="80"/>
      <c r="P2565" s="80"/>
      <c r="Q2565" s="80"/>
      <c r="R2565" s="80"/>
      <c r="S2565" s="80"/>
      <c r="T2565" s="80"/>
      <c r="U2565" s="80"/>
      <c r="V2565" s="62"/>
      <c r="W2565" s="62"/>
      <c r="X2565" s="62"/>
      <c r="Y2565" s="62"/>
      <c r="Z2565" s="62"/>
    </row>
    <row r="2566" spans="2:26" ht="12.75">
      <c r="B2566" s="80"/>
      <c r="C2566" s="80"/>
      <c r="D2566" s="80"/>
      <c r="E2566" s="80"/>
      <c r="F2566" s="80"/>
      <c r="G2566" s="80"/>
      <c r="H2566" s="80"/>
      <c r="I2566" s="80"/>
      <c r="J2566" s="80"/>
      <c r="K2566" s="80"/>
      <c r="L2566" s="80"/>
      <c r="M2566" s="80"/>
      <c r="N2566" s="80"/>
      <c r="O2566" s="80"/>
      <c r="P2566" s="80"/>
      <c r="Q2566" s="80"/>
      <c r="R2566" s="80"/>
      <c r="S2566" s="80"/>
      <c r="T2566" s="80"/>
      <c r="U2566" s="80"/>
      <c r="V2566" s="62"/>
      <c r="W2566" s="62"/>
      <c r="X2566" s="62"/>
      <c r="Y2566" s="62"/>
      <c r="Z2566" s="62"/>
    </row>
    <row r="2567" spans="2:26" ht="19.5">
      <c r="B2567" s="80"/>
      <c r="C2567" s="94"/>
      <c r="D2567" s="94"/>
      <c r="E2567" s="94"/>
      <c r="F2567" s="94"/>
      <c r="G2567" s="94"/>
      <c r="H2567" s="94"/>
      <c r="I2567" s="94"/>
      <c r="J2567" s="94"/>
      <c r="K2567" s="94"/>
      <c r="L2567" s="94"/>
      <c r="M2567" s="94"/>
      <c r="N2567" s="94"/>
      <c r="O2567" s="94"/>
      <c r="P2567" s="94"/>
      <c r="Q2567" s="94"/>
      <c r="R2567" s="94"/>
      <c r="S2567" s="94"/>
      <c r="T2567" s="94"/>
      <c r="U2567" s="80"/>
      <c r="V2567" s="62"/>
      <c r="W2567" s="62"/>
      <c r="X2567" s="62"/>
      <c r="Y2567" s="62"/>
      <c r="Z2567" s="62"/>
    </row>
    <row r="2568" spans="2:26" ht="19.5">
      <c r="B2568" s="94"/>
      <c r="C2568" s="80"/>
      <c r="D2568" s="80"/>
      <c r="E2568" s="80"/>
      <c r="F2568" s="80"/>
      <c r="G2568" s="80"/>
      <c r="H2568" s="80"/>
      <c r="I2568" s="80"/>
      <c r="J2568" s="80"/>
      <c r="K2568" s="94">
        <v>20</v>
      </c>
      <c r="L2568" s="80"/>
      <c r="M2568" s="80"/>
      <c r="N2568" s="80"/>
      <c r="O2568" s="80"/>
      <c r="P2568" s="80"/>
      <c r="Q2568" s="80"/>
      <c r="R2568" s="80"/>
      <c r="S2568" s="80"/>
      <c r="T2568" s="80"/>
      <c r="U2568" s="80"/>
      <c r="W2568" s="62"/>
      <c r="X2568" s="62"/>
      <c r="Y2568" s="62"/>
      <c r="Z2568" s="62"/>
    </row>
    <row r="2569" spans="2:26" ht="12.75">
      <c r="B2569" s="80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W2569" s="62"/>
      <c r="X2569" s="62"/>
      <c r="Y2569" s="62"/>
      <c r="Z2569" s="62"/>
    </row>
    <row r="2570" spans="2:26" ht="12.75"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W2570" s="62"/>
      <c r="X2570" s="62"/>
      <c r="Y2570" s="62"/>
      <c r="Z2570" s="62"/>
    </row>
    <row r="2571" spans="2:26" ht="12.75"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W2571" s="62"/>
      <c r="X2571" s="62"/>
      <c r="Y2571" s="62"/>
      <c r="Z2571" s="62"/>
    </row>
    <row r="2572" spans="2:21" ht="12.75"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</row>
    <row r="2573" spans="2:21" ht="12.75"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</row>
    <row r="2574" spans="2:21" ht="12.75"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</row>
    <row r="2575" spans="2:21" ht="12.75"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</row>
    <row r="2576" spans="2:21" ht="12.75"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</row>
    <row r="2577" spans="2:21" ht="12.75"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</row>
    <row r="2578" spans="2:21" ht="12.75"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</row>
    <row r="2579" spans="2:21" ht="12.75"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</row>
    <row r="2580" spans="2:21" ht="12.75"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</row>
    <row r="2581" spans="2:21" ht="12.75"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</row>
    <row r="2582" spans="2:21" ht="12.75"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</row>
    <row r="2583" ht="12.75">
      <c r="B2583" s="9"/>
    </row>
  </sheetData>
  <sheetProtection/>
  <mergeCells count="1065">
    <mergeCell ref="B2223:G2223"/>
    <mergeCell ref="B2185:G2185"/>
    <mergeCell ref="B2145:G2145"/>
    <mergeCell ref="B2108:G2108"/>
    <mergeCell ref="F2262:P2262"/>
    <mergeCell ref="F2301:Q2301"/>
    <mergeCell ref="G856:U856"/>
    <mergeCell ref="L852:O852"/>
    <mergeCell ref="L849:O849"/>
    <mergeCell ref="S848:T848"/>
    <mergeCell ref="L808:O808"/>
    <mergeCell ref="C808:D808"/>
    <mergeCell ref="G4:R4"/>
    <mergeCell ref="B4:F4"/>
    <mergeCell ref="B83:G83"/>
    <mergeCell ref="B124:G124"/>
    <mergeCell ref="G288:P288"/>
    <mergeCell ref="H326:Q326"/>
    <mergeCell ref="H249:Q249"/>
    <mergeCell ref="C263:D263"/>
    <mergeCell ref="L218:O218"/>
    <mergeCell ref="C60:F60"/>
    <mergeCell ref="B202:G202"/>
    <mergeCell ref="B249:G249"/>
    <mergeCell ref="H364:Q364"/>
    <mergeCell ref="G403:P403"/>
    <mergeCell ref="F2033:Q2033"/>
    <mergeCell ref="F2070:Q2070"/>
    <mergeCell ref="F755:R755"/>
    <mergeCell ref="F793:R793"/>
    <mergeCell ref="F834:R834"/>
    <mergeCell ref="F874:Q874"/>
    <mergeCell ref="F2339:Q2339"/>
    <mergeCell ref="G2240:U2240"/>
    <mergeCell ref="L2235:O2235"/>
    <mergeCell ref="R2314:U2314"/>
    <mergeCell ref="R2235:U2235"/>
    <mergeCell ref="F2420:Q2420"/>
    <mergeCell ref="B2302:F2302"/>
    <mergeCell ref="B2263:F2263"/>
    <mergeCell ref="F1959:Q1959"/>
    <mergeCell ref="B1920:G1920"/>
    <mergeCell ref="B1884:G1884"/>
    <mergeCell ref="B1845:G1845"/>
    <mergeCell ref="B1806:G1806"/>
    <mergeCell ref="F2107:Q2107"/>
    <mergeCell ref="B2071:G2071"/>
    <mergeCell ref="B2034:G2034"/>
    <mergeCell ref="E2086:F2086"/>
    <mergeCell ref="L2050:O2050"/>
    <mergeCell ref="F1844:Q1844"/>
    <mergeCell ref="L1820:O1820"/>
    <mergeCell ref="L1628:O1628"/>
    <mergeCell ref="R1626:U1626"/>
    <mergeCell ref="L1626:O1626"/>
    <mergeCell ref="F1883:Q1883"/>
    <mergeCell ref="F1690:Q1690"/>
    <mergeCell ref="F1726:Q1726"/>
    <mergeCell ref="G1712:U1712"/>
    <mergeCell ref="G1673:U1673"/>
    <mergeCell ref="R1625:U1625"/>
    <mergeCell ref="L1588:O1588"/>
    <mergeCell ref="L1669:O1669"/>
    <mergeCell ref="G1667:K1667"/>
    <mergeCell ref="F1766:Q1766"/>
    <mergeCell ref="F1805:R1805"/>
    <mergeCell ref="F1610:Q1610"/>
    <mergeCell ref="G1569:R1569"/>
    <mergeCell ref="F1530:Q1530"/>
    <mergeCell ref="B1492:T1492"/>
    <mergeCell ref="G1592:U1592"/>
    <mergeCell ref="G1590:U1590"/>
    <mergeCell ref="G1514:U1514"/>
    <mergeCell ref="B41:E41"/>
    <mergeCell ref="F1416:S1416"/>
    <mergeCell ref="H441:Q441"/>
    <mergeCell ref="F478:O478"/>
    <mergeCell ref="G520:P520"/>
    <mergeCell ref="G557:P557"/>
    <mergeCell ref="F1223:R1223"/>
    <mergeCell ref="F1259:Q1259"/>
    <mergeCell ref="F1298:R1298"/>
    <mergeCell ref="F41:Q41"/>
    <mergeCell ref="C2476:D2476"/>
    <mergeCell ref="C2439:D2439"/>
    <mergeCell ref="C2433:D2433"/>
    <mergeCell ref="C2438:F2438"/>
    <mergeCell ref="C2449:U2449"/>
    <mergeCell ref="L2470:O2470"/>
    <mergeCell ref="F2457:Q2457"/>
    <mergeCell ref="G2439:U2439"/>
    <mergeCell ref="E2433:F2433"/>
    <mergeCell ref="E2470:F2470"/>
    <mergeCell ref="C2092:D2092"/>
    <mergeCell ref="C2086:D2086"/>
    <mergeCell ref="C737:D737"/>
    <mergeCell ref="C1046:D1046"/>
    <mergeCell ref="C895:D895"/>
    <mergeCell ref="C1898:D1898"/>
    <mergeCell ref="C1859:D1859"/>
    <mergeCell ref="C1355:D1355"/>
    <mergeCell ref="C894:F894"/>
    <mergeCell ref="C856:D856"/>
    <mergeCell ref="C814:D814"/>
    <mergeCell ref="C731:D731"/>
    <mergeCell ref="C850:D850"/>
    <mergeCell ref="C620:F620"/>
    <mergeCell ref="C578:D578"/>
    <mergeCell ref="C736:F736"/>
    <mergeCell ref="F770:K770"/>
    <mergeCell ref="C777:D777"/>
    <mergeCell ref="C771:D771"/>
    <mergeCell ref="C660:D660"/>
    <mergeCell ref="F1030:R1030"/>
    <mergeCell ref="C1592:D1592"/>
    <mergeCell ref="C1586:D1586"/>
    <mergeCell ref="C1553:D1553"/>
    <mergeCell ref="C1130:D1130"/>
    <mergeCell ref="C1091:D1091"/>
    <mergeCell ref="B1455:T1455"/>
    <mergeCell ref="C1439:D1439"/>
    <mergeCell ref="L1783:O1783"/>
    <mergeCell ref="G1786:U1786"/>
    <mergeCell ref="C1672:F1672"/>
    <mergeCell ref="F1819:K1819"/>
    <mergeCell ref="G1631:U1631"/>
    <mergeCell ref="G1626:K1626"/>
    <mergeCell ref="F1651:Q1651"/>
    <mergeCell ref="C1841:U1841"/>
    <mergeCell ref="G1747:U1747"/>
    <mergeCell ref="G1820:K1820"/>
    <mergeCell ref="R1820:U1820"/>
    <mergeCell ref="C1788:D1788"/>
    <mergeCell ref="L1743:O1743"/>
    <mergeCell ref="E1820:F1820"/>
    <mergeCell ref="C1820:D1820"/>
    <mergeCell ref="L1821:O1821"/>
    <mergeCell ref="R1819:U1819"/>
    <mergeCell ref="F2352:K2352"/>
    <mergeCell ref="C307:F307"/>
    <mergeCell ref="G1091:U1091"/>
    <mergeCell ref="C1009:D1009"/>
    <mergeCell ref="L890:O890"/>
    <mergeCell ref="L891:O891"/>
    <mergeCell ref="C1864:F1864"/>
    <mergeCell ref="R1705:U1705"/>
    <mergeCell ref="L1546:O1546"/>
    <mergeCell ref="F1109:R1109"/>
    <mergeCell ref="F216:K216"/>
    <mergeCell ref="G1826:U1826"/>
    <mergeCell ref="G305:U305"/>
    <mergeCell ref="E263:F263"/>
    <mergeCell ref="C1711:F1711"/>
    <mergeCell ref="R1706:U1706"/>
    <mergeCell ref="L1707:O1707"/>
    <mergeCell ref="G974:U974"/>
    <mergeCell ref="F1705:K1705"/>
    <mergeCell ref="L1706:O1706"/>
    <mergeCell ref="C143:F143"/>
    <mergeCell ref="C182:F182"/>
    <mergeCell ref="L1666:O1666"/>
    <mergeCell ref="L1667:O1667"/>
    <mergeCell ref="E97:F97"/>
    <mergeCell ref="E302:F302"/>
    <mergeCell ref="C177:D177"/>
    <mergeCell ref="E177:F177"/>
    <mergeCell ref="C269:D269"/>
    <mergeCell ref="C105:F105"/>
    <mergeCell ref="G2393:K2393"/>
    <mergeCell ref="L2315:O2315"/>
    <mergeCell ref="G2397:U2397"/>
    <mergeCell ref="G2357:U2357"/>
    <mergeCell ref="G2353:K2353"/>
    <mergeCell ref="G2358:U2358"/>
    <mergeCell ref="L2353:O2353"/>
    <mergeCell ref="F2379:Q2379"/>
    <mergeCell ref="C2358:F2358"/>
    <mergeCell ref="C2321:D2321"/>
    <mergeCell ref="G2555:U2555"/>
    <mergeCell ref="C1712:D1712"/>
    <mergeCell ref="C2281:D2281"/>
    <mergeCell ref="G2235:K2235"/>
    <mergeCell ref="L2236:O2236"/>
    <mergeCell ref="L2352:O2352"/>
    <mergeCell ref="G2437:U2437"/>
    <mergeCell ref="R2433:U2433"/>
    <mergeCell ref="G2315:K2315"/>
    <mergeCell ref="R2315:U2315"/>
    <mergeCell ref="R2274:U2274"/>
    <mergeCell ref="F1741:K1741"/>
    <mergeCell ref="B1456:G1456"/>
    <mergeCell ref="F1069:R1069"/>
    <mergeCell ref="C973:F973"/>
    <mergeCell ref="G1632:U1632"/>
    <mergeCell ref="G1089:U1089"/>
    <mergeCell ref="R1084:U1084"/>
    <mergeCell ref="L1510:O1510"/>
    <mergeCell ref="G1477:U1477"/>
    <mergeCell ref="R1585:U1585"/>
    <mergeCell ref="G1547:K1547"/>
    <mergeCell ref="L1547:O1547"/>
    <mergeCell ref="G968:K968"/>
    <mergeCell ref="F1546:K1546"/>
    <mergeCell ref="R1391:U1391"/>
    <mergeCell ref="C1397:F1397"/>
    <mergeCell ref="E1392:F1392"/>
    <mergeCell ref="C1433:D1433"/>
    <mergeCell ref="C1392:D1392"/>
    <mergeCell ref="E1547:F1547"/>
    <mergeCell ref="C1547:D1547"/>
    <mergeCell ref="C1626:D1626"/>
    <mergeCell ref="G1553:U1553"/>
    <mergeCell ref="R1586:U1586"/>
    <mergeCell ref="F1585:K1585"/>
    <mergeCell ref="E1586:F1586"/>
    <mergeCell ref="L1587:O1587"/>
    <mergeCell ref="R1547:U1547"/>
    <mergeCell ref="L1585:O1585"/>
    <mergeCell ref="C1673:D1673"/>
    <mergeCell ref="C1632:D1632"/>
    <mergeCell ref="C1667:D1667"/>
    <mergeCell ref="F1625:K1625"/>
    <mergeCell ref="E1626:F1626"/>
    <mergeCell ref="C1591:F1591"/>
    <mergeCell ref="G1672:U1672"/>
    <mergeCell ref="C1631:F1631"/>
    <mergeCell ref="L1627:O1627"/>
    <mergeCell ref="L1625:O1625"/>
    <mergeCell ref="G1476:U1476"/>
    <mergeCell ref="R1507:U1507"/>
    <mergeCell ref="R1471:U1471"/>
    <mergeCell ref="L1471:O1471"/>
    <mergeCell ref="G1396:U1396"/>
    <mergeCell ref="G1398:U1398"/>
    <mergeCell ref="G1472:K1472"/>
    <mergeCell ref="G1397:U1397"/>
    <mergeCell ref="G1438:U1438"/>
    <mergeCell ref="G1281:U1281"/>
    <mergeCell ref="F1354:K1354"/>
    <mergeCell ref="R1392:U1392"/>
    <mergeCell ref="E1355:F1355"/>
    <mergeCell ref="F1338:Q1338"/>
    <mergeCell ref="F1376:R1376"/>
    <mergeCell ref="L1123:O1123"/>
    <mergeCell ref="L1164:O1164"/>
    <mergeCell ref="L1125:O1125"/>
    <mergeCell ref="G1243:U1243"/>
    <mergeCell ref="R1275:U1275"/>
    <mergeCell ref="G1245:U1245"/>
    <mergeCell ref="L1238:O1238"/>
    <mergeCell ref="G1205:U1205"/>
    <mergeCell ref="G1206:U1206"/>
    <mergeCell ref="F1184:R1184"/>
    <mergeCell ref="L888:O888"/>
    <mergeCell ref="G889:K889"/>
    <mergeCell ref="R889:U889"/>
    <mergeCell ref="L889:O889"/>
    <mergeCell ref="F888:K888"/>
    <mergeCell ref="G972:U972"/>
    <mergeCell ref="L930:O930"/>
    <mergeCell ref="F953:R953"/>
    <mergeCell ref="F912:R912"/>
    <mergeCell ref="R888:U888"/>
    <mergeCell ref="G935:U935"/>
    <mergeCell ref="C934:F934"/>
    <mergeCell ref="G895:U895"/>
    <mergeCell ref="G934:U934"/>
    <mergeCell ref="G1013:U1013"/>
    <mergeCell ref="G1009:K1009"/>
    <mergeCell ref="C935:D935"/>
    <mergeCell ref="C968:D968"/>
    <mergeCell ref="G893:U893"/>
    <mergeCell ref="E1124:F1124"/>
    <mergeCell ref="G894:U894"/>
    <mergeCell ref="C974:D974"/>
    <mergeCell ref="F807:K807"/>
    <mergeCell ref="R850:U850"/>
    <mergeCell ref="F849:K849"/>
    <mergeCell ref="R808:U808"/>
    <mergeCell ref="R928:U928"/>
    <mergeCell ref="L931:O931"/>
    <mergeCell ref="F967:K967"/>
    <mergeCell ref="E2235:F2235"/>
    <mergeCell ref="G1552:U1552"/>
    <mergeCell ref="L970:O970"/>
    <mergeCell ref="L2274:O2274"/>
    <mergeCell ref="G814:U814"/>
    <mergeCell ref="L1819:O1819"/>
    <mergeCell ref="G1825:U1825"/>
    <mergeCell ref="F2198:K2198"/>
    <mergeCell ref="L2198:O2198"/>
    <mergeCell ref="L968:O968"/>
    <mergeCell ref="L969:O969"/>
    <mergeCell ref="L1047:O1047"/>
    <mergeCell ref="G2279:U2279"/>
    <mergeCell ref="L2277:O2277"/>
    <mergeCell ref="R968:U968"/>
    <mergeCell ref="G1244:U1244"/>
    <mergeCell ref="L1165:O1165"/>
    <mergeCell ref="G1168:U1168"/>
    <mergeCell ref="L1199:O1199"/>
    <mergeCell ref="G2319:U2319"/>
    <mergeCell ref="G2321:U2321"/>
    <mergeCell ref="C2353:D2353"/>
    <mergeCell ref="G2320:U2320"/>
    <mergeCell ref="E2353:F2353"/>
    <mergeCell ref="L1705:O1705"/>
    <mergeCell ref="F2011:K2011"/>
    <mergeCell ref="G1863:U1863"/>
    <mergeCell ref="G1788:U1788"/>
    <mergeCell ref="L1858:O1858"/>
    <mergeCell ref="R1858:U1858"/>
    <mergeCell ref="L1974:O1974"/>
    <mergeCell ref="F1973:K1973"/>
    <mergeCell ref="G2241:U2241"/>
    <mergeCell ref="G2160:K2160"/>
    <mergeCell ref="L2159:O2159"/>
    <mergeCell ref="L1860:O1860"/>
    <mergeCell ref="F1919:Q1919"/>
    <mergeCell ref="G2199:K2199"/>
    <mergeCell ref="F1996:Q1996"/>
    <mergeCell ref="B1997:G1997"/>
    <mergeCell ref="B1960:G1960"/>
    <mergeCell ref="L2509:O2509"/>
    <mergeCell ref="R2509:U2509"/>
    <mergeCell ref="R1045:U1045"/>
    <mergeCell ref="L2511:O2511"/>
    <mergeCell ref="F2392:K2392"/>
    <mergeCell ref="G2399:U2399"/>
    <mergeCell ref="L2435:O2435"/>
    <mergeCell ref="E2393:F2393"/>
    <mergeCell ref="L2317:O2317"/>
    <mergeCell ref="R2352:U2352"/>
    <mergeCell ref="L2276:O2276"/>
    <mergeCell ref="F2314:K2314"/>
    <mergeCell ref="L2316:O2316"/>
    <mergeCell ref="G2433:K2433"/>
    <mergeCell ref="R2393:U2393"/>
    <mergeCell ref="L2355:O2355"/>
    <mergeCell ref="L2354:O2354"/>
    <mergeCell ref="L2314:O2314"/>
    <mergeCell ref="L2433:O2433"/>
    <mergeCell ref="R2392:U2392"/>
    <mergeCell ref="L2550:O2550"/>
    <mergeCell ref="L2551:O2551"/>
    <mergeCell ref="G2513:U2513"/>
    <mergeCell ref="F2508:K2508"/>
    <mergeCell ref="L2510:O2510"/>
    <mergeCell ref="E2509:F2509"/>
    <mergeCell ref="L2508:O2508"/>
    <mergeCell ref="G2509:K2509"/>
    <mergeCell ref="C2514:F2514"/>
    <mergeCell ref="F2535:O2535"/>
    <mergeCell ref="L2434:O2434"/>
    <mergeCell ref="C2398:F2398"/>
    <mergeCell ref="C2359:D2359"/>
    <mergeCell ref="L2392:O2392"/>
    <mergeCell ref="L2394:O2394"/>
    <mergeCell ref="L2395:O2395"/>
    <mergeCell ref="L2393:O2393"/>
    <mergeCell ref="C2399:D2399"/>
    <mergeCell ref="G2398:U2398"/>
    <mergeCell ref="G2359:U2359"/>
    <mergeCell ref="C2555:D2555"/>
    <mergeCell ref="G2514:U2514"/>
    <mergeCell ref="L2472:O2472"/>
    <mergeCell ref="R2508:U2508"/>
    <mergeCell ref="G2476:U2476"/>
    <mergeCell ref="C2475:F2475"/>
    <mergeCell ref="G2474:U2474"/>
    <mergeCell ref="C2554:F2554"/>
    <mergeCell ref="G2553:U2553"/>
    <mergeCell ref="G2554:U2554"/>
    <mergeCell ref="C2393:D2393"/>
    <mergeCell ref="L2549:O2549"/>
    <mergeCell ref="R2470:U2470"/>
    <mergeCell ref="F2548:K2548"/>
    <mergeCell ref="L2548:O2548"/>
    <mergeCell ref="C2527:U2527"/>
    <mergeCell ref="L2469:O2469"/>
    <mergeCell ref="F2469:K2469"/>
    <mergeCell ref="R2469:U2469"/>
    <mergeCell ref="G2438:U2438"/>
    <mergeCell ref="C2280:F2280"/>
    <mergeCell ref="E2275:F2275"/>
    <mergeCell ref="C2315:D2315"/>
    <mergeCell ref="F2432:K2432"/>
    <mergeCell ref="L2432:O2432"/>
    <mergeCell ref="R2432:U2432"/>
    <mergeCell ref="R2353:U2353"/>
    <mergeCell ref="E2315:F2315"/>
    <mergeCell ref="C2320:F2320"/>
    <mergeCell ref="G2280:U2280"/>
    <mergeCell ref="F2274:K2274"/>
    <mergeCell ref="G2275:K2275"/>
    <mergeCell ref="L2275:O2275"/>
    <mergeCell ref="R2159:U2159"/>
    <mergeCell ref="E2199:F2199"/>
    <mergeCell ref="C2166:D2166"/>
    <mergeCell ref="R2160:U2160"/>
    <mergeCell ref="G2281:U2281"/>
    <mergeCell ref="C2053:F2053"/>
    <mergeCell ref="G2239:U2239"/>
    <mergeCell ref="R2275:U2275"/>
    <mergeCell ref="F2144:Q2144"/>
    <mergeCell ref="F2184:Q2184"/>
    <mergeCell ref="L2085:O2085"/>
    <mergeCell ref="G2090:U2090"/>
    <mergeCell ref="R2085:U2085"/>
    <mergeCell ref="C2204:F2204"/>
    <mergeCell ref="L2162:O2162"/>
    <mergeCell ref="C2017:F2017"/>
    <mergeCell ref="C2241:D2241"/>
    <mergeCell ref="C2275:D2275"/>
    <mergeCell ref="F2222:P2222"/>
    <mergeCell ref="E2122:F2122"/>
    <mergeCell ref="G2205:U2205"/>
    <mergeCell ref="G2018:U2018"/>
    <mergeCell ref="C2199:D2199"/>
    <mergeCell ref="G2165:U2165"/>
    <mergeCell ref="C2235:D2235"/>
    <mergeCell ref="L2086:O2086"/>
    <mergeCell ref="G2054:U2054"/>
    <mergeCell ref="L2088:O2088"/>
    <mergeCell ref="L2014:O2014"/>
    <mergeCell ref="R2047:U2047"/>
    <mergeCell ref="G2048:K2048"/>
    <mergeCell ref="L2047:O2047"/>
    <mergeCell ref="E1974:F1974"/>
    <mergeCell ref="E1859:F1859"/>
    <mergeCell ref="G1939:U1939"/>
    <mergeCell ref="G1865:U1865"/>
    <mergeCell ref="G1898:K1898"/>
    <mergeCell ref="R1974:U1974"/>
    <mergeCell ref="L1936:O1936"/>
    <mergeCell ref="G1940:U1940"/>
    <mergeCell ref="G1904:U1904"/>
    <mergeCell ref="E1898:F1898"/>
    <mergeCell ref="C1826:D1826"/>
    <mergeCell ref="L2012:O2012"/>
    <mergeCell ref="G1978:U1978"/>
    <mergeCell ref="G1902:U1902"/>
    <mergeCell ref="L1861:O1861"/>
    <mergeCell ref="R1859:U1859"/>
    <mergeCell ref="L1975:O1975"/>
    <mergeCell ref="C1979:F1979"/>
    <mergeCell ref="F1897:K1897"/>
    <mergeCell ref="L1859:O1859"/>
    <mergeCell ref="G269:U269"/>
    <mergeCell ref="F301:K301"/>
    <mergeCell ref="G302:K302"/>
    <mergeCell ref="F638:P638"/>
    <mergeCell ref="L265:O265"/>
    <mergeCell ref="C268:F268"/>
    <mergeCell ref="C302:D302"/>
    <mergeCell ref="G344:U344"/>
    <mergeCell ref="B288:F288"/>
    <mergeCell ref="C615:D615"/>
    <mergeCell ref="E340:F340"/>
    <mergeCell ref="G340:K340"/>
    <mergeCell ref="R417:U417"/>
    <mergeCell ref="R692:U692"/>
    <mergeCell ref="C383:F383"/>
    <mergeCell ref="E693:F693"/>
    <mergeCell ref="F692:K692"/>
    <mergeCell ref="G417:K417"/>
    <mergeCell ref="G660:U660"/>
    <mergeCell ref="C378:D378"/>
    <mergeCell ref="C20:D20"/>
    <mergeCell ref="L96:O96"/>
    <mergeCell ref="L418:O418"/>
    <mergeCell ref="E417:F417"/>
    <mergeCell ref="G378:K378"/>
    <mergeCell ref="R55:U55"/>
    <mergeCell ref="L56:O56"/>
    <mergeCell ref="G345:U345"/>
    <mergeCell ref="G268:U268"/>
    <mergeCell ref="O324:T324"/>
    <mergeCell ref="C572:D572"/>
    <mergeCell ref="C621:D621"/>
    <mergeCell ref="C693:D693"/>
    <mergeCell ref="C659:F659"/>
    <mergeCell ref="G615:K615"/>
    <mergeCell ref="E678:Q678"/>
    <mergeCell ref="G578:U578"/>
    <mergeCell ref="L304:O304"/>
    <mergeCell ref="L303:O303"/>
    <mergeCell ref="L377:O377"/>
    <mergeCell ref="G658:U658"/>
    <mergeCell ref="R693:U693"/>
    <mergeCell ref="G600:P600"/>
    <mergeCell ref="C417:D417"/>
    <mergeCell ref="B1:U1"/>
    <mergeCell ref="B2:U2"/>
    <mergeCell ref="B3:U3"/>
    <mergeCell ref="G20:K20"/>
    <mergeCell ref="E20:F20"/>
    <mergeCell ref="R20:U20"/>
    <mergeCell ref="L20:O20"/>
    <mergeCell ref="L417:O417"/>
    <mergeCell ref="G384:U384"/>
    <mergeCell ref="E55:F55"/>
    <mergeCell ref="C97:D97"/>
    <mergeCell ref="R217:U217"/>
    <mergeCell ref="L301:O301"/>
    <mergeCell ref="L55:O55"/>
    <mergeCell ref="L57:O57"/>
    <mergeCell ref="R301:U301"/>
    <mergeCell ref="E217:F217"/>
    <mergeCell ref="G267:U267"/>
    <mergeCell ref="L264:O264"/>
    <mergeCell ref="L177:O177"/>
    <mergeCell ref="G101:U101"/>
    <mergeCell ref="R96:U96"/>
    <mergeCell ref="G143:U143"/>
    <mergeCell ref="G24:U24"/>
    <mergeCell ref="R535:U535"/>
    <mergeCell ref="R378:U378"/>
    <mergeCell ref="R340:U340"/>
    <mergeCell ref="F339:K339"/>
    <mergeCell ref="E378:F378"/>
    <mergeCell ref="L535:O535"/>
    <mergeCell ref="L536:O536"/>
    <mergeCell ref="G539:U539"/>
    <mergeCell ref="G535:K535"/>
    <mergeCell ref="L178:O178"/>
    <mergeCell ref="G58:U58"/>
    <mergeCell ref="L263:O263"/>
    <mergeCell ref="G181:U181"/>
    <mergeCell ref="G59:U59"/>
    <mergeCell ref="L179:O179"/>
    <mergeCell ref="E1046:F1046"/>
    <mergeCell ref="L967:O967"/>
    <mergeCell ref="C654:D654"/>
    <mergeCell ref="G855:U855"/>
    <mergeCell ref="L810:O810"/>
    <mergeCell ref="L574:O574"/>
    <mergeCell ref="L1046:O1046"/>
    <mergeCell ref="S927:T927"/>
    <mergeCell ref="L695:O695"/>
    <mergeCell ref="L929:O929"/>
    <mergeCell ref="G693:K693"/>
    <mergeCell ref="L617:O617"/>
    <mergeCell ref="L572:O572"/>
    <mergeCell ref="G973:U973"/>
    <mergeCell ref="E456:F456"/>
    <mergeCell ref="C540:F540"/>
    <mergeCell ref="L537:O537"/>
    <mergeCell ref="F571:K571"/>
    <mergeCell ref="G541:U541"/>
    <mergeCell ref="G540:U540"/>
    <mergeCell ref="R1085:U1085"/>
    <mergeCell ref="L1010:O1010"/>
    <mergeCell ref="L1048:O1048"/>
    <mergeCell ref="L1085:O1085"/>
    <mergeCell ref="R1046:U1046"/>
    <mergeCell ref="L571:O571"/>
    <mergeCell ref="R1009:U1009"/>
    <mergeCell ref="L694:O694"/>
    <mergeCell ref="G697:U697"/>
    <mergeCell ref="R730:U730"/>
    <mergeCell ref="E1009:F1009"/>
    <mergeCell ref="R1008:U1008"/>
    <mergeCell ref="G1167:U1167"/>
    <mergeCell ref="L1201:O1201"/>
    <mergeCell ref="L1200:O1200"/>
    <mergeCell ref="G1124:K1124"/>
    <mergeCell ref="R1124:U1124"/>
    <mergeCell ref="R1200:U1200"/>
    <mergeCell ref="L1162:O1162"/>
    <mergeCell ref="L1011:O1011"/>
    <mergeCell ref="F1147:R1147"/>
    <mergeCell ref="L98:O98"/>
    <mergeCell ref="L1314:O1314"/>
    <mergeCell ref="L1239:O1239"/>
    <mergeCell ref="L1241:O1241"/>
    <mergeCell ref="F1275:K1275"/>
    <mergeCell ref="R1314:U1314"/>
    <mergeCell ref="S1274:T1274"/>
    <mergeCell ref="L1277:O1277"/>
    <mergeCell ref="F1084:K1084"/>
    <mergeCell ref="L21:O21"/>
    <mergeCell ref="G23:U23"/>
    <mergeCell ref="L22:O22"/>
    <mergeCell ref="L1472:O1472"/>
    <mergeCell ref="G1439:U1439"/>
    <mergeCell ref="L1276:O1276"/>
    <mergeCell ref="L1275:O1275"/>
    <mergeCell ref="R54:U54"/>
    <mergeCell ref="R97:U97"/>
    <mergeCell ref="G1128:U1128"/>
    <mergeCell ref="L140:O140"/>
    <mergeCell ref="G97:K97"/>
    <mergeCell ref="L97:O97"/>
    <mergeCell ref="L99:O99"/>
    <mergeCell ref="G100:U100"/>
    <mergeCell ref="F96:K96"/>
    <mergeCell ref="L138:O138"/>
    <mergeCell ref="L139:O139"/>
    <mergeCell ref="C102:F102"/>
    <mergeCell ref="E138:F138"/>
    <mergeCell ref="C25:F25"/>
    <mergeCell ref="F54:K54"/>
    <mergeCell ref="G55:K55"/>
    <mergeCell ref="L54:O54"/>
    <mergeCell ref="C55:D55"/>
    <mergeCell ref="G182:U182"/>
    <mergeCell ref="C138:D138"/>
    <mergeCell ref="R177:U177"/>
    <mergeCell ref="R138:U138"/>
    <mergeCell ref="G144:U144"/>
    <mergeCell ref="G177:K177"/>
    <mergeCell ref="C144:D144"/>
    <mergeCell ref="G223:U223"/>
    <mergeCell ref="R302:U302"/>
    <mergeCell ref="G812:U812"/>
    <mergeCell ref="F377:K377"/>
    <mergeCell ref="L378:O378"/>
    <mergeCell ref="R377:U377"/>
    <mergeCell ref="L653:O653"/>
    <mergeCell ref="G572:K572"/>
    <mergeCell ref="G221:U221"/>
    <mergeCell ref="G138:K138"/>
    <mergeCell ref="C222:F222"/>
    <mergeCell ref="G222:U222"/>
    <mergeCell ref="G183:U183"/>
    <mergeCell ref="S215:T215"/>
    <mergeCell ref="R216:U216"/>
    <mergeCell ref="G217:K217"/>
    <mergeCell ref="L216:O216"/>
    <mergeCell ref="G142:U142"/>
    <mergeCell ref="L217:O217"/>
    <mergeCell ref="C183:D183"/>
    <mergeCell ref="L219:O219"/>
    <mergeCell ref="C217:D217"/>
    <mergeCell ref="C223:D223"/>
    <mergeCell ref="L851:O851"/>
    <mergeCell ref="E850:F850"/>
    <mergeCell ref="L302:O302"/>
    <mergeCell ref="G306:U306"/>
    <mergeCell ref="L773:O773"/>
    <mergeCell ref="L1435:O1435"/>
    <mergeCell ref="C243:U243"/>
    <mergeCell ref="R263:U263"/>
    <mergeCell ref="G497:U497"/>
    <mergeCell ref="L339:O339"/>
    <mergeCell ref="G620:U620"/>
    <mergeCell ref="C698:F698"/>
    <mergeCell ref="L693:O693"/>
    <mergeCell ref="E654:F654"/>
    <mergeCell ref="E535:F535"/>
    <mergeCell ref="F1471:K1471"/>
    <mergeCell ref="G698:U698"/>
    <mergeCell ref="G1282:U1282"/>
    <mergeCell ref="L1668:O1668"/>
    <mergeCell ref="R1666:U1666"/>
    <mergeCell ref="R1667:U1667"/>
    <mergeCell ref="F1666:K1666"/>
    <mergeCell ref="C1438:F1438"/>
    <mergeCell ref="C1478:D1478"/>
    <mergeCell ref="R1433:U1433"/>
    <mergeCell ref="R1472:U1472"/>
    <mergeCell ref="F1507:K1507"/>
    <mergeCell ref="L1548:O1548"/>
    <mergeCell ref="C1472:D1472"/>
    <mergeCell ref="C1477:F1477"/>
    <mergeCell ref="L1509:O1509"/>
    <mergeCell ref="L1508:O1508"/>
    <mergeCell ref="G1512:U1512"/>
    <mergeCell ref="L1507:O1507"/>
    <mergeCell ref="L1474:O1474"/>
    <mergeCell ref="L1473:O1473"/>
    <mergeCell ref="C1276:D1276"/>
    <mergeCell ref="C1514:D1514"/>
    <mergeCell ref="C1513:F1513"/>
    <mergeCell ref="C1552:F1552"/>
    <mergeCell ref="C1508:D1508"/>
    <mergeCell ref="C1361:D1361"/>
    <mergeCell ref="C1360:F1360"/>
    <mergeCell ref="C1398:D1398"/>
    <mergeCell ref="L1393:O1393"/>
    <mergeCell ref="C1315:D1315"/>
    <mergeCell ref="C1282:D1282"/>
    <mergeCell ref="G1280:U1280"/>
    <mergeCell ref="G1276:K1276"/>
    <mergeCell ref="L1278:O1278"/>
    <mergeCell ref="R1199:U1199"/>
    <mergeCell ref="C1239:D1239"/>
    <mergeCell ref="S1313:T1313"/>
    <mergeCell ref="L1240:O1240"/>
    <mergeCell ref="C1245:D1245"/>
    <mergeCell ref="L1202:O1202"/>
    <mergeCell ref="G1169:U1169"/>
    <mergeCell ref="S1198:T1198"/>
    <mergeCell ref="R1239:U1239"/>
    <mergeCell ref="G1200:K1200"/>
    <mergeCell ref="G1204:U1204"/>
    <mergeCell ref="F1238:K1238"/>
    <mergeCell ref="E1200:F1200"/>
    <mergeCell ref="L656:O656"/>
    <mergeCell ref="L655:O655"/>
    <mergeCell ref="R654:U654"/>
    <mergeCell ref="R731:U731"/>
    <mergeCell ref="L732:O732"/>
    <mergeCell ref="L730:O730"/>
    <mergeCell ref="G659:U659"/>
    <mergeCell ref="F730:K730"/>
    <mergeCell ref="F716:Q716"/>
    <mergeCell ref="L692:O692"/>
    <mergeCell ref="G654:K654"/>
    <mergeCell ref="L614:O614"/>
    <mergeCell ref="S652:T652"/>
    <mergeCell ref="F614:K614"/>
    <mergeCell ref="L616:O616"/>
    <mergeCell ref="R653:U653"/>
    <mergeCell ref="F653:K653"/>
    <mergeCell ref="L654:O654"/>
    <mergeCell ref="G263:K263"/>
    <mergeCell ref="G383:U383"/>
    <mergeCell ref="G619:U619"/>
    <mergeCell ref="G576:U576"/>
    <mergeCell ref="E615:F615"/>
    <mergeCell ref="L615:O615"/>
    <mergeCell ref="R615:U615"/>
    <mergeCell ref="R571:U571"/>
    <mergeCell ref="R614:U614"/>
    <mergeCell ref="S613:T613"/>
    <mergeCell ref="G456:K456"/>
    <mergeCell ref="G422:U422"/>
    <mergeCell ref="R492:U492"/>
    <mergeCell ref="B441:G441"/>
    <mergeCell ref="C461:F461"/>
    <mergeCell ref="G462:U462"/>
    <mergeCell ref="C456:D456"/>
    <mergeCell ref="C422:F422"/>
    <mergeCell ref="L379:O379"/>
    <mergeCell ref="G346:U346"/>
    <mergeCell ref="L340:O340"/>
    <mergeCell ref="L342:O342"/>
    <mergeCell ref="G307:U307"/>
    <mergeCell ref="B326:G326"/>
    <mergeCell ref="B364:G364"/>
    <mergeCell ref="C346:F346"/>
    <mergeCell ref="C345:F345"/>
    <mergeCell ref="C340:D340"/>
    <mergeCell ref="L380:O380"/>
    <mergeCell ref="G382:U382"/>
    <mergeCell ref="G461:U461"/>
    <mergeCell ref="L455:O455"/>
    <mergeCell ref="G421:U421"/>
    <mergeCell ref="L495:O495"/>
    <mergeCell ref="F492:K492"/>
    <mergeCell ref="L458:O458"/>
    <mergeCell ref="R455:U455"/>
    <mergeCell ref="L456:O456"/>
    <mergeCell ref="E493:F493"/>
    <mergeCell ref="C577:F577"/>
    <mergeCell ref="L341:O341"/>
    <mergeCell ref="R339:U339"/>
    <mergeCell ref="F534:K534"/>
    <mergeCell ref="L534:O534"/>
    <mergeCell ref="R493:U493"/>
    <mergeCell ref="F455:K455"/>
    <mergeCell ref="R456:U456"/>
    <mergeCell ref="R534:U534"/>
    <mergeCell ref="G498:U498"/>
    <mergeCell ref="C498:F498"/>
    <mergeCell ref="G577:U577"/>
    <mergeCell ref="R572:U572"/>
    <mergeCell ref="L573:O573"/>
    <mergeCell ref="G737:U737"/>
    <mergeCell ref="G736:U736"/>
    <mergeCell ref="E572:F572"/>
    <mergeCell ref="G499:U499"/>
    <mergeCell ref="G621:U621"/>
    <mergeCell ref="E731:F731"/>
    <mergeCell ref="L731:O731"/>
    <mergeCell ref="L807:O807"/>
    <mergeCell ref="G731:K731"/>
    <mergeCell ref="R967:U967"/>
    <mergeCell ref="R770:U770"/>
    <mergeCell ref="E889:F889"/>
    <mergeCell ref="L928:O928"/>
    <mergeCell ref="L770:O770"/>
    <mergeCell ref="F928:K928"/>
    <mergeCell ref="L733:O733"/>
    <mergeCell ref="F1199:K1199"/>
    <mergeCell ref="G1130:U1130"/>
    <mergeCell ref="C1129:F1129"/>
    <mergeCell ref="G1239:K1239"/>
    <mergeCell ref="G1630:U1630"/>
    <mergeCell ref="G735:U735"/>
    <mergeCell ref="F1008:K1008"/>
    <mergeCell ref="E1315:F1315"/>
    <mergeCell ref="F1162:K1162"/>
    <mergeCell ref="R2121:U2121"/>
    <mergeCell ref="L2123:O2123"/>
    <mergeCell ref="G1864:U1864"/>
    <mergeCell ref="L1586:O1586"/>
    <mergeCell ref="S1584:T1584"/>
    <mergeCell ref="G1586:K1586"/>
    <mergeCell ref="G1859:K1859"/>
    <mergeCell ref="G2012:K2012"/>
    <mergeCell ref="L2087:O2087"/>
    <mergeCell ref="G2053:U2053"/>
    <mergeCell ref="G2127:U2127"/>
    <mergeCell ref="R1973:U1973"/>
    <mergeCell ref="R2012:U2012"/>
    <mergeCell ref="G1974:K1974"/>
    <mergeCell ref="L2121:O2121"/>
    <mergeCell ref="G2128:U2128"/>
    <mergeCell ref="G2091:U2091"/>
    <mergeCell ref="G2122:K2122"/>
    <mergeCell ref="F2121:K2121"/>
    <mergeCell ref="L2122:O2122"/>
    <mergeCell ref="R2048:U2048"/>
    <mergeCell ref="G2052:U2052"/>
    <mergeCell ref="L2049:O2049"/>
    <mergeCell ref="L2048:O2048"/>
    <mergeCell ref="G1938:U1938"/>
    <mergeCell ref="L1935:O1935"/>
    <mergeCell ref="G1980:U1980"/>
    <mergeCell ref="G1979:U1979"/>
    <mergeCell ref="L2011:O2011"/>
    <mergeCell ref="R2011:U2011"/>
    <mergeCell ref="E1742:F1742"/>
    <mergeCell ref="G1824:U1824"/>
    <mergeCell ref="G2126:U2126"/>
    <mergeCell ref="R2086:U2086"/>
    <mergeCell ref="L2124:O2124"/>
    <mergeCell ref="F1858:K1858"/>
    <mergeCell ref="R1934:U1934"/>
    <mergeCell ref="G1934:K1934"/>
    <mergeCell ref="F2085:K2085"/>
    <mergeCell ref="L1897:O1897"/>
    <mergeCell ref="L1934:O1934"/>
    <mergeCell ref="R1898:U1898"/>
    <mergeCell ref="R1897:U1897"/>
    <mergeCell ref="R1933:U1933"/>
    <mergeCell ref="G1903:U1903"/>
    <mergeCell ref="L1782:O1782"/>
    <mergeCell ref="L1898:O1898"/>
    <mergeCell ref="L1900:O1900"/>
    <mergeCell ref="L1899:O1899"/>
    <mergeCell ref="F1933:K1933"/>
    <mergeCell ref="C541:D541"/>
    <mergeCell ref="F1314:K1314"/>
    <mergeCell ref="G808:K808"/>
    <mergeCell ref="R807:U807"/>
    <mergeCell ref="R1276:U1276"/>
    <mergeCell ref="G1129:U1129"/>
    <mergeCell ref="G1052:U1052"/>
    <mergeCell ref="G1085:K1085"/>
    <mergeCell ref="G1046:K1046"/>
    <mergeCell ref="G1051:U1051"/>
    <mergeCell ref="R1546:U1546"/>
    <mergeCell ref="L2013:O2013"/>
    <mergeCell ref="G1508:K1508"/>
    <mergeCell ref="E1782:F1782"/>
    <mergeCell ref="G1782:K1782"/>
    <mergeCell ref="C1879:U1879"/>
    <mergeCell ref="L1976:O1976"/>
    <mergeCell ref="L1549:O1549"/>
    <mergeCell ref="C1782:D1782"/>
    <mergeCell ref="G1748:U1748"/>
    <mergeCell ref="S1161:T1161"/>
    <mergeCell ref="S1506:T1506"/>
    <mergeCell ref="G1513:U1513"/>
    <mergeCell ref="L1933:O1933"/>
    <mergeCell ref="G2086:K2086"/>
    <mergeCell ref="R1238:U1238"/>
    <mergeCell ref="L1391:O1391"/>
    <mergeCell ref="S1353:T1353"/>
    <mergeCell ref="L1354:O1354"/>
    <mergeCell ref="L1356:O1356"/>
    <mergeCell ref="R929:U929"/>
    <mergeCell ref="L1086:O1086"/>
    <mergeCell ref="E808:F808"/>
    <mergeCell ref="C813:F813"/>
    <mergeCell ref="C1200:D1200"/>
    <mergeCell ref="R1162:U1162"/>
    <mergeCell ref="E1163:F1163"/>
    <mergeCell ref="C1163:D1163"/>
    <mergeCell ref="C1090:F1090"/>
    <mergeCell ref="C1085:D1085"/>
    <mergeCell ref="L1392:O1392"/>
    <mergeCell ref="L1357:O1357"/>
    <mergeCell ref="G1392:K1392"/>
    <mergeCell ref="F1391:K1391"/>
    <mergeCell ref="L1355:O1355"/>
    <mergeCell ref="G1360:U1360"/>
    <mergeCell ref="G1361:U1361"/>
    <mergeCell ref="G1355:K1355"/>
    <mergeCell ref="G1359:U1359"/>
    <mergeCell ref="R1355:U1355"/>
    <mergeCell ref="R1354:U1354"/>
    <mergeCell ref="G1320:U1320"/>
    <mergeCell ref="G1315:K1315"/>
    <mergeCell ref="C1320:F1320"/>
    <mergeCell ref="G1319:U1319"/>
    <mergeCell ref="L1315:O1315"/>
    <mergeCell ref="L1316:O1316"/>
    <mergeCell ref="R1315:U1315"/>
    <mergeCell ref="L1317:O1317"/>
    <mergeCell ref="G1321:U1321"/>
    <mergeCell ref="C1206:D1206"/>
    <mergeCell ref="C1124:D1124"/>
    <mergeCell ref="E1276:F1276"/>
    <mergeCell ref="L1008:O1008"/>
    <mergeCell ref="L1084:O1084"/>
    <mergeCell ref="L1009:O1009"/>
    <mergeCell ref="C1014:F1014"/>
    <mergeCell ref="C1015:D1015"/>
    <mergeCell ref="L1087:O1087"/>
    <mergeCell ref="G1014:U1014"/>
    <mergeCell ref="E771:F771"/>
    <mergeCell ref="L771:O771"/>
    <mergeCell ref="G775:U775"/>
    <mergeCell ref="C776:F776"/>
    <mergeCell ref="G854:U854"/>
    <mergeCell ref="G771:K771"/>
    <mergeCell ref="R849:U849"/>
    <mergeCell ref="L809:O809"/>
    <mergeCell ref="G776:U776"/>
    <mergeCell ref="G850:K850"/>
    <mergeCell ref="C929:D929"/>
    <mergeCell ref="G813:U813"/>
    <mergeCell ref="R771:U771"/>
    <mergeCell ref="L772:O772"/>
    <mergeCell ref="C855:F855"/>
    <mergeCell ref="E929:F929"/>
    <mergeCell ref="L850:O850"/>
    <mergeCell ref="G929:K929"/>
    <mergeCell ref="G777:U777"/>
    <mergeCell ref="C889:D889"/>
    <mergeCell ref="C1321:D1321"/>
    <mergeCell ref="C1281:F1281"/>
    <mergeCell ref="F1045:K1045"/>
    <mergeCell ref="G1090:U1090"/>
    <mergeCell ref="C1051:F1051"/>
    <mergeCell ref="C1244:F1244"/>
    <mergeCell ref="C1205:F1205"/>
    <mergeCell ref="C1169:D1169"/>
    <mergeCell ref="C1168:F1168"/>
    <mergeCell ref="C1052:D1052"/>
    <mergeCell ref="E1085:F1085"/>
    <mergeCell ref="G1015:U1015"/>
    <mergeCell ref="R1163:U1163"/>
    <mergeCell ref="R1123:U1123"/>
    <mergeCell ref="L1124:O1124"/>
    <mergeCell ref="G1163:K1163"/>
    <mergeCell ref="L1126:O1126"/>
    <mergeCell ref="L1045:O1045"/>
    <mergeCell ref="F1123:K1123"/>
    <mergeCell ref="L1163:O1163"/>
    <mergeCell ref="E968:F968"/>
    <mergeCell ref="L1708:O1708"/>
    <mergeCell ref="L1394:O1394"/>
    <mergeCell ref="G1417:O1417"/>
    <mergeCell ref="L1433:O1433"/>
    <mergeCell ref="E1239:F1239"/>
    <mergeCell ref="G1437:U1437"/>
    <mergeCell ref="G1433:K1433"/>
    <mergeCell ref="R1432:U1432"/>
    <mergeCell ref="E1433:F1433"/>
    <mergeCell ref="L1742:O1742"/>
    <mergeCell ref="R1781:U1781"/>
    <mergeCell ref="G1706:K1706"/>
    <mergeCell ref="L1781:O1781"/>
    <mergeCell ref="E1706:F1706"/>
    <mergeCell ref="G1742:K1742"/>
    <mergeCell ref="G1711:U1711"/>
    <mergeCell ref="F1781:K1781"/>
    <mergeCell ref="R1741:U1741"/>
    <mergeCell ref="G1746:U1746"/>
    <mergeCell ref="R1508:U1508"/>
    <mergeCell ref="C2205:D2205"/>
    <mergeCell ref="C2128:D2128"/>
    <mergeCell ref="C2054:D2054"/>
    <mergeCell ref="C2048:D2048"/>
    <mergeCell ref="C2012:D2012"/>
    <mergeCell ref="L1822:O1822"/>
    <mergeCell ref="C1748:D1748"/>
    <mergeCell ref="G1591:U1591"/>
    <mergeCell ref="R1742:U1742"/>
    <mergeCell ref="E1472:F1472"/>
    <mergeCell ref="E1508:F1508"/>
    <mergeCell ref="C1940:D1940"/>
    <mergeCell ref="C1903:F1903"/>
    <mergeCell ref="E1667:F1667"/>
    <mergeCell ref="C1747:F1747"/>
    <mergeCell ref="C1825:F1825"/>
    <mergeCell ref="C1742:D1742"/>
    <mergeCell ref="C1904:D1904"/>
    <mergeCell ref="C1706:D1706"/>
    <mergeCell ref="L1434:O1434"/>
    <mergeCell ref="R2234:U2234"/>
    <mergeCell ref="L2234:O2234"/>
    <mergeCell ref="L2201:O2201"/>
    <mergeCell ref="G2203:U2203"/>
    <mergeCell ref="G1787:U1787"/>
    <mergeCell ref="L1784:O1784"/>
    <mergeCell ref="G1478:U1478"/>
    <mergeCell ref="L1741:O1741"/>
    <mergeCell ref="L1744:O1744"/>
    <mergeCell ref="C1787:F1787"/>
    <mergeCell ref="C1934:D1934"/>
    <mergeCell ref="C2122:D2122"/>
    <mergeCell ref="C2018:D2018"/>
    <mergeCell ref="C1980:D1980"/>
    <mergeCell ref="C1974:D1974"/>
    <mergeCell ref="E2048:F2048"/>
    <mergeCell ref="F2047:K2047"/>
    <mergeCell ref="G2092:U2092"/>
    <mergeCell ref="C2091:F2091"/>
    <mergeCell ref="C2470:D2470"/>
    <mergeCell ref="C2509:D2509"/>
    <mergeCell ref="E2549:F2549"/>
    <mergeCell ref="C2549:D2549"/>
    <mergeCell ref="G2475:U2475"/>
    <mergeCell ref="C2515:D2515"/>
    <mergeCell ref="R2548:U2548"/>
    <mergeCell ref="R2549:U2549"/>
    <mergeCell ref="G2549:K2549"/>
    <mergeCell ref="G2515:U2515"/>
    <mergeCell ref="F1432:K1432"/>
    <mergeCell ref="L1432:O1432"/>
    <mergeCell ref="R1782:U1782"/>
    <mergeCell ref="C2165:F2165"/>
    <mergeCell ref="R2198:U2198"/>
    <mergeCell ref="L2160:O2160"/>
    <mergeCell ref="G2164:U2164"/>
    <mergeCell ref="L2161:O2161"/>
    <mergeCell ref="G2017:U2017"/>
    <mergeCell ref="C1865:D1865"/>
    <mergeCell ref="C493:D493"/>
    <mergeCell ref="L2200:O2200"/>
    <mergeCell ref="R2199:U2199"/>
    <mergeCell ref="F2234:K2234"/>
    <mergeCell ref="L2237:O2237"/>
    <mergeCell ref="G2204:U2204"/>
    <mergeCell ref="G493:K493"/>
    <mergeCell ref="C2127:F2127"/>
    <mergeCell ref="E1934:F1934"/>
    <mergeCell ref="G2166:U2166"/>
    <mergeCell ref="L2471:O2471"/>
    <mergeCell ref="B242:R242"/>
    <mergeCell ref="C535:D535"/>
    <mergeCell ref="C462:D462"/>
    <mergeCell ref="C499:D499"/>
    <mergeCell ref="L492:O492"/>
    <mergeCell ref="L457:O457"/>
    <mergeCell ref="L494:O494"/>
    <mergeCell ref="L419:O419"/>
    <mergeCell ref="L493:O493"/>
    <mergeCell ref="C2240:F2240"/>
    <mergeCell ref="E2160:F2160"/>
    <mergeCell ref="C1939:F1939"/>
    <mergeCell ref="F2159:K2159"/>
    <mergeCell ref="C2160:D2160"/>
    <mergeCell ref="G2016:U2016"/>
    <mergeCell ref="L2199:O2199"/>
    <mergeCell ref="E2012:F2012"/>
    <mergeCell ref="L1973:O1973"/>
    <mergeCell ref="R2122:U2122"/>
  </mergeCells>
  <printOptions gridLines="1" horizontalCentered="1" verticalCentered="1"/>
  <pageMargins left="1.01" right="1" top="0.25" bottom="0.25" header="0.66" footer="0.2"/>
  <pageSetup horizontalDpi="600" verticalDpi="600" orientation="landscape" paperSize="5" scale="80" r:id="rId2"/>
  <headerFooter alignWithMargins="0">
    <oddFooter>&amp;Lreg11-12SGRR/Reg.\target-achieve\e:\M.Sharma&amp;C &amp;R&amp;T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79"/>
  <sheetViews>
    <sheetView zoomScale="93" zoomScaleNormal="93" zoomScalePageLayoutView="0" workbookViewId="0" topLeftCell="A1">
      <selection activeCell="B31" sqref="B31"/>
    </sheetView>
  </sheetViews>
  <sheetFormatPr defaultColWidth="9.140625" defaultRowHeight="12.75"/>
  <cols>
    <col min="1" max="1" width="9.140625" style="0" customWidth="1"/>
    <col min="2" max="2" width="16.140625" style="0" customWidth="1"/>
    <col min="3" max="3" width="7.7109375" style="0" customWidth="1"/>
    <col min="4" max="4" width="8.57421875" style="0" customWidth="1"/>
    <col min="5" max="5" width="7.8515625" style="0" customWidth="1"/>
    <col min="6" max="6" width="5.57421875" style="0" customWidth="1"/>
    <col min="7" max="7" width="7.421875" style="0" customWidth="1"/>
    <col min="8" max="8" width="10.140625" style="0" customWidth="1"/>
    <col min="9" max="9" width="9.57421875" style="0" customWidth="1"/>
    <col min="10" max="10" width="8.7109375" style="0" customWidth="1"/>
    <col min="11" max="11" width="8.421875" style="0" customWidth="1"/>
    <col min="12" max="12" width="5.28125" style="0" customWidth="1"/>
    <col min="13" max="13" width="10.00390625" style="0" customWidth="1"/>
    <col min="14" max="14" width="7.421875" style="0" customWidth="1"/>
    <col min="15" max="15" width="9.00390625" style="0" customWidth="1"/>
    <col min="16" max="16" width="5.140625" style="0" customWidth="1"/>
    <col min="17" max="17" width="7.8515625" style="0" customWidth="1"/>
    <col min="18" max="18" width="6.7109375" style="0" customWidth="1"/>
    <col min="19" max="19" width="8.7109375" style="0" customWidth="1"/>
    <col min="20" max="20" width="6.28125" style="0" customWidth="1"/>
    <col min="21" max="21" width="9.8515625" style="0" customWidth="1"/>
    <col min="22" max="22" width="8.140625" style="0" customWidth="1"/>
    <col min="23" max="23" width="9.57421875" style="0" customWidth="1"/>
    <col min="24" max="24" width="7.00390625" style="0" customWidth="1"/>
    <col min="25" max="25" width="10.140625" style="0" customWidth="1"/>
  </cols>
  <sheetData>
    <row r="1" spans="1:25" ht="23.25">
      <c r="A1" s="249" t="s">
        <v>355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</row>
    <row r="2" spans="1:25" ht="23.25">
      <c r="A2" s="249" t="s">
        <v>141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</row>
    <row r="3" spans="1:25" ht="21" customHeight="1">
      <c r="A3" s="12"/>
      <c r="B3" s="73"/>
      <c r="C3" s="73"/>
      <c r="D3" s="73"/>
      <c r="E3" s="73"/>
      <c r="F3" s="73"/>
      <c r="G3" s="73"/>
      <c r="H3" s="73"/>
      <c r="I3" s="73"/>
      <c r="J3" s="253" t="s">
        <v>76</v>
      </c>
      <c r="K3" s="253"/>
      <c r="L3" s="253"/>
      <c r="M3" s="253"/>
      <c r="N3" s="253" t="s">
        <v>75</v>
      </c>
      <c r="O3" s="253"/>
      <c r="P3" s="253"/>
      <c r="Q3" s="253"/>
      <c r="R3" s="253" t="s">
        <v>77</v>
      </c>
      <c r="S3" s="253"/>
      <c r="T3" s="253"/>
      <c r="U3" s="253"/>
      <c r="V3" s="253" t="s">
        <v>78</v>
      </c>
      <c r="W3" s="253"/>
      <c r="X3" s="253"/>
      <c r="Y3" s="253"/>
    </row>
    <row r="4" spans="1:25" ht="19.5" customHeight="1">
      <c r="A4" s="72" t="s">
        <v>253</v>
      </c>
      <c r="B4" s="72" t="s">
        <v>254</v>
      </c>
      <c r="C4" s="164" t="s">
        <v>16</v>
      </c>
      <c r="D4" s="164" t="s">
        <v>17</v>
      </c>
      <c r="E4" s="164" t="s">
        <v>72</v>
      </c>
      <c r="F4" s="164" t="s">
        <v>19</v>
      </c>
      <c r="G4" s="164" t="s">
        <v>10</v>
      </c>
      <c r="H4" s="164" t="s">
        <v>73</v>
      </c>
      <c r="I4" s="164" t="s">
        <v>105</v>
      </c>
      <c r="J4" s="164" t="s">
        <v>74</v>
      </c>
      <c r="K4" s="164" t="s">
        <v>8</v>
      </c>
      <c r="L4" s="164" t="s">
        <v>111</v>
      </c>
      <c r="M4" s="164" t="s">
        <v>10</v>
      </c>
      <c r="N4" s="164" t="s">
        <v>74</v>
      </c>
      <c r="O4" s="164" t="s">
        <v>8</v>
      </c>
      <c r="P4" s="164" t="s">
        <v>111</v>
      </c>
      <c r="Q4" s="164" t="s">
        <v>10</v>
      </c>
      <c r="R4" s="164" t="s">
        <v>74</v>
      </c>
      <c r="S4" s="164" t="s">
        <v>8</v>
      </c>
      <c r="T4" s="164" t="s">
        <v>111</v>
      </c>
      <c r="U4" s="164" t="s">
        <v>10</v>
      </c>
      <c r="V4" s="164" t="s">
        <v>74</v>
      </c>
      <c r="W4" s="164" t="s">
        <v>8</v>
      </c>
      <c r="X4" s="164" t="s">
        <v>111</v>
      </c>
      <c r="Y4" s="164" t="s">
        <v>10</v>
      </c>
    </row>
    <row r="5" spans="1:27" ht="19.5" customHeight="1">
      <c r="A5" s="35">
        <v>1</v>
      </c>
      <c r="B5" s="109" t="s">
        <v>2</v>
      </c>
      <c r="C5" s="126">
        <v>301</v>
      </c>
      <c r="D5" s="126">
        <v>381</v>
      </c>
      <c r="E5" s="126">
        <v>656</v>
      </c>
      <c r="F5" s="126">
        <v>200</v>
      </c>
      <c r="G5" s="156">
        <f>'Traget-Achivement 13-14'!$C$15</f>
        <v>381</v>
      </c>
      <c r="H5" s="163">
        <f>'Traget-Achivement 13-14'!D15</f>
        <v>5715</v>
      </c>
      <c r="I5" s="163">
        <f>'Traget-Achivement 13-14'!E15</f>
        <v>10352</v>
      </c>
      <c r="J5" s="163">
        <f>'Traget-Achivement 13-14'!F15</f>
        <v>10797</v>
      </c>
      <c r="K5" s="163">
        <f>'Traget-Achivement 13-14'!G15</f>
        <v>60248</v>
      </c>
      <c r="L5" s="163">
        <f>'Traget-Achivement 13-14'!H15</f>
        <v>0</v>
      </c>
      <c r="M5" s="156">
        <f>'Traget-Achivement 13-14'!I15</f>
        <v>76760</v>
      </c>
      <c r="N5" s="163">
        <f>'Traget-Achivement 13-14'!J15</f>
        <v>1028</v>
      </c>
      <c r="O5" s="163">
        <f>'Traget-Achivement 13-14'!K15</f>
        <v>5176</v>
      </c>
      <c r="P5" s="163">
        <f>'Traget-Achivement 13-14'!L15</f>
        <v>0</v>
      </c>
      <c r="Q5" s="156">
        <f>'Traget-Achivement 13-14'!M15</f>
        <v>6204</v>
      </c>
      <c r="R5" s="163">
        <f>'Traget-Achivement 13-14'!N15</f>
        <v>1143</v>
      </c>
      <c r="S5" s="163">
        <f>'Traget-Achivement 13-14'!O15</f>
        <v>10352</v>
      </c>
      <c r="T5" s="163">
        <f>'Traget-Achivement 13-14'!P15</f>
        <v>0</v>
      </c>
      <c r="U5" s="156">
        <f>'Traget-Achivement 13-14'!Q15</f>
        <v>11495</v>
      </c>
      <c r="V5" s="163">
        <f>'Traget-Achivement 13-14'!R15</f>
        <v>762</v>
      </c>
      <c r="W5" s="163">
        <f>'Traget-Achivement 13-14'!S15</f>
        <v>5176</v>
      </c>
      <c r="X5" s="163">
        <f>'Traget-Achivement 13-14'!T15</f>
        <v>0</v>
      </c>
      <c r="Y5" s="156">
        <f>'Traget-Achivement 13-14'!U15</f>
        <v>5938</v>
      </c>
      <c r="AA5" s="32"/>
    </row>
    <row r="6" spans="1:25" ht="19.5" customHeight="1">
      <c r="A6" s="35">
        <v>2</v>
      </c>
      <c r="B6" s="110" t="s">
        <v>25</v>
      </c>
      <c r="C6" s="163">
        <f>'Traget-Achivement 13-14'!$C$49</f>
        <v>373</v>
      </c>
      <c r="D6" s="163">
        <f>'Traget-Achivement 13-14'!$C$50</f>
        <v>156</v>
      </c>
      <c r="E6" s="163">
        <f>'Traget-Achivement 13-14'!$C$51</f>
        <v>25</v>
      </c>
      <c r="F6" s="163">
        <f>'Traget-Achivement 13-14'!$C$52</f>
        <v>12</v>
      </c>
      <c r="G6" s="156">
        <f>'Traget-Achivement 13-14'!$C$53</f>
        <v>566</v>
      </c>
      <c r="H6" s="163">
        <f>'Traget-Achivement 13-14'!D53</f>
        <v>8490</v>
      </c>
      <c r="I6" s="163">
        <f>'Traget-Achivement 13-14'!E53</f>
        <v>16768</v>
      </c>
      <c r="J6" s="163">
        <f>'Traget-Achivement 13-14'!F53</f>
        <v>14216</v>
      </c>
      <c r="K6" s="163">
        <f>'Traget-Achivement 13-14'!G53</f>
        <v>134144</v>
      </c>
      <c r="L6" s="163">
        <f>'Traget-Achivement 13-14'!H53</f>
        <v>0</v>
      </c>
      <c r="M6" s="156">
        <f>'Traget-Achivement 13-14'!I53</f>
        <v>156850</v>
      </c>
      <c r="N6" s="163">
        <f>'Traget-Achivement 13-14'!J53</f>
        <v>1614</v>
      </c>
      <c r="O6" s="163">
        <f>'Traget-Achivement 13-14'!K53</f>
        <v>8384</v>
      </c>
      <c r="P6" s="163">
        <f>'Traget-Achivement 13-14'!L53</f>
        <v>0</v>
      </c>
      <c r="Q6" s="156">
        <f>'Traget-Achivement 13-14'!M53</f>
        <v>9998</v>
      </c>
      <c r="R6" s="163">
        <f>'Traget-Achivement 13-14'!N53</f>
        <v>1698</v>
      </c>
      <c r="S6" s="163">
        <f>'Traget-Achivement 13-14'!O53</f>
        <v>16768</v>
      </c>
      <c r="T6" s="163">
        <f>'Traget-Achivement 13-14'!P53</f>
        <v>0</v>
      </c>
      <c r="U6" s="156">
        <f>'Traget-Achivement 13-14'!Q53</f>
        <v>18466</v>
      </c>
      <c r="V6" s="163">
        <f>'Traget-Achivement 13-14'!R53</f>
        <v>1132</v>
      </c>
      <c r="W6" s="163">
        <f>'Traget-Achivement 13-14'!S53</f>
        <v>8384</v>
      </c>
      <c r="X6" s="163">
        <f>'Traget-Achivement 13-14'!T53</f>
        <v>0</v>
      </c>
      <c r="Y6" s="156">
        <f>'Traget-Achivement 13-14'!U53</f>
        <v>9516</v>
      </c>
    </row>
    <row r="7" spans="1:25" ht="19.5" customHeight="1">
      <c r="A7" s="35">
        <v>3</v>
      </c>
      <c r="B7" s="110" t="s">
        <v>28</v>
      </c>
      <c r="C7" s="127">
        <v>545</v>
      </c>
      <c r="D7" s="127">
        <v>301</v>
      </c>
      <c r="E7" s="163">
        <f>'Traget-Achivement 13-14'!$C$91</f>
        <v>176</v>
      </c>
      <c r="F7" s="163">
        <f>'Traget-Achivement 13-14'!$C$92</f>
        <v>70</v>
      </c>
      <c r="G7" s="156">
        <f>'Traget-Achivement 13-14'!C93</f>
        <v>611</v>
      </c>
      <c r="H7" s="163">
        <f>'Traget-Achivement 13-14'!D93</f>
        <v>9165</v>
      </c>
      <c r="I7" s="163">
        <f>'Traget-Achivement 13-14'!E93</f>
        <v>18192</v>
      </c>
      <c r="J7" s="163">
        <f>'Traget-Achivement 13-14'!F93</f>
        <v>15227</v>
      </c>
      <c r="K7" s="163">
        <f>'Traget-Achivement 13-14'!G93</f>
        <v>145536</v>
      </c>
      <c r="L7" s="163">
        <f>'Traget-Achivement 13-14'!H93</f>
        <v>0</v>
      </c>
      <c r="M7" s="156">
        <f>'Traget-Achivement 13-14'!I93</f>
        <v>169928</v>
      </c>
      <c r="N7" s="163">
        <f>'Traget-Achivement 13-14'!J93</f>
        <v>1748</v>
      </c>
      <c r="O7" s="163">
        <f>'Traget-Achivement 13-14'!K93</f>
        <v>9096</v>
      </c>
      <c r="P7" s="163">
        <f>'Traget-Achivement 13-14'!L93</f>
        <v>0</v>
      </c>
      <c r="Q7" s="156">
        <f>'Traget-Achivement 13-14'!M93</f>
        <v>10844</v>
      </c>
      <c r="R7" s="163">
        <f>'Traget-Achivement 13-14'!N93</f>
        <v>1833</v>
      </c>
      <c r="S7" s="163">
        <f>'Traget-Achivement 13-14'!O93</f>
        <v>18192</v>
      </c>
      <c r="T7" s="163">
        <f>'Traget-Achivement 13-14'!P93</f>
        <v>0</v>
      </c>
      <c r="U7" s="156">
        <f>'Traget-Achivement 13-14'!Q93</f>
        <v>20025</v>
      </c>
      <c r="V7" s="163">
        <f>'Traget-Achivement 13-14'!R93</f>
        <v>1222</v>
      </c>
      <c r="W7" s="163">
        <f>'Traget-Achivement 13-14'!S93</f>
        <v>9096</v>
      </c>
      <c r="X7" s="163">
        <f>'Traget-Achivement 13-14'!T93</f>
        <v>0</v>
      </c>
      <c r="Y7" s="156">
        <f>'Traget-Achivement 13-14'!U93</f>
        <v>10318</v>
      </c>
    </row>
    <row r="8" spans="1:25" ht="19.5" customHeight="1">
      <c r="A8" s="35">
        <v>4</v>
      </c>
      <c r="B8" s="110" t="s">
        <v>33</v>
      </c>
      <c r="C8" s="127">
        <v>80</v>
      </c>
      <c r="D8" s="127">
        <v>73</v>
      </c>
      <c r="E8" s="163">
        <f>'Traget-Achivement 13-14'!$C$133</f>
        <v>153</v>
      </c>
      <c r="F8" s="163">
        <v>55</v>
      </c>
      <c r="G8" s="156">
        <f>'Traget-Achivement 13-14'!C135</f>
        <v>507</v>
      </c>
      <c r="H8" s="163">
        <f>'Traget-Achivement 13-14'!D135</f>
        <v>7605</v>
      </c>
      <c r="I8" s="163">
        <f>'Traget-Achivement 13-14'!E135</f>
        <v>15200</v>
      </c>
      <c r="J8" s="163">
        <f>'Traget-Achivement 13-14'!F135</f>
        <v>12498</v>
      </c>
      <c r="K8" s="163">
        <f>'Traget-Achivement 13-14'!G135</f>
        <v>121600</v>
      </c>
      <c r="L8" s="163">
        <f>'Traget-Achivement 13-14'!H135</f>
        <v>0</v>
      </c>
      <c r="M8" s="156">
        <f>'Traget-Achivement 13-14'!I135</f>
        <v>141703</v>
      </c>
      <c r="N8" s="163">
        <f>'Traget-Achivement 13-14'!J135</f>
        <v>1457</v>
      </c>
      <c r="O8" s="163">
        <f>'Traget-Achivement 13-14'!K135</f>
        <v>7600</v>
      </c>
      <c r="P8" s="163">
        <f>'Traget-Achivement 13-14'!L135</f>
        <v>0</v>
      </c>
      <c r="Q8" s="156">
        <f>'Traget-Achivement 13-14'!M135</f>
        <v>9057</v>
      </c>
      <c r="R8" s="163">
        <f>'Traget-Achivement 13-14'!N135</f>
        <v>1521</v>
      </c>
      <c r="S8" s="163">
        <f>'Traget-Achivement 13-14'!O135</f>
        <v>15200</v>
      </c>
      <c r="T8" s="163">
        <f>'Traget-Achivement 13-14'!P135</f>
        <v>0</v>
      </c>
      <c r="U8" s="156">
        <f>'Traget-Achivement 13-14'!Q135</f>
        <v>16721</v>
      </c>
      <c r="V8" s="163">
        <f>'Traget-Achivement 13-14'!R135</f>
        <v>1014</v>
      </c>
      <c r="W8" s="163">
        <f>'Traget-Achivement 13-14'!S135</f>
        <v>7600</v>
      </c>
      <c r="X8" s="163">
        <f>'Traget-Achivement 13-14'!T135</f>
        <v>0</v>
      </c>
      <c r="Y8" s="156">
        <f>'Traget-Achivement 13-14'!U135</f>
        <v>8614</v>
      </c>
    </row>
    <row r="9" spans="1:25" ht="19.5" customHeight="1">
      <c r="A9" s="35">
        <v>5</v>
      </c>
      <c r="B9" s="110" t="s">
        <v>34</v>
      </c>
      <c r="C9" s="127">
        <v>283</v>
      </c>
      <c r="D9" s="127">
        <v>108</v>
      </c>
      <c r="E9" s="163">
        <f>'Traget-Achivement 13-14'!$C$172</f>
        <v>64</v>
      </c>
      <c r="F9" s="163">
        <f>'Traget-Achivement 13-14'!$C$173</f>
        <v>33</v>
      </c>
      <c r="G9" s="156">
        <f>'Traget-Achivement 13-14'!C174</f>
        <v>488</v>
      </c>
      <c r="H9" s="163">
        <f>'Traget-Achivement 13-14'!D174</f>
        <v>7320</v>
      </c>
      <c r="I9" s="163">
        <f>'Traget-Achivement 13-14'!E174</f>
        <v>14488</v>
      </c>
      <c r="J9" s="163">
        <f>'Traget-Achivement 13-14'!F174</f>
        <v>12216.5</v>
      </c>
      <c r="K9" s="163">
        <f>'Traget-Achivement 13-14'!G174</f>
        <v>115904</v>
      </c>
      <c r="L9" s="163">
        <f>'Traget-Achivement 13-14'!H174</f>
        <v>0</v>
      </c>
      <c r="M9" s="156">
        <f>'Traget-Achivement 13-14'!I174</f>
        <v>135440.5</v>
      </c>
      <c r="N9" s="163">
        <f>'Traget-Achivement 13-14'!J174</f>
        <v>1393.5</v>
      </c>
      <c r="O9" s="163">
        <f>'Traget-Achivement 13-14'!K174</f>
        <v>7244</v>
      </c>
      <c r="P9" s="163">
        <f>'Traget-Achivement 13-14'!L174</f>
        <v>0</v>
      </c>
      <c r="Q9" s="156">
        <f>'Traget-Achivement 13-14'!M174</f>
        <v>8637.5</v>
      </c>
      <c r="R9" s="163">
        <f>'Traget-Achivement 13-14'!N174</f>
        <v>1464</v>
      </c>
      <c r="S9" s="163">
        <f>'Traget-Achivement 13-14'!O174</f>
        <v>14488</v>
      </c>
      <c r="T9" s="163">
        <f>'Traget-Achivement 13-14'!P174</f>
        <v>0</v>
      </c>
      <c r="U9" s="156">
        <f>'Traget-Achivement 13-14'!Q174</f>
        <v>15952</v>
      </c>
      <c r="V9" s="163">
        <f>'Traget-Achivement 13-14'!R174</f>
        <v>976</v>
      </c>
      <c r="W9" s="163">
        <f>'Traget-Achivement 13-14'!S174</f>
        <v>7244</v>
      </c>
      <c r="X9" s="163">
        <f>'Traget-Achivement 13-14'!T174</f>
        <v>0</v>
      </c>
      <c r="Y9" s="156">
        <f>'Traget-Achivement 13-14'!U174</f>
        <v>8220</v>
      </c>
    </row>
    <row r="10" spans="1:25" ht="19.5" customHeight="1">
      <c r="A10" s="35">
        <v>6</v>
      </c>
      <c r="B10" s="109" t="s">
        <v>65</v>
      </c>
      <c r="C10" s="163">
        <f>'Traget-Achivement 13-14'!$C$209</f>
        <v>204</v>
      </c>
      <c r="D10" s="163">
        <f>'Traget-Achivement 13-14'!$C$210</f>
        <v>83</v>
      </c>
      <c r="E10" s="163">
        <f>'Traget-Achivement 13-14'!$C$211</f>
        <v>136</v>
      </c>
      <c r="F10" s="163">
        <f>'Traget-Achivement 13-14'!$C$212</f>
        <v>55</v>
      </c>
      <c r="G10" s="156">
        <f>'Traget-Achivement 13-14'!C213</f>
        <v>478</v>
      </c>
      <c r="H10" s="163">
        <f>'Traget-Achivement 13-14'!D213</f>
        <v>7170</v>
      </c>
      <c r="I10" s="163">
        <f>'Traget-Achivement 13-14'!E213</f>
        <v>14192</v>
      </c>
      <c r="J10" s="163">
        <f>'Traget-Achivement 13-14'!F213</f>
        <v>11965</v>
      </c>
      <c r="K10" s="163">
        <f>'Traget-Achivement 13-14'!G213</f>
        <v>113536</v>
      </c>
      <c r="L10" s="163">
        <f>'Traget-Achivement 13-14'!H213</f>
        <v>0</v>
      </c>
      <c r="M10" s="156">
        <f>'Traget-Achivement 13-14'!I213</f>
        <v>132671</v>
      </c>
      <c r="N10" s="163">
        <f>'Traget-Achivement 13-14'!J213</f>
        <v>1365</v>
      </c>
      <c r="O10" s="163">
        <f>'Traget-Achivement 13-14'!K213</f>
        <v>7096</v>
      </c>
      <c r="P10" s="163">
        <f>'Traget-Achivement 13-14'!L213</f>
        <v>0</v>
      </c>
      <c r="Q10" s="156">
        <f>'Traget-Achivement 13-14'!M213</f>
        <v>8461</v>
      </c>
      <c r="R10" s="163">
        <f>'Traget-Achivement 13-14'!N213</f>
        <v>1434</v>
      </c>
      <c r="S10" s="163">
        <f>'Traget-Achivement 13-14'!O213</f>
        <v>14192</v>
      </c>
      <c r="T10" s="163">
        <f>'Traget-Achivement 13-14'!P213</f>
        <v>0</v>
      </c>
      <c r="U10" s="156">
        <f>'Traget-Achivement 13-14'!Q213</f>
        <v>15626</v>
      </c>
      <c r="V10" s="163">
        <f>'Traget-Achivement 13-14'!R213</f>
        <v>956</v>
      </c>
      <c r="W10" s="163">
        <f>'Traget-Achivement 13-14'!S213</f>
        <v>7096</v>
      </c>
      <c r="X10" s="163">
        <f>'Traget-Achivement 13-14'!T213</f>
        <v>0</v>
      </c>
      <c r="Y10" s="156">
        <f>'Traget-Achivement 13-14'!U213</f>
        <v>8052</v>
      </c>
    </row>
    <row r="11" spans="1:25" ht="19.5" customHeight="1">
      <c r="A11" s="35">
        <v>7</v>
      </c>
      <c r="B11" s="110" t="s">
        <v>110</v>
      </c>
      <c r="C11" s="163">
        <f>'Traget-Achivement 13-14'!$C$256</f>
        <v>223</v>
      </c>
      <c r="D11" s="163">
        <f>'Traget-Achivement 13-14'!$C$257</f>
        <v>101</v>
      </c>
      <c r="E11" s="163">
        <f>'Traget-Achivement 13-14'!$C$258</f>
        <v>124</v>
      </c>
      <c r="F11" s="163">
        <f>'Traget-Achivement 13-14'!$C$259</f>
        <v>62</v>
      </c>
      <c r="G11" s="156">
        <f>'Traget-Achivement 13-14'!C260</f>
        <v>510</v>
      </c>
      <c r="H11" s="163">
        <f>'Traget-Achivement 13-14'!D260</f>
        <v>7650</v>
      </c>
      <c r="I11" s="163">
        <f>'Traget-Achivement 13-14'!E260</f>
        <v>15016</v>
      </c>
      <c r="J11" s="163">
        <f>'Traget-Achivement 13-14'!F260</f>
        <v>12931.5</v>
      </c>
      <c r="K11" s="163">
        <f>'Traget-Achivement 13-14'!G260</f>
        <v>120128</v>
      </c>
      <c r="L11" s="163">
        <f>'Traget-Achivement 13-14'!H260</f>
        <v>0</v>
      </c>
      <c r="M11" s="156">
        <f>'Traget-Achivement 13-14'!I260</f>
        <v>140709.5</v>
      </c>
      <c r="N11" s="163">
        <f>'Traget-Achivement 13-14'!J260</f>
        <v>1448.5</v>
      </c>
      <c r="O11" s="163">
        <f>'Traget-Achivement 13-14'!K260</f>
        <v>7508</v>
      </c>
      <c r="P11" s="163">
        <f>'Traget-Achivement 13-14'!L260</f>
        <v>0</v>
      </c>
      <c r="Q11" s="156">
        <f>'Traget-Achivement 13-14'!M260</f>
        <v>8956.5</v>
      </c>
      <c r="R11" s="163">
        <f>'Traget-Achivement 13-14'!N260</f>
        <v>1530</v>
      </c>
      <c r="S11" s="163">
        <f>'Traget-Achivement 13-14'!O260</f>
        <v>15016</v>
      </c>
      <c r="T11" s="163">
        <f>'Traget-Achivement 13-14'!P260</f>
        <v>0</v>
      </c>
      <c r="U11" s="156">
        <f>'Traget-Achivement 13-14'!Q260</f>
        <v>16546</v>
      </c>
      <c r="V11" s="163">
        <f>'Traget-Achivement 13-14'!R260</f>
        <v>1020</v>
      </c>
      <c r="W11" s="163">
        <f>'Traget-Achivement 13-14'!S260</f>
        <v>7508</v>
      </c>
      <c r="X11" s="163">
        <f>'Traget-Achivement 13-14'!T260</f>
        <v>0</v>
      </c>
      <c r="Y11" s="156">
        <f>'Traget-Achivement 13-14'!U260</f>
        <v>8528</v>
      </c>
    </row>
    <row r="12" spans="1:25" ht="19.5" customHeight="1">
      <c r="A12" s="35">
        <v>8</v>
      </c>
      <c r="B12" s="110" t="s">
        <v>68</v>
      </c>
      <c r="C12" s="163">
        <f>'Traget-Achivement 13-14'!$C$294</f>
        <v>123</v>
      </c>
      <c r="D12" s="163">
        <f>'Traget-Achivement 13-14'!$C$295</f>
        <v>4</v>
      </c>
      <c r="E12" s="163">
        <f>'Traget-Achivement 13-14'!$C$296</f>
        <v>83</v>
      </c>
      <c r="F12" s="163">
        <f>'Traget-Achivement 13-14'!$C$297</f>
        <v>21</v>
      </c>
      <c r="G12" s="156">
        <f>'Traget-Achivement 13-14'!C298</f>
        <v>231</v>
      </c>
      <c r="H12" s="163">
        <f>'Traget-Achivement 13-14'!D298</f>
        <v>3465</v>
      </c>
      <c r="I12" s="163">
        <f>'Traget-Achivement 13-14'!E298</f>
        <v>7192</v>
      </c>
      <c r="J12" s="163">
        <f>'Traget-Achivement 13-14'!F298</f>
        <v>5344.5</v>
      </c>
      <c r="K12" s="163">
        <f>'Traget-Achivement 13-14'!G298</f>
        <v>57536</v>
      </c>
      <c r="L12" s="163">
        <f>'Traget-Achivement 13-14'!H298</f>
        <v>0</v>
      </c>
      <c r="M12" s="156">
        <f>'Traget-Achivement 13-14'!I298</f>
        <v>66345.5</v>
      </c>
      <c r="N12" s="163">
        <f>'Traget-Achivement 13-14'!J298</f>
        <v>680.5</v>
      </c>
      <c r="O12" s="163">
        <f>'Traget-Achivement 13-14'!K298</f>
        <v>3596</v>
      </c>
      <c r="P12" s="163">
        <f>'Traget-Achivement 13-14'!L298</f>
        <v>0</v>
      </c>
      <c r="Q12" s="156">
        <f>'Traget-Achivement 13-14'!M298</f>
        <v>4276.5</v>
      </c>
      <c r="R12" s="163">
        <f>'Traget-Achivement 13-14'!N298</f>
        <v>693</v>
      </c>
      <c r="S12" s="163">
        <f>'Traget-Achivement 13-14'!O298</f>
        <v>7192</v>
      </c>
      <c r="T12" s="163">
        <f>'Traget-Achivement 13-14'!P298</f>
        <v>0</v>
      </c>
      <c r="U12" s="156">
        <f>'Traget-Achivement 13-14'!Q298</f>
        <v>7885</v>
      </c>
      <c r="V12" s="163">
        <f>'Traget-Achivement 13-14'!R298</f>
        <v>462</v>
      </c>
      <c r="W12" s="163">
        <f>'Traget-Achivement 13-14'!S298</f>
        <v>3596</v>
      </c>
      <c r="X12" s="163">
        <f>'Traget-Achivement 13-14'!T298</f>
        <v>0</v>
      </c>
      <c r="Y12" s="156">
        <f>'Traget-Achivement 13-14'!U298</f>
        <v>4058</v>
      </c>
    </row>
    <row r="13" spans="1:25" ht="19.5" customHeight="1">
      <c r="A13" s="35">
        <v>9</v>
      </c>
      <c r="B13" s="109" t="s">
        <v>35</v>
      </c>
      <c r="C13" s="163">
        <f>'Traget-Achivement 13-14'!$C$333</f>
        <v>84</v>
      </c>
      <c r="D13" s="163">
        <f>'Traget-Achivement 13-14'!$C$334</f>
        <v>18</v>
      </c>
      <c r="E13" s="163">
        <f>'Traget-Achivement 13-14'!$C$335</f>
        <v>56</v>
      </c>
      <c r="F13" s="163">
        <f>'Traget-Achivement 13-14'!$C$336</f>
        <v>12</v>
      </c>
      <c r="G13" s="156">
        <f>'Traget-Achivement 13-14'!C337</f>
        <v>170</v>
      </c>
      <c r="H13" s="163">
        <f>'Traget-Achivement 13-14'!D337</f>
        <v>2550</v>
      </c>
      <c r="I13" s="163">
        <f>'Traget-Achivement 13-14'!E337</f>
        <v>5200</v>
      </c>
      <c r="J13" s="163">
        <f>'Traget-Achivement 13-14'!F337</f>
        <v>4055</v>
      </c>
      <c r="K13" s="163">
        <f>'Traget-Achivement 13-14'!G337</f>
        <v>41600</v>
      </c>
      <c r="L13" s="163">
        <f>'Traget-Achivement 13-14'!H337</f>
        <v>0</v>
      </c>
      <c r="M13" s="156">
        <f>'Traget-Achivement 13-14'!I337</f>
        <v>48205</v>
      </c>
      <c r="N13" s="163">
        <f>'Traget-Achivement 13-14'!J337</f>
        <v>495</v>
      </c>
      <c r="O13" s="163">
        <f>'Traget-Achivement 13-14'!K337</f>
        <v>2600</v>
      </c>
      <c r="P13" s="163">
        <f>'Traget-Achivement 13-14'!L337</f>
        <v>0</v>
      </c>
      <c r="Q13" s="156">
        <f>'Traget-Achivement 13-14'!M337</f>
        <v>3095</v>
      </c>
      <c r="R13" s="163">
        <f>'Traget-Achivement 13-14'!N337</f>
        <v>510</v>
      </c>
      <c r="S13" s="163">
        <f>'Traget-Achivement 13-14'!O337</f>
        <v>5200</v>
      </c>
      <c r="T13" s="163">
        <f>'Traget-Achivement 13-14'!P337</f>
        <v>0</v>
      </c>
      <c r="U13" s="156">
        <f>'Traget-Achivement 13-14'!Q337</f>
        <v>5710</v>
      </c>
      <c r="V13" s="163">
        <f>'Traget-Achivement 13-14'!R337</f>
        <v>340</v>
      </c>
      <c r="W13" s="163">
        <f>'Traget-Achivement 13-14'!S337</f>
        <v>2600</v>
      </c>
      <c r="X13" s="163">
        <f>'Traget-Achivement 13-14'!T337</f>
        <v>0</v>
      </c>
      <c r="Y13" s="156">
        <f>'Traget-Achivement 13-14'!U337</f>
        <v>2940</v>
      </c>
    </row>
    <row r="14" spans="1:25" ht="19.5" customHeight="1">
      <c r="A14" s="35">
        <v>10</v>
      </c>
      <c r="B14" s="110" t="s">
        <v>38</v>
      </c>
      <c r="C14" s="163">
        <f>'Traget-Achivement 13-14'!$C$371</f>
        <v>111</v>
      </c>
      <c r="D14" s="163">
        <f>'Traget-Achivement 13-14'!$C$372</f>
        <v>39</v>
      </c>
      <c r="E14" s="163">
        <f>'Traget-Achivement 13-14'!$C$373</f>
        <v>68</v>
      </c>
      <c r="F14" s="163">
        <f>'Traget-Achivement 13-14'!$C$374</f>
        <v>26</v>
      </c>
      <c r="G14" s="156">
        <f>'Traget-Achivement 13-14'!C375</f>
        <v>244</v>
      </c>
      <c r="H14" s="163">
        <f>'Traget-Achivement 13-14'!D375</f>
        <v>3660</v>
      </c>
      <c r="I14" s="163">
        <f>'Traget-Achivement 13-14'!E375</f>
        <v>7288</v>
      </c>
      <c r="J14" s="163">
        <f>'Traget-Achivement 13-14'!F375</f>
        <v>6050.5</v>
      </c>
      <c r="K14" s="163">
        <f>'Traget-Achivement 13-14'!G375</f>
        <v>58304</v>
      </c>
      <c r="L14" s="163">
        <f>'Traget-Achivement 13-14'!H375</f>
        <v>0</v>
      </c>
      <c r="M14" s="156">
        <f>'Traget-Achivement 13-14'!I375</f>
        <v>68014.5</v>
      </c>
      <c r="N14" s="163">
        <f>'Traget-Achivement 13-14'!J375</f>
        <v>699.5</v>
      </c>
      <c r="O14" s="163">
        <f>'Traget-Achivement 13-14'!K375</f>
        <v>3644</v>
      </c>
      <c r="P14" s="163">
        <f>'Traget-Achivement 13-14'!L375</f>
        <v>0</v>
      </c>
      <c r="Q14" s="156">
        <f>'Traget-Achivement 13-14'!M375</f>
        <v>4343.5</v>
      </c>
      <c r="R14" s="163">
        <f>'Traget-Achivement 13-14'!N375</f>
        <v>732</v>
      </c>
      <c r="S14" s="163">
        <f>'Traget-Achivement 13-14'!O375</f>
        <v>7288</v>
      </c>
      <c r="T14" s="163">
        <f>'Traget-Achivement 13-14'!P375</f>
        <v>0</v>
      </c>
      <c r="U14" s="156">
        <f>'Traget-Achivement 13-14'!Q375</f>
        <v>8020</v>
      </c>
      <c r="V14" s="163">
        <f>'Traget-Achivement 13-14'!R375</f>
        <v>488</v>
      </c>
      <c r="W14" s="163">
        <f>'Traget-Achivement 13-14'!S375</f>
        <v>3644</v>
      </c>
      <c r="X14" s="163">
        <f>'Traget-Achivement 13-14'!T375</f>
        <v>0</v>
      </c>
      <c r="Y14" s="156">
        <f>'Traget-Achivement 13-14'!U375</f>
        <v>4132</v>
      </c>
    </row>
    <row r="15" spans="1:25" ht="19.5" customHeight="1">
      <c r="A15" s="35">
        <v>11</v>
      </c>
      <c r="B15" s="110" t="s">
        <v>259</v>
      </c>
      <c r="C15" s="163">
        <f>'Traget-Achivement 13-14'!$C$410</f>
        <v>210</v>
      </c>
      <c r="D15" s="163">
        <f>'Traget-Achivement 13-14'!$C$411</f>
        <v>73</v>
      </c>
      <c r="E15" s="163">
        <f>'Traget-Achivement 13-14'!$C$412</f>
        <v>142</v>
      </c>
      <c r="F15" s="163">
        <f>'Traget-Achivement 13-14'!$C$413</f>
        <v>55</v>
      </c>
      <c r="G15" s="156">
        <f>'Traget-Achivement 13-14'!C414</f>
        <v>480</v>
      </c>
      <c r="H15" s="163">
        <f>'Traget-Achivement 13-14'!D414</f>
        <v>7200</v>
      </c>
      <c r="I15" s="163">
        <f>'Traget-Achivement 13-14'!E414</f>
        <v>14336</v>
      </c>
      <c r="J15" s="163">
        <f>'Traget-Achivement 13-14'!F414</f>
        <v>11904</v>
      </c>
      <c r="K15" s="163">
        <f>'Traget-Achivement 13-14'!G414</f>
        <v>114688</v>
      </c>
      <c r="L15" s="163">
        <f>'Traget-Achivement 13-14'!H414</f>
        <v>0</v>
      </c>
      <c r="M15" s="156">
        <f>'Traget-Achivement 13-14'!I414</f>
        <v>133792</v>
      </c>
      <c r="N15" s="163">
        <f>'Traget-Achivement 13-14'!J414</f>
        <v>1376</v>
      </c>
      <c r="O15" s="163">
        <f>'Traget-Achivement 13-14'!K414</f>
        <v>7168</v>
      </c>
      <c r="P15" s="163">
        <f>'Traget-Achivement 13-14'!L414</f>
        <v>0</v>
      </c>
      <c r="Q15" s="156">
        <f>'Traget-Achivement 13-14'!M414</f>
        <v>8544</v>
      </c>
      <c r="R15" s="163">
        <f>'Traget-Achivement 13-14'!N414</f>
        <v>1440</v>
      </c>
      <c r="S15" s="163">
        <f>'Traget-Achivement 13-14'!O414</f>
        <v>14336</v>
      </c>
      <c r="T15" s="163">
        <f>'Traget-Achivement 13-14'!P414</f>
        <v>0</v>
      </c>
      <c r="U15" s="156">
        <f>'Traget-Achivement 13-14'!Q414</f>
        <v>15776</v>
      </c>
      <c r="V15" s="163">
        <f>'Traget-Achivement 13-14'!R414</f>
        <v>960</v>
      </c>
      <c r="W15" s="163">
        <f>'Traget-Achivement 13-14'!S414</f>
        <v>7168</v>
      </c>
      <c r="X15" s="163">
        <f>'Traget-Achivement 13-14'!T414</f>
        <v>0</v>
      </c>
      <c r="Y15" s="156">
        <f>'Traget-Achivement 13-14'!U414</f>
        <v>8128</v>
      </c>
    </row>
    <row r="16" spans="1:25" ht="19.5" customHeight="1">
      <c r="A16" s="35">
        <v>12</v>
      </c>
      <c r="B16" s="110" t="s">
        <v>71</v>
      </c>
      <c r="C16" s="163">
        <f>'Traget-Achivement 13-14'!$C$448</f>
        <v>35</v>
      </c>
      <c r="D16" s="163">
        <f>'Traget-Achivement 13-14'!$C$449</f>
        <v>17</v>
      </c>
      <c r="E16" s="163">
        <f>'Traget-Achivement 13-14'!$C$450</f>
        <v>24</v>
      </c>
      <c r="F16" s="163">
        <f>'Traget-Achivement 13-14'!$C$451</f>
        <v>11</v>
      </c>
      <c r="G16" s="156">
        <f>'Traget-Achivement 13-14'!C452</f>
        <v>87</v>
      </c>
      <c r="H16" s="163">
        <f>'Traget-Achivement 13-14'!D452</f>
        <v>1305</v>
      </c>
      <c r="I16" s="163">
        <f>'Traget-Achivement 13-14'!E452</f>
        <v>2560</v>
      </c>
      <c r="J16" s="163">
        <f>'Traget-Achivement 13-14'!F452</f>
        <v>2208</v>
      </c>
      <c r="K16" s="163">
        <f>'Traget-Achivement 13-14'!G452</f>
        <v>20480</v>
      </c>
      <c r="L16" s="163">
        <f>'Traget-Achivement 13-14'!H452</f>
        <v>0</v>
      </c>
      <c r="M16" s="156">
        <f>'Traget-Achivement 13-14'!I452</f>
        <v>23993</v>
      </c>
      <c r="N16" s="163">
        <f>'Traget-Achivement 13-14'!J452</f>
        <v>247</v>
      </c>
      <c r="O16" s="163">
        <f>'Traget-Achivement 13-14'!K452</f>
        <v>1280</v>
      </c>
      <c r="P16" s="163">
        <f>'Traget-Achivement 13-14'!L452</f>
        <v>0</v>
      </c>
      <c r="Q16" s="156">
        <f>'Traget-Achivement 13-14'!M452</f>
        <v>1527</v>
      </c>
      <c r="R16" s="163">
        <f>'Traget-Achivement 13-14'!N452</f>
        <v>261</v>
      </c>
      <c r="S16" s="163">
        <f>'Traget-Achivement 13-14'!O452</f>
        <v>2560</v>
      </c>
      <c r="T16" s="163">
        <f>'Traget-Achivement 13-14'!P452</f>
        <v>0</v>
      </c>
      <c r="U16" s="156">
        <f>'Traget-Achivement 13-14'!Q452</f>
        <v>2821</v>
      </c>
      <c r="V16" s="163">
        <f>'Traget-Achivement 13-14'!R452</f>
        <v>174</v>
      </c>
      <c r="W16" s="163">
        <f>'Traget-Achivement 13-14'!S452</f>
        <v>1280</v>
      </c>
      <c r="X16" s="163">
        <f>'Traget-Achivement 13-14'!T452</f>
        <v>0</v>
      </c>
      <c r="Y16" s="156">
        <f>'Traget-Achivement 13-14'!U452</f>
        <v>1454</v>
      </c>
    </row>
    <row r="17" spans="1:25" ht="19.5" customHeight="1">
      <c r="A17" s="35">
        <v>13</v>
      </c>
      <c r="B17" s="110" t="s">
        <v>37</v>
      </c>
      <c r="C17" s="163">
        <f>'Traget-Achivement 13-14'!$C$485</f>
        <v>196</v>
      </c>
      <c r="D17" s="163">
        <f>'Traget-Achivement 13-14'!$C$486</f>
        <v>81</v>
      </c>
      <c r="E17" s="163">
        <f>'Traget-Achivement 13-14'!$C$487</f>
        <v>131</v>
      </c>
      <c r="F17" s="163">
        <f>'Traget-Achivement 13-14'!$C$488</f>
        <v>61</v>
      </c>
      <c r="G17" s="156">
        <f>'Traget-Achivement 13-14'!C489</f>
        <v>469</v>
      </c>
      <c r="H17" s="163">
        <f>'Traget-Achivement 13-14'!D489</f>
        <v>7035</v>
      </c>
      <c r="I17" s="163">
        <f>'Traget-Achivement 13-14'!E489</f>
        <v>13872</v>
      </c>
      <c r="J17" s="163">
        <f>'Traget-Achivement 13-14'!F489</f>
        <v>11809</v>
      </c>
      <c r="K17" s="163">
        <f>'Traget-Achivement 13-14'!G489</f>
        <v>110976</v>
      </c>
      <c r="L17" s="163">
        <f>'Traget-Achivement 13-14'!H489</f>
        <v>0</v>
      </c>
      <c r="M17" s="156">
        <f>'Traget-Achivement 13-14'!I489</f>
        <v>129820</v>
      </c>
      <c r="N17" s="163">
        <f>'Traget-Achivement 13-14'!J489</f>
        <v>1336</v>
      </c>
      <c r="O17" s="163">
        <f>'Traget-Achivement 13-14'!K489</f>
        <v>6936</v>
      </c>
      <c r="P17" s="163">
        <f>'Traget-Achivement 13-14'!L489</f>
        <v>0</v>
      </c>
      <c r="Q17" s="156">
        <f>'Traget-Achivement 13-14'!M489</f>
        <v>8272</v>
      </c>
      <c r="R17" s="163">
        <f>'Traget-Achivement 13-14'!N489</f>
        <v>1407</v>
      </c>
      <c r="S17" s="163">
        <f>'Traget-Achivement 13-14'!O489</f>
        <v>13872</v>
      </c>
      <c r="T17" s="163">
        <f>'Traget-Achivement 13-14'!P489</f>
        <v>0</v>
      </c>
      <c r="U17" s="156">
        <f>'Traget-Achivement 13-14'!Q489</f>
        <v>15279</v>
      </c>
      <c r="V17" s="163">
        <f>'Traget-Achivement 13-14'!R489</f>
        <v>938</v>
      </c>
      <c r="W17" s="163">
        <f>'Traget-Achivement 13-14'!S489</f>
        <v>6936</v>
      </c>
      <c r="X17" s="163">
        <f>'Traget-Achivement 13-14'!T489</f>
        <v>0</v>
      </c>
      <c r="Y17" s="156">
        <f>'Traget-Achivement 13-14'!U489</f>
        <v>7874</v>
      </c>
    </row>
    <row r="18" spans="1:25" ht="19.5" customHeight="1">
      <c r="A18" s="35">
        <v>14</v>
      </c>
      <c r="B18" s="110" t="s">
        <v>67</v>
      </c>
      <c r="C18" s="163">
        <f>'Traget-Achivement 13-14'!$C$527</f>
        <v>116</v>
      </c>
      <c r="D18" s="163">
        <f>'Traget-Achivement 13-14'!$C$528</f>
        <v>61</v>
      </c>
      <c r="E18" s="163">
        <f>'Traget-Achivement 13-14'!$C$529</f>
        <v>72</v>
      </c>
      <c r="F18" s="163">
        <f>'Traget-Achivement 13-14'!$C$530</f>
        <v>43</v>
      </c>
      <c r="G18" s="156">
        <f>'Traget-Achivement 13-14'!C531</f>
        <v>292</v>
      </c>
      <c r="H18" s="163">
        <f>'Traget-Achivement 13-14'!D531</f>
        <v>4380</v>
      </c>
      <c r="I18" s="163">
        <f>'Traget-Achivement 13-14'!E531</f>
        <v>8512</v>
      </c>
      <c r="J18" s="163">
        <f>'Traget-Achivement 13-14'!F531</f>
        <v>7516</v>
      </c>
      <c r="K18" s="163">
        <f>'Traget-Achivement 13-14'!G531</f>
        <v>68096</v>
      </c>
      <c r="L18" s="163">
        <f>'Traget-Achivement 13-14'!H531</f>
        <v>0</v>
      </c>
      <c r="M18" s="156">
        <f>'Traget-Achivement 13-14'!I531</f>
        <v>79992</v>
      </c>
      <c r="N18" s="163">
        <f>'Traget-Achivement 13-14'!J531</f>
        <v>824</v>
      </c>
      <c r="O18" s="163">
        <f>'Traget-Achivement 13-14'!K531</f>
        <v>4256</v>
      </c>
      <c r="P18" s="163">
        <f>'Traget-Achivement 13-14'!L531</f>
        <v>0</v>
      </c>
      <c r="Q18" s="156">
        <f>'Traget-Achivement 13-14'!M531</f>
        <v>5080</v>
      </c>
      <c r="R18" s="163">
        <f>'Traget-Achivement 13-14'!N531</f>
        <v>876</v>
      </c>
      <c r="S18" s="163">
        <f>'Traget-Achivement 13-14'!O531</f>
        <v>8512</v>
      </c>
      <c r="T18" s="163">
        <f>'Traget-Achivement 13-14'!P531</f>
        <v>0</v>
      </c>
      <c r="U18" s="156">
        <f>'Traget-Achivement 13-14'!Q531</f>
        <v>9388</v>
      </c>
      <c r="V18" s="163">
        <f>'Traget-Achivement 13-14'!R531</f>
        <v>584</v>
      </c>
      <c r="W18" s="163">
        <f>'Traget-Achivement 13-14'!S531</f>
        <v>4256</v>
      </c>
      <c r="X18" s="163">
        <f>'Traget-Achivement 13-14'!T531</f>
        <v>0</v>
      </c>
      <c r="Y18" s="156">
        <f>'Traget-Achivement 13-14'!U531</f>
        <v>4840</v>
      </c>
    </row>
    <row r="19" spans="1:25" ht="19.5" customHeight="1">
      <c r="A19" s="35">
        <v>15</v>
      </c>
      <c r="B19" s="110" t="s">
        <v>108</v>
      </c>
      <c r="C19" s="163">
        <f>'Traget-Achivement 13-14'!$C$564</f>
        <v>44</v>
      </c>
      <c r="D19" s="163">
        <f>'Traget-Achivement 13-14'!$C$565</f>
        <v>10</v>
      </c>
      <c r="E19" s="163">
        <f>'Traget-Achivement 13-14'!$C$566</f>
        <v>29</v>
      </c>
      <c r="F19" s="163">
        <f>'Traget-Achivement 13-14'!$C$567</f>
        <v>8</v>
      </c>
      <c r="G19" s="156">
        <f>'Traget-Achivement 13-14'!C568</f>
        <v>91</v>
      </c>
      <c r="H19" s="163">
        <f>'Traget-Achivement 13-14'!D568</f>
        <v>1365</v>
      </c>
      <c r="I19" s="163">
        <f>'Traget-Achivement 13-14'!E568</f>
        <v>2768</v>
      </c>
      <c r="J19" s="163">
        <f>'Traget-Achivement 13-14'!F568</f>
        <v>2191</v>
      </c>
      <c r="K19" s="163">
        <f>'Traget-Achivement 13-14'!G568</f>
        <v>22144</v>
      </c>
      <c r="L19" s="163">
        <f>'Traget-Achivement 13-14'!H568</f>
        <v>0</v>
      </c>
      <c r="M19" s="156">
        <f>'Traget-Achivement 13-14'!I568</f>
        <v>25700</v>
      </c>
      <c r="N19" s="163">
        <f>'Traget-Achivement 13-14'!J568</f>
        <v>264</v>
      </c>
      <c r="O19" s="163">
        <f>'Traget-Achivement 13-14'!K568</f>
        <v>1384</v>
      </c>
      <c r="P19" s="163">
        <f>'Traget-Achivement 13-14'!L568</f>
        <v>0</v>
      </c>
      <c r="Q19" s="156">
        <f>'Traget-Achivement 13-14'!M568</f>
        <v>1648</v>
      </c>
      <c r="R19" s="163">
        <f>'Traget-Achivement 13-14'!N568</f>
        <v>273</v>
      </c>
      <c r="S19" s="163">
        <f>'Traget-Achivement 13-14'!O568</f>
        <v>2768</v>
      </c>
      <c r="T19" s="163">
        <f>'Traget-Achivement 13-14'!P568</f>
        <v>0</v>
      </c>
      <c r="U19" s="156">
        <f>'Traget-Achivement 13-14'!Q568</f>
        <v>3041</v>
      </c>
      <c r="V19" s="163">
        <f>'Traget-Achivement 13-14'!R568</f>
        <v>182</v>
      </c>
      <c r="W19" s="163">
        <f>'Traget-Achivement 13-14'!S568</f>
        <v>1384</v>
      </c>
      <c r="X19" s="163">
        <f>'Traget-Achivement 13-14'!T568</f>
        <v>0</v>
      </c>
      <c r="Y19" s="156">
        <f>'Traget-Achivement 13-14'!U568</f>
        <v>1566</v>
      </c>
    </row>
    <row r="20" spans="1:25" ht="19.5" customHeight="1">
      <c r="A20" s="35">
        <v>16</v>
      </c>
      <c r="B20" s="109" t="s">
        <v>39</v>
      </c>
      <c r="C20" s="163">
        <f>'Traget-Achivement 13-14'!$C$607</f>
        <v>360</v>
      </c>
      <c r="D20" s="163">
        <f>'Traget-Achivement 13-14'!$C$608</f>
        <v>132</v>
      </c>
      <c r="E20" s="163">
        <f>'Traget-Achivement 13-14'!$C$609</f>
        <v>22</v>
      </c>
      <c r="F20" s="163">
        <f>'Traget-Achivement 13-14'!$C$610</f>
        <v>12</v>
      </c>
      <c r="G20" s="156">
        <f>'Traget-Achivement 13-14'!C611</f>
        <v>526</v>
      </c>
      <c r="H20" s="163">
        <f>'Traget-Achivement 13-14'!D611</f>
        <v>7890</v>
      </c>
      <c r="I20" s="163">
        <f>'Traget-Achivement 13-14'!E611</f>
        <v>15680</v>
      </c>
      <c r="J20" s="163">
        <f>'Traget-Achivement 13-14'!F611</f>
        <v>13084</v>
      </c>
      <c r="K20" s="163">
        <f>'Traget-Achivement 13-14'!G611</f>
        <v>125440</v>
      </c>
      <c r="L20" s="163">
        <f>'Traget-Achivement 13-14'!H611</f>
        <v>0</v>
      </c>
      <c r="M20" s="156">
        <f>'Traget-Achivement 13-14'!I611</f>
        <v>146414</v>
      </c>
      <c r="N20" s="163">
        <f>'Traget-Achivement 13-14'!J611</f>
        <v>1506</v>
      </c>
      <c r="O20" s="163">
        <f>'Traget-Achivement 13-14'!K611</f>
        <v>7840</v>
      </c>
      <c r="P20" s="163">
        <f>'Traget-Achivement 13-14'!L611</f>
        <v>0</v>
      </c>
      <c r="Q20" s="156">
        <f>'Traget-Achivement 13-14'!M611</f>
        <v>9346</v>
      </c>
      <c r="R20" s="163">
        <f>'Traget-Achivement 13-14'!N611</f>
        <v>1578</v>
      </c>
      <c r="S20" s="163">
        <f>'Traget-Achivement 13-14'!O611</f>
        <v>15680</v>
      </c>
      <c r="T20" s="163">
        <f>'Traget-Achivement 13-14'!P611</f>
        <v>0</v>
      </c>
      <c r="U20" s="156">
        <f>'Traget-Achivement 13-14'!Q611</f>
        <v>17258</v>
      </c>
      <c r="V20" s="163">
        <f>'Traget-Achivement 13-14'!R611</f>
        <v>1052</v>
      </c>
      <c r="W20" s="163">
        <f>'Traget-Achivement 13-14'!S611</f>
        <v>7840</v>
      </c>
      <c r="X20" s="163">
        <f>'Traget-Achivement 13-14'!T611</f>
        <v>0</v>
      </c>
      <c r="Y20" s="156">
        <f>'Traget-Achivement 13-14'!U611</f>
        <v>8892</v>
      </c>
    </row>
    <row r="21" spans="1:25" ht="19.5" customHeight="1">
      <c r="A21" s="35">
        <v>17</v>
      </c>
      <c r="B21" s="110" t="s">
        <v>40</v>
      </c>
      <c r="C21" s="163">
        <f>'Traget-Achivement 13-14'!$C$646</f>
        <v>249</v>
      </c>
      <c r="D21" s="163">
        <f>'Traget-Achivement 13-14'!$C$647</f>
        <v>94</v>
      </c>
      <c r="E21" s="163">
        <f>'Traget-Achivement 13-14'!$C$648</f>
        <v>105</v>
      </c>
      <c r="F21" s="163">
        <f>'Traget-Achivement 13-14'!$C$649</f>
        <v>14</v>
      </c>
      <c r="G21" s="156">
        <f>'Traget-Achivement 13-14'!C650</f>
        <v>462</v>
      </c>
      <c r="H21" s="163">
        <f>'Traget-Achivement 13-14'!D650</f>
        <v>6930</v>
      </c>
      <c r="I21" s="163">
        <f>'Traget-Achivement 13-14'!E650</f>
        <v>13920</v>
      </c>
      <c r="J21" s="163">
        <f>'Traget-Achivement 13-14'!F650</f>
        <v>11298</v>
      </c>
      <c r="K21" s="163">
        <f>'Traget-Achivement 13-14'!G650</f>
        <v>111360</v>
      </c>
      <c r="L21" s="163">
        <f>'Traget-Achivement 13-14'!H650</f>
        <v>0</v>
      </c>
      <c r="M21" s="156">
        <f>'Traget-Achivement 13-14'!I650</f>
        <v>129588</v>
      </c>
      <c r="N21" s="163">
        <f>'Traget-Achivement 13-14'!J650</f>
        <v>1332</v>
      </c>
      <c r="O21" s="163">
        <f>'Traget-Achivement 13-14'!K650</f>
        <v>6960</v>
      </c>
      <c r="P21" s="163">
        <f>'Traget-Achivement 13-14'!L650</f>
        <v>0</v>
      </c>
      <c r="Q21" s="156">
        <f>'Traget-Achivement 13-14'!M650</f>
        <v>8292</v>
      </c>
      <c r="R21" s="163">
        <f>'Traget-Achivement 13-14'!N650</f>
        <v>1386</v>
      </c>
      <c r="S21" s="163">
        <f>'Traget-Achivement 13-14'!O650</f>
        <v>13920</v>
      </c>
      <c r="T21" s="163">
        <f>'Traget-Achivement 13-14'!P650</f>
        <v>0</v>
      </c>
      <c r="U21" s="156">
        <f>'Traget-Achivement 13-14'!Q650</f>
        <v>15306</v>
      </c>
      <c r="V21" s="163">
        <f>'Traget-Achivement 13-14'!R650</f>
        <v>924</v>
      </c>
      <c r="W21" s="163">
        <f>'Traget-Achivement 13-14'!S650</f>
        <v>6960</v>
      </c>
      <c r="X21" s="163">
        <f>'Traget-Achivement 13-14'!T650</f>
        <v>0</v>
      </c>
      <c r="Y21" s="156">
        <f>'Traget-Achivement 13-14'!U650</f>
        <v>7884</v>
      </c>
    </row>
    <row r="22" spans="1:25" ht="19.5" customHeight="1">
      <c r="A22" s="35">
        <v>18</v>
      </c>
      <c r="B22" s="110" t="s">
        <v>41</v>
      </c>
      <c r="C22" s="163">
        <f>'Traget-Achivement 13-14'!$C$686</f>
        <v>373</v>
      </c>
      <c r="D22" s="163">
        <f>'Traget-Achivement 13-14'!$C$687</f>
        <v>149</v>
      </c>
      <c r="E22" s="163">
        <f>'Traget-Achivement 13-14'!$C$688</f>
        <v>85</v>
      </c>
      <c r="F22" s="163">
        <f>'Traget-Achivement 13-14'!$C$689</f>
        <v>58</v>
      </c>
      <c r="G22" s="156">
        <f>'Traget-Achivement 13-14'!C690</f>
        <v>665</v>
      </c>
      <c r="H22" s="163">
        <f>'Traget-Achivement 13-14'!D690</f>
        <v>9975</v>
      </c>
      <c r="I22" s="163">
        <f>'Traget-Achivement 13-14'!E690</f>
        <v>19624</v>
      </c>
      <c r="J22" s="163">
        <f>'Traget-Achivement 13-14'!F690</f>
        <v>16803.5</v>
      </c>
      <c r="K22" s="163">
        <f>'Traget-Achivement 13-14'!G690</f>
        <v>156992</v>
      </c>
      <c r="L22" s="163">
        <f>'Traget-Achivement 13-14'!H690</f>
        <v>0</v>
      </c>
      <c r="M22" s="156">
        <f>'Traget-Achivement 13-14'!I690</f>
        <v>183770.5</v>
      </c>
      <c r="N22" s="163">
        <f>'Traget-Achivement 13-14'!J690</f>
        <v>1891.5</v>
      </c>
      <c r="O22" s="163">
        <f>'Traget-Achivement 13-14'!K690</f>
        <v>9812</v>
      </c>
      <c r="P22" s="163">
        <f>'Traget-Achivement 13-14'!L690</f>
        <v>0</v>
      </c>
      <c r="Q22" s="156">
        <f>'Traget-Achivement 13-14'!M690</f>
        <v>11703.5</v>
      </c>
      <c r="R22" s="163">
        <f>'Traget-Achivement 13-14'!N690</f>
        <v>1995</v>
      </c>
      <c r="S22" s="163">
        <f>'Traget-Achivement 13-14'!O690</f>
        <v>19624</v>
      </c>
      <c r="T22" s="163">
        <f>'Traget-Achivement 13-14'!P690</f>
        <v>0</v>
      </c>
      <c r="U22" s="156">
        <f>'Traget-Achivement 13-14'!Q690</f>
        <v>21619</v>
      </c>
      <c r="V22" s="163">
        <f>'Traget-Achivement 13-14'!R690</f>
        <v>1330</v>
      </c>
      <c r="W22" s="163">
        <f>'Traget-Achivement 13-14'!S690</f>
        <v>9812</v>
      </c>
      <c r="X22" s="163">
        <f>'Traget-Achivement 13-14'!T690</f>
        <v>0</v>
      </c>
      <c r="Y22" s="156">
        <f>'Traget-Achivement 13-14'!U690</f>
        <v>11142</v>
      </c>
    </row>
    <row r="23" spans="1:25" ht="19.5" customHeight="1">
      <c r="A23" s="35">
        <v>19</v>
      </c>
      <c r="B23" s="110" t="s">
        <v>42</v>
      </c>
      <c r="C23" s="163">
        <f>'Traget-Achivement 13-14'!$C$724</f>
        <v>149</v>
      </c>
      <c r="D23" s="163">
        <f>'Traget-Achivement 13-14'!$C$725</f>
        <v>64</v>
      </c>
      <c r="E23" s="163">
        <f>'Traget-Achivement 13-14'!$C$726</f>
        <v>101</v>
      </c>
      <c r="F23" s="163">
        <f>'Traget-Achivement 13-14'!$C$727</f>
        <v>44</v>
      </c>
      <c r="G23" s="156">
        <f>'Traget-Achivement 13-14'!C728</f>
        <v>358</v>
      </c>
      <c r="H23" s="163">
        <f>'Traget-Achivement 13-14'!D728</f>
        <v>5370</v>
      </c>
      <c r="I23" s="163">
        <f>'Traget-Achivement 13-14'!E728</f>
        <v>10592</v>
      </c>
      <c r="J23" s="163">
        <f>'Traget-Achivement 13-14'!F728</f>
        <v>9010</v>
      </c>
      <c r="K23" s="163">
        <f>'Traget-Achivement 13-14'!G728</f>
        <v>84736</v>
      </c>
      <c r="L23" s="163">
        <f>'Traget-Achivement 13-14'!H728</f>
        <v>0</v>
      </c>
      <c r="M23" s="156">
        <f>'Traget-Achivement 13-14'!I728</f>
        <v>99116</v>
      </c>
      <c r="N23" s="163">
        <f>'Traget-Achivement 13-14'!J728</f>
        <v>1020</v>
      </c>
      <c r="O23" s="163">
        <f>'Traget-Achivement 13-14'!K728</f>
        <v>5296</v>
      </c>
      <c r="P23" s="163">
        <f>'Traget-Achivement 13-14'!L728</f>
        <v>0</v>
      </c>
      <c r="Q23" s="156">
        <f>'Traget-Achivement 13-14'!M728</f>
        <v>6316</v>
      </c>
      <c r="R23" s="163">
        <f>'Traget-Achivement 13-14'!N728</f>
        <v>1074</v>
      </c>
      <c r="S23" s="163">
        <f>'Traget-Achivement 13-14'!O728</f>
        <v>10592</v>
      </c>
      <c r="T23" s="163">
        <f>'Traget-Achivement 13-14'!P728</f>
        <v>0</v>
      </c>
      <c r="U23" s="156">
        <f>'Traget-Achivement 13-14'!Q728</f>
        <v>11666</v>
      </c>
      <c r="V23" s="163">
        <f>'Traget-Achivement 13-14'!R728</f>
        <v>716</v>
      </c>
      <c r="W23" s="163">
        <f>'Traget-Achivement 13-14'!S728</f>
        <v>5296</v>
      </c>
      <c r="X23" s="163">
        <f>'Traget-Achivement 13-14'!T728</f>
        <v>0</v>
      </c>
      <c r="Y23" s="156">
        <f>'Traget-Achivement 13-14'!U728</f>
        <v>6012</v>
      </c>
    </row>
    <row r="24" spans="1:25" ht="19.5" customHeight="1">
      <c r="A24" s="35">
        <v>20</v>
      </c>
      <c r="B24" s="110" t="s">
        <v>43</v>
      </c>
      <c r="C24" s="163">
        <f>'Traget-Achivement 13-14'!$C$763</f>
        <v>299</v>
      </c>
      <c r="D24" s="163">
        <f>'Traget-Achivement 13-14'!$C$764</f>
        <v>141</v>
      </c>
      <c r="E24" s="163">
        <f>'Traget-Achivement 13-14'!$C$765</f>
        <v>55</v>
      </c>
      <c r="F24" s="163">
        <f>'Traget-Achivement 13-14'!$C$766</f>
        <v>33</v>
      </c>
      <c r="G24" s="156">
        <f>'Traget-Achivement 13-14'!C767</f>
        <v>528</v>
      </c>
      <c r="H24" s="163">
        <f>'Traget-Achivement 13-14'!D767</f>
        <v>7920</v>
      </c>
      <c r="I24" s="163">
        <f>'Traget-Achivement 13-14'!E767</f>
        <v>15504</v>
      </c>
      <c r="J24" s="163">
        <f>'Traget-Achivement 13-14'!F767</f>
        <v>13443</v>
      </c>
      <c r="K24" s="163">
        <f>'Traget-Achivement 13-14'!G767</f>
        <v>124032</v>
      </c>
      <c r="L24" s="163">
        <f>'Traget-Achivement 13-14'!H767</f>
        <v>0</v>
      </c>
      <c r="M24" s="156">
        <f>'Traget-Achivement 13-14'!I767</f>
        <v>145395</v>
      </c>
      <c r="N24" s="163">
        <f>'Traget-Achivement 13-14'!J767</f>
        <v>1497</v>
      </c>
      <c r="O24" s="163">
        <f>'Traget-Achivement 13-14'!K767</f>
        <v>7752</v>
      </c>
      <c r="P24" s="163">
        <f>'Traget-Achivement 13-14'!L767</f>
        <v>0</v>
      </c>
      <c r="Q24" s="156">
        <f>'Traget-Achivement 13-14'!M767</f>
        <v>9249</v>
      </c>
      <c r="R24" s="163">
        <f>'Traget-Achivement 13-14'!N767</f>
        <v>1584</v>
      </c>
      <c r="S24" s="163">
        <f>'Traget-Achivement 13-14'!O767</f>
        <v>15504</v>
      </c>
      <c r="T24" s="163">
        <f>'Traget-Achivement 13-14'!P767</f>
        <v>0</v>
      </c>
      <c r="U24" s="156">
        <f>'Traget-Achivement 13-14'!Q767</f>
        <v>17088</v>
      </c>
      <c r="V24" s="163">
        <f>'Traget-Achivement 13-14'!R767</f>
        <v>1056</v>
      </c>
      <c r="W24" s="163">
        <f>'Traget-Achivement 13-14'!S767</f>
        <v>7752</v>
      </c>
      <c r="X24" s="163">
        <f>'Traget-Achivement 13-14'!T767</f>
        <v>0</v>
      </c>
      <c r="Y24" s="156">
        <f>'Traget-Achivement 13-14'!U767</f>
        <v>8808</v>
      </c>
    </row>
    <row r="25" spans="1:25" ht="19.5" customHeight="1">
      <c r="A25" s="35">
        <v>21</v>
      </c>
      <c r="B25" s="110" t="s">
        <v>36</v>
      </c>
      <c r="C25" s="163">
        <f>'Traget-Achivement 13-14'!$C$801</f>
        <v>261</v>
      </c>
      <c r="D25" s="163">
        <f>'Traget-Achivement 13-14'!$C$802</f>
        <v>105</v>
      </c>
      <c r="E25" s="163">
        <f>'Traget-Achivement 13-14'!$C$803</f>
        <v>20</v>
      </c>
      <c r="F25" s="163">
        <f>'Traget-Achivement 13-14'!$C$804</f>
        <v>19</v>
      </c>
      <c r="G25" s="156">
        <f>'Traget-Achivement 13-14'!C805</f>
        <v>405</v>
      </c>
      <c r="H25" s="163">
        <f>'Traget-Achivement 13-14'!D805</f>
        <v>6075</v>
      </c>
      <c r="I25" s="163">
        <f>'Traget-Achivement 13-14'!E805</f>
        <v>11968</v>
      </c>
      <c r="J25" s="163">
        <f>'Traget-Achivement 13-14'!F805</f>
        <v>10212</v>
      </c>
      <c r="K25" s="163">
        <f>'Traget-Achivement 13-14'!G805</f>
        <v>95744</v>
      </c>
      <c r="L25" s="163">
        <f>'Traget-Achivement 13-14'!H805</f>
        <v>0</v>
      </c>
      <c r="M25" s="156">
        <f>'Traget-Achivement 13-14'!I805</f>
        <v>112031</v>
      </c>
      <c r="N25" s="163">
        <f>'Traget-Achivement 13-14'!J805</f>
        <v>1153</v>
      </c>
      <c r="O25" s="163">
        <f>'Traget-Achivement 13-14'!K805</f>
        <v>5984</v>
      </c>
      <c r="P25" s="163">
        <f>'Traget-Achivement 13-14'!L805</f>
        <v>0</v>
      </c>
      <c r="Q25" s="156">
        <f>'Traget-Achivement 13-14'!M805</f>
        <v>7137</v>
      </c>
      <c r="R25" s="163">
        <f>'Traget-Achivement 13-14'!N805</f>
        <v>1215</v>
      </c>
      <c r="S25" s="163">
        <f>'Traget-Achivement 13-14'!O805</f>
        <v>11968</v>
      </c>
      <c r="T25" s="163">
        <f>'Traget-Achivement 13-14'!P805</f>
        <v>0</v>
      </c>
      <c r="U25" s="156">
        <f>'Traget-Achivement 13-14'!Q805</f>
        <v>13183</v>
      </c>
      <c r="V25" s="163">
        <f>'Traget-Achivement 13-14'!R805</f>
        <v>810</v>
      </c>
      <c r="W25" s="163">
        <f>'Traget-Achivement 13-14'!S805</f>
        <v>5984</v>
      </c>
      <c r="X25" s="163">
        <f>'Traget-Achivement 13-14'!T805</f>
        <v>0</v>
      </c>
      <c r="Y25" s="156">
        <f>'Traget-Achivement 13-14'!U805</f>
        <v>6794</v>
      </c>
    </row>
    <row r="26" spans="1:25" ht="19.5" customHeight="1">
      <c r="A26" s="35">
        <v>22</v>
      </c>
      <c r="B26" s="109" t="s">
        <v>44</v>
      </c>
      <c r="C26" s="163">
        <f>'Traget-Achivement 13-14'!$C$842</f>
        <v>472</v>
      </c>
      <c r="D26" s="163">
        <f>'Traget-Achivement 13-14'!$C$843</f>
        <v>253</v>
      </c>
      <c r="E26" s="163">
        <f>'Traget-Achivement 13-14'!$C$844</f>
        <v>315</v>
      </c>
      <c r="F26" s="163">
        <f>'Traget-Achivement 13-14'!$C$845</f>
        <v>169</v>
      </c>
      <c r="G26" s="156">
        <f>'Traget-Achivement 13-14'!C846</f>
        <v>737</v>
      </c>
      <c r="H26" s="163">
        <f>'Traget-Achivement 13-14'!D846</f>
        <v>18135</v>
      </c>
      <c r="I26" s="163">
        <f>'Traget-Achivement 13-14'!E846</f>
        <v>35312</v>
      </c>
      <c r="J26" s="163">
        <f>'Traget-Achivement 13-14'!F846</f>
        <v>31029</v>
      </c>
      <c r="K26" s="163">
        <f>'Traget-Achivement 13-14'!G846</f>
        <v>282496</v>
      </c>
      <c r="L26" s="163">
        <f>'Traget-Achivement 13-14'!H846</f>
        <v>0</v>
      </c>
      <c r="M26" s="156">
        <f>'Traget-Achivement 13-14'!I846</f>
        <v>331660</v>
      </c>
      <c r="N26" s="163">
        <f>'Traget-Achivement 13-14'!J846</f>
        <v>3416</v>
      </c>
      <c r="O26" s="163">
        <f>'Traget-Achivement 13-14'!K846</f>
        <v>17656</v>
      </c>
      <c r="P26" s="163">
        <f>'Traget-Achivement 13-14'!L846</f>
        <v>0</v>
      </c>
      <c r="Q26" s="156">
        <f>'Traget-Achivement 13-14'!M846</f>
        <v>21072</v>
      </c>
      <c r="R26" s="163">
        <f>'Traget-Achivement 13-14'!N846</f>
        <v>3627</v>
      </c>
      <c r="S26" s="163">
        <f>'Traget-Achivement 13-14'!O846</f>
        <v>35312</v>
      </c>
      <c r="T26" s="163">
        <f>'Traget-Achivement 13-14'!P846</f>
        <v>0</v>
      </c>
      <c r="U26" s="156">
        <f>'Traget-Achivement 13-14'!Q846</f>
        <v>38939</v>
      </c>
      <c r="V26" s="163">
        <f>'Traget-Achivement 13-14'!R846</f>
        <v>2418</v>
      </c>
      <c r="W26" s="163">
        <f>'Traget-Achivement 13-14'!S846</f>
        <v>17656</v>
      </c>
      <c r="X26" s="163">
        <f>'Traget-Achivement 13-14'!T846</f>
        <v>0</v>
      </c>
      <c r="Y26" s="156">
        <f>'Traget-Achivement 13-14'!U846</f>
        <v>20074</v>
      </c>
    </row>
    <row r="27" spans="1:26" ht="19.5" customHeight="1">
      <c r="A27" s="35">
        <v>23</v>
      </c>
      <c r="B27" s="110" t="s">
        <v>45</v>
      </c>
      <c r="C27" s="163">
        <f>'Traget-Achivement 13-14'!$C$882</f>
        <v>217</v>
      </c>
      <c r="D27" s="163">
        <f>'Traget-Achivement 13-14'!$C$883</f>
        <v>83</v>
      </c>
      <c r="E27" s="163">
        <f>'Traget-Achivement 13-14'!$C$884</f>
        <v>144</v>
      </c>
      <c r="F27" s="163">
        <f>'Traget-Achivement 13-14'!$C$885</f>
        <v>54</v>
      </c>
      <c r="G27" s="156">
        <f>'Traget-Achivement 13-14'!C886</f>
        <v>498</v>
      </c>
      <c r="H27" s="163">
        <f>'Traget-Achivement 13-14'!D886</f>
        <v>7470</v>
      </c>
      <c r="I27" s="163">
        <f>'Traget-Achivement 13-14'!E886</f>
        <v>14840</v>
      </c>
      <c r="J27" s="163">
        <f>'Traget-Achivement 13-14'!F886</f>
        <v>12394.5</v>
      </c>
      <c r="K27" s="163">
        <f>'Traget-Achivement 13-14'!G886</f>
        <v>118720</v>
      </c>
      <c r="L27" s="163">
        <f>'Traget-Achivement 13-14'!H886</f>
        <v>0</v>
      </c>
      <c r="M27" s="156">
        <f>'Traget-Achivement 13-14'!I886</f>
        <v>138584.5</v>
      </c>
      <c r="N27" s="163">
        <f>'Traget-Achivement 13-14'!J886</f>
        <v>1425.5</v>
      </c>
      <c r="O27" s="163">
        <f>'Traget-Achivement 13-14'!K886</f>
        <v>7420</v>
      </c>
      <c r="P27" s="163">
        <f>'Traget-Achivement 13-14'!L886</f>
        <v>0</v>
      </c>
      <c r="Q27" s="156">
        <f>'Traget-Achivement 13-14'!M886</f>
        <v>8845.5</v>
      </c>
      <c r="R27" s="163">
        <f>'Traget-Achivement 13-14'!N886</f>
        <v>1494</v>
      </c>
      <c r="S27" s="163">
        <f>'Traget-Achivement 13-14'!O886</f>
        <v>14840</v>
      </c>
      <c r="T27" s="163">
        <f>'Traget-Achivement 13-14'!P886</f>
        <v>0</v>
      </c>
      <c r="U27" s="156">
        <f>'Traget-Achivement 13-14'!Q886</f>
        <v>16334</v>
      </c>
      <c r="V27" s="163">
        <f>'Traget-Achivement 13-14'!R886</f>
        <v>996</v>
      </c>
      <c r="W27" s="163">
        <f>'Traget-Achivement 13-14'!S886</f>
        <v>7420</v>
      </c>
      <c r="X27" s="163">
        <f>'Traget-Achivement 13-14'!T886</f>
        <v>0</v>
      </c>
      <c r="Y27" s="156">
        <f>'Traget-Achivement 13-14'!U886</f>
        <v>8416</v>
      </c>
      <c r="Z27" s="9">
        <f>'Traget-Achivement 13-14'!V886</f>
        <v>0</v>
      </c>
    </row>
    <row r="28" spans="1:25" ht="19.5" customHeight="1">
      <c r="A28" s="35">
        <v>24</v>
      </c>
      <c r="B28" s="110" t="s">
        <v>46</v>
      </c>
      <c r="C28" s="127">
        <v>158</v>
      </c>
      <c r="D28" s="127">
        <v>55</v>
      </c>
      <c r="E28" s="163">
        <f>'Traget-Achivement 13-14'!$C$923</f>
        <v>39</v>
      </c>
      <c r="F28" s="156">
        <f>E28+D28+C28</f>
        <v>252</v>
      </c>
      <c r="G28" s="156">
        <f>'Traget-Achivement 13-14'!C924</f>
        <v>357</v>
      </c>
      <c r="H28" s="163">
        <f>'Traget-Achivement 13-14'!D924</f>
        <v>5355</v>
      </c>
      <c r="I28" s="163">
        <f>'Traget-Achivement 13-14'!E924</f>
        <v>10672</v>
      </c>
      <c r="J28" s="163">
        <f>'Traget-Achivement 13-14'!F924</f>
        <v>8841</v>
      </c>
      <c r="K28" s="163">
        <f>'Traget-Achivement 13-14'!G924</f>
        <v>85376</v>
      </c>
      <c r="L28" s="163">
        <f>'Traget-Achivement 13-14'!H924</f>
        <v>0</v>
      </c>
      <c r="M28" s="156">
        <f>'Traget-Achivement 13-14'!I924</f>
        <v>99572</v>
      </c>
      <c r="N28" s="163">
        <f>'Traget-Achivement 13-14'!J924</f>
        <v>1024</v>
      </c>
      <c r="O28" s="163">
        <f>'Traget-Achivement 13-14'!K924</f>
        <v>5336</v>
      </c>
      <c r="P28" s="163">
        <f>'Traget-Achivement 13-14'!L924</f>
        <v>0</v>
      </c>
      <c r="Q28" s="156">
        <f>'Traget-Achivement 13-14'!M924</f>
        <v>6360</v>
      </c>
      <c r="R28" s="163">
        <f>'Traget-Achivement 13-14'!N924</f>
        <v>1071</v>
      </c>
      <c r="S28" s="163">
        <f>'Traget-Achivement 13-14'!O924</f>
        <v>10672</v>
      </c>
      <c r="T28" s="163">
        <f>'Traget-Achivement 13-14'!P924</f>
        <v>0</v>
      </c>
      <c r="U28" s="156">
        <f>'Traget-Achivement 13-14'!Q924</f>
        <v>11743</v>
      </c>
      <c r="V28" s="163">
        <f>'Traget-Achivement 13-14'!R924</f>
        <v>714</v>
      </c>
      <c r="W28" s="163">
        <f>'Traget-Achivement 13-14'!S924</f>
        <v>5336</v>
      </c>
      <c r="X28" s="163">
        <f>'Traget-Achivement 13-14'!T924</f>
        <v>0</v>
      </c>
      <c r="Y28" s="156">
        <f>'Traget-Achivement 13-14'!U924</f>
        <v>6050</v>
      </c>
    </row>
    <row r="29" spans="1:25" ht="19.5" customHeight="1">
      <c r="A29" s="35">
        <v>25</v>
      </c>
      <c r="B29" s="110" t="s">
        <v>47</v>
      </c>
      <c r="C29" s="127">
        <v>286</v>
      </c>
      <c r="D29" s="127">
        <v>68</v>
      </c>
      <c r="E29" s="163">
        <f>'Traget-Achivement 13-14'!$C$963</f>
        <v>11</v>
      </c>
      <c r="F29" s="163">
        <f>E29+D29+C29</f>
        <v>365</v>
      </c>
      <c r="G29" s="156">
        <f>'Traget-Achivement 13-14'!C964</f>
        <v>390</v>
      </c>
      <c r="H29" s="163">
        <f>'Traget-Achivement 13-14'!D964</f>
        <v>5850</v>
      </c>
      <c r="I29" s="163">
        <f>'Traget-Achivement 13-14'!E964</f>
        <v>11848</v>
      </c>
      <c r="J29" s="163">
        <f>'Traget-Achivement 13-14'!F964</f>
        <v>9409.5</v>
      </c>
      <c r="K29" s="163">
        <f>'Traget-Achivement 13-14'!G964</f>
        <v>94784</v>
      </c>
      <c r="L29" s="163">
        <f>'Traget-Achivement 13-14'!H964</f>
        <v>0</v>
      </c>
      <c r="M29" s="156">
        <f>'Traget-Achivement 13-14'!I964</f>
        <v>110043.5</v>
      </c>
      <c r="N29" s="163">
        <f>'Traget-Achivement 13-14'!J964</f>
        <v>1130.5</v>
      </c>
      <c r="O29" s="163">
        <f>'Traget-Achivement 13-14'!K964</f>
        <v>5924</v>
      </c>
      <c r="P29" s="163">
        <f>'Traget-Achivement 13-14'!L964</f>
        <v>0</v>
      </c>
      <c r="Q29" s="156">
        <f>'Traget-Achivement 13-14'!M964</f>
        <v>7054.5</v>
      </c>
      <c r="R29" s="163">
        <f>'Traget-Achivement 13-14'!N964</f>
        <v>1170</v>
      </c>
      <c r="S29" s="163">
        <f>'Traget-Achivement 13-14'!O964</f>
        <v>11848</v>
      </c>
      <c r="T29" s="163">
        <f>'Traget-Achivement 13-14'!P964</f>
        <v>0</v>
      </c>
      <c r="U29" s="156">
        <f>'Traget-Achivement 13-14'!Q964</f>
        <v>13018</v>
      </c>
      <c r="V29" s="163">
        <f>'Traget-Achivement 13-14'!R964</f>
        <v>780</v>
      </c>
      <c r="W29" s="163">
        <f>'Traget-Achivement 13-14'!S964</f>
        <v>5924</v>
      </c>
      <c r="X29" s="163">
        <f>'Traget-Achivement 13-14'!T964</f>
        <v>0</v>
      </c>
      <c r="Y29" s="156">
        <f>'Traget-Achivement 13-14'!U964</f>
        <v>6704</v>
      </c>
    </row>
    <row r="30" spans="1:25" ht="19.5" customHeight="1">
      <c r="A30" s="35">
        <v>26</v>
      </c>
      <c r="B30" s="110" t="s">
        <v>48</v>
      </c>
      <c r="C30" s="163">
        <f>'Traget-Achivement 13-14'!$C$1001</f>
        <v>352</v>
      </c>
      <c r="D30" s="163">
        <f>'Traget-Achivement 13-14'!$C$1002</f>
        <v>155</v>
      </c>
      <c r="E30" s="163">
        <f>'Traget-Achivement 13-14'!$C$1003</f>
        <v>50</v>
      </c>
      <c r="F30" s="163">
        <f>'Traget-Achivement 13-14'!$C$1004</f>
        <v>21</v>
      </c>
      <c r="G30" s="156">
        <f>'Traget-Achivement 13-14'!C1005</f>
        <v>578</v>
      </c>
      <c r="H30" s="163">
        <f>'Traget-Achivement 13-14'!D1005</f>
        <v>8670</v>
      </c>
      <c r="I30" s="163">
        <f>'Traget-Achivement 13-14'!E1005</f>
        <v>17088</v>
      </c>
      <c r="J30" s="163">
        <f>'Traget-Achivement 13-14'!F1005</f>
        <v>14564</v>
      </c>
      <c r="K30" s="163">
        <f>'Traget-Achivement 13-14'!G1005</f>
        <v>136704</v>
      </c>
      <c r="L30" s="163">
        <f>'Traget-Achivement 13-14'!H1005</f>
        <v>0</v>
      </c>
      <c r="M30" s="156">
        <f>'Traget-Achivement 13-14'!I1005</f>
        <v>159938</v>
      </c>
      <c r="N30" s="163">
        <f>'Traget-Achivement 13-14'!J1005</f>
        <v>1646</v>
      </c>
      <c r="O30" s="163">
        <f>'Traget-Achivement 13-14'!K1005</f>
        <v>8544</v>
      </c>
      <c r="P30" s="163">
        <f>'Traget-Achivement 13-14'!L1005</f>
        <v>0</v>
      </c>
      <c r="Q30" s="156">
        <f>'Traget-Achivement 13-14'!M1005</f>
        <v>10190</v>
      </c>
      <c r="R30" s="163">
        <f>'Traget-Achivement 13-14'!N1005</f>
        <v>1734</v>
      </c>
      <c r="S30" s="163">
        <f>'Traget-Achivement 13-14'!O1005</f>
        <v>17088</v>
      </c>
      <c r="T30" s="163">
        <f>'Traget-Achivement 13-14'!P1005</f>
        <v>0</v>
      </c>
      <c r="U30" s="156">
        <f>'Traget-Achivement 13-14'!Q1005</f>
        <v>18822</v>
      </c>
      <c r="V30" s="163">
        <f>'Traget-Achivement 13-14'!R1005</f>
        <v>1156</v>
      </c>
      <c r="W30" s="163">
        <f>'Traget-Achivement 13-14'!S1005</f>
        <v>8544</v>
      </c>
      <c r="X30" s="163">
        <f>'Traget-Achivement 13-14'!T1005</f>
        <v>0</v>
      </c>
      <c r="Y30" s="156">
        <f>'Traget-Achivement 13-14'!U1005</f>
        <v>9700</v>
      </c>
    </row>
    <row r="31" spans="1:25" ht="19.5" customHeight="1">
      <c r="A31" s="35">
        <v>27</v>
      </c>
      <c r="B31" s="110" t="s">
        <v>49</v>
      </c>
      <c r="C31" s="163">
        <f>'Traget-Achivement 13-14'!$C$1038</f>
        <v>109</v>
      </c>
      <c r="D31" s="163">
        <f>'Traget-Achivement 13-14'!$C$1039</f>
        <v>42</v>
      </c>
      <c r="E31" s="163">
        <f>'Traget-Achivement 13-14'!$C$1040</f>
        <v>6</v>
      </c>
      <c r="F31" s="163">
        <f>'Traget-Achivement 13-14'!$C$1041</f>
        <v>6</v>
      </c>
      <c r="G31" s="156">
        <f>'Traget-Achivement 13-14'!C1042</f>
        <v>163</v>
      </c>
      <c r="H31" s="163">
        <f>'Traget-Achivement 13-14'!D1042</f>
        <v>2445</v>
      </c>
      <c r="I31" s="163">
        <f>'Traget-Achivement 13-14'!E1042</f>
        <v>4832</v>
      </c>
      <c r="J31" s="163">
        <f>'Traget-Achivement 13-14'!F1042</f>
        <v>4090</v>
      </c>
      <c r="K31" s="163">
        <f>'Traget-Achivement 13-14'!G1042</f>
        <v>38656</v>
      </c>
      <c r="L31" s="163">
        <f>'Traget-Achivement 13-14'!H1042</f>
        <v>0</v>
      </c>
      <c r="M31" s="156">
        <f>'Traget-Achivement 13-14'!I1042</f>
        <v>45191</v>
      </c>
      <c r="N31" s="163">
        <f>'Traget-Achivement 13-14'!J1042</f>
        <v>465</v>
      </c>
      <c r="O31" s="163">
        <f>'Traget-Achivement 13-14'!K1042</f>
        <v>2416</v>
      </c>
      <c r="P31" s="163">
        <f>'Traget-Achivement 13-14'!L1042</f>
        <v>0</v>
      </c>
      <c r="Q31" s="156">
        <f>'Traget-Achivement 13-14'!M1042</f>
        <v>2881</v>
      </c>
      <c r="R31" s="163">
        <f>'Traget-Achivement 13-14'!N1042</f>
        <v>489</v>
      </c>
      <c r="S31" s="163">
        <f>'Traget-Achivement 13-14'!O1042</f>
        <v>4832</v>
      </c>
      <c r="T31" s="163">
        <f>'Traget-Achivement 13-14'!P1042</f>
        <v>0</v>
      </c>
      <c r="U31" s="156">
        <f>'Traget-Achivement 13-14'!Q1042</f>
        <v>5321</v>
      </c>
      <c r="V31" s="163">
        <f>'Traget-Achivement 13-14'!R1042</f>
        <v>326</v>
      </c>
      <c r="W31" s="163">
        <f>'Traget-Achivement 13-14'!S1042</f>
        <v>2416</v>
      </c>
      <c r="X31" s="163">
        <f>'Traget-Achivement 13-14'!T1042</f>
        <v>0</v>
      </c>
      <c r="Y31" s="156">
        <f>'Traget-Achivement 13-14'!U1042</f>
        <v>2742</v>
      </c>
    </row>
    <row r="32" spans="1:25" ht="19.5" customHeight="1">
      <c r="A32" s="35">
        <v>28</v>
      </c>
      <c r="B32" s="110" t="s">
        <v>50</v>
      </c>
      <c r="C32" s="163">
        <f>'Traget-Achivement 13-14'!$C$1077</f>
        <v>156</v>
      </c>
      <c r="D32" s="163">
        <f>'Traget-Achivement 13-14'!$C$1078</f>
        <v>156</v>
      </c>
      <c r="E32" s="163">
        <f>'Traget-Achivement 13-14'!$C$1079</f>
        <v>105</v>
      </c>
      <c r="F32" s="163">
        <f>'Traget-Achivement 13-14'!$C$1080</f>
        <v>40</v>
      </c>
      <c r="G32" s="156">
        <f>'Traget-Achivement 13-14'!C1081</f>
        <v>417</v>
      </c>
      <c r="H32" s="163">
        <f>'Traget-Achivement 13-14'!D1081</f>
        <v>6855</v>
      </c>
      <c r="I32" s="163">
        <f>'Traget-Achivement 13-14'!E1081</f>
        <v>13056</v>
      </c>
      <c r="J32" s="163">
        <f>'Traget-Achivement 13-14'!F1081</f>
        <v>12112</v>
      </c>
      <c r="K32" s="163">
        <f>'Traget-Achivement 13-14'!G1081</f>
        <v>104448</v>
      </c>
      <c r="L32" s="163">
        <f>'Traget-Achivement 13-14'!H1081</f>
        <v>0</v>
      </c>
      <c r="M32" s="156">
        <f>'Traget-Achivement 13-14'!I1081</f>
        <v>123415</v>
      </c>
      <c r="N32" s="163">
        <f>'Traget-Achivement 13-14'!J1081</f>
        <v>1273</v>
      </c>
      <c r="O32" s="163">
        <f>'Traget-Achivement 13-14'!K1081</f>
        <v>6528</v>
      </c>
      <c r="P32" s="163">
        <f>'Traget-Achivement 13-14'!L1081</f>
        <v>0</v>
      </c>
      <c r="Q32" s="156">
        <f>'Traget-Achivement 13-14'!M1081</f>
        <v>7801</v>
      </c>
      <c r="R32" s="163">
        <f>'Traget-Achivement 13-14'!N1081</f>
        <v>1371</v>
      </c>
      <c r="S32" s="163">
        <f>'Traget-Achivement 13-14'!O1081</f>
        <v>13056</v>
      </c>
      <c r="T32" s="163">
        <f>'Traget-Achivement 13-14'!P1081</f>
        <v>0</v>
      </c>
      <c r="U32" s="156">
        <f>'Traget-Achivement 13-14'!Q1081</f>
        <v>14427</v>
      </c>
      <c r="V32" s="163">
        <f>'Traget-Achivement 13-14'!R1081</f>
        <v>914</v>
      </c>
      <c r="W32" s="163">
        <f>'Traget-Achivement 13-14'!S1081</f>
        <v>6528</v>
      </c>
      <c r="X32" s="163">
        <f>'Traget-Achivement 13-14'!T1081</f>
        <v>0</v>
      </c>
      <c r="Y32" s="156">
        <f>'Traget-Achivement 13-14'!U1081</f>
        <v>7442</v>
      </c>
    </row>
    <row r="33" spans="1:25" ht="19.5" customHeight="1">
      <c r="A33" s="35">
        <v>29</v>
      </c>
      <c r="B33" s="110" t="s">
        <v>107</v>
      </c>
      <c r="C33" s="163">
        <f>'Traget-Achivement 13-14'!$C$1117</f>
        <v>76</v>
      </c>
      <c r="D33" s="163">
        <f>'Traget-Achivement 13-14'!$C$1118</f>
        <v>33</v>
      </c>
      <c r="E33" s="163">
        <f>'Traget-Achivement 13-14'!$C$1119</f>
        <v>50</v>
      </c>
      <c r="F33" s="163">
        <f>'Traget-Achivement 13-14'!$C$1120</f>
        <v>22</v>
      </c>
      <c r="G33" s="156">
        <f>'Traget-Achivement 13-14'!C1121</f>
        <v>181</v>
      </c>
      <c r="H33" s="163">
        <f>'Traget-Achivement 13-14'!D1121</f>
        <v>2715</v>
      </c>
      <c r="I33" s="163">
        <f>'Traget-Achivement 13-14'!E1121</f>
        <v>5352</v>
      </c>
      <c r="J33" s="163">
        <f>'Traget-Achivement 13-14'!F1121</f>
        <v>4559.5</v>
      </c>
      <c r="K33" s="163">
        <f>'Traget-Achivement 13-14'!G1121</f>
        <v>42816</v>
      </c>
      <c r="L33" s="163">
        <f>'Traget-Achivement 13-14'!H1121</f>
        <v>0</v>
      </c>
      <c r="M33" s="156">
        <f>'Traget-Achivement 13-14'!I1121</f>
        <v>50090.5</v>
      </c>
      <c r="N33" s="163">
        <f>'Traget-Achivement 13-14'!J1121</f>
        <v>515.5</v>
      </c>
      <c r="O33" s="163">
        <f>'Traget-Achivement 13-14'!K1121</f>
        <v>2676</v>
      </c>
      <c r="P33" s="163">
        <f>'Traget-Achivement 13-14'!L1121</f>
        <v>0</v>
      </c>
      <c r="Q33" s="156">
        <f>'Traget-Achivement 13-14'!M1121</f>
        <v>3191.5</v>
      </c>
      <c r="R33" s="163">
        <f>'Traget-Achivement 13-14'!N1121</f>
        <v>543</v>
      </c>
      <c r="S33" s="163">
        <f>'Traget-Achivement 13-14'!O1121</f>
        <v>5352</v>
      </c>
      <c r="T33" s="163">
        <f>'Traget-Achivement 13-14'!P1121</f>
        <v>0</v>
      </c>
      <c r="U33" s="156">
        <f>'Traget-Achivement 13-14'!Q1121</f>
        <v>5895</v>
      </c>
      <c r="V33" s="163">
        <f>'Traget-Achivement 13-14'!R1121</f>
        <v>362</v>
      </c>
      <c r="W33" s="163">
        <f>'Traget-Achivement 13-14'!S1121</f>
        <v>2676</v>
      </c>
      <c r="X33" s="163">
        <f>'Traget-Achivement 13-14'!T1121</f>
        <v>0</v>
      </c>
      <c r="Y33" s="156">
        <f>'Traget-Achivement 13-14'!U1121</f>
        <v>3038</v>
      </c>
    </row>
    <row r="34" spans="1:25" ht="19.5" customHeight="1">
      <c r="A34" s="35"/>
      <c r="B34" s="110" t="s">
        <v>295</v>
      </c>
      <c r="C34" s="169">
        <f>SUM(C5:C33)</f>
        <v>6445</v>
      </c>
      <c r="D34" s="163">
        <f aca="true" t="shared" si="0" ref="D34:Y34">SUM(D5:D33)</f>
        <v>3036</v>
      </c>
      <c r="E34" s="163">
        <f t="shared" si="0"/>
        <v>3047</v>
      </c>
      <c r="F34" s="163">
        <f t="shared" si="0"/>
        <v>1833</v>
      </c>
      <c r="G34" s="126">
        <f t="shared" si="0"/>
        <v>11870</v>
      </c>
      <c r="H34" s="126">
        <f t="shared" si="0"/>
        <v>185730</v>
      </c>
      <c r="I34" s="126">
        <f t="shared" si="0"/>
        <v>366224</v>
      </c>
      <c r="J34" s="126">
        <f t="shared" si="0"/>
        <v>311779</v>
      </c>
      <c r="K34" s="126">
        <f t="shared" si="0"/>
        <v>2907224</v>
      </c>
      <c r="L34" s="126">
        <f t="shared" si="0"/>
        <v>0</v>
      </c>
      <c r="M34" s="126">
        <f t="shared" si="0"/>
        <v>3404733</v>
      </c>
      <c r="N34" s="126">
        <f t="shared" si="0"/>
        <v>35271</v>
      </c>
      <c r="O34" s="126">
        <f t="shared" si="0"/>
        <v>183112</v>
      </c>
      <c r="P34" s="126">
        <f t="shared" si="0"/>
        <v>0</v>
      </c>
      <c r="Q34" s="126">
        <f t="shared" si="0"/>
        <v>218383</v>
      </c>
      <c r="R34" s="126">
        <f t="shared" si="0"/>
        <v>37146</v>
      </c>
      <c r="S34" s="126">
        <f t="shared" si="0"/>
        <v>366224</v>
      </c>
      <c r="T34" s="126">
        <f t="shared" si="0"/>
        <v>0</v>
      </c>
      <c r="U34" s="126">
        <f t="shared" si="0"/>
        <v>403370</v>
      </c>
      <c r="V34" s="126">
        <f t="shared" si="0"/>
        <v>24764</v>
      </c>
      <c r="W34" s="126">
        <f t="shared" si="0"/>
        <v>183112</v>
      </c>
      <c r="X34" s="126">
        <f t="shared" si="0"/>
        <v>0</v>
      </c>
      <c r="Y34" s="126">
        <f t="shared" si="0"/>
        <v>207876</v>
      </c>
    </row>
    <row r="35" spans="1:25" ht="19.5" customHeight="1">
      <c r="A35" s="12"/>
      <c r="B35" s="73"/>
      <c r="C35" s="151"/>
      <c r="D35" s="151"/>
      <c r="E35" s="151"/>
      <c r="F35" s="151"/>
      <c r="G35" s="147"/>
      <c r="H35" s="147"/>
      <c r="I35" s="147"/>
      <c r="J35" s="257" t="s">
        <v>76</v>
      </c>
      <c r="K35" s="257"/>
      <c r="L35" s="257"/>
      <c r="M35" s="257"/>
      <c r="N35" s="257" t="s">
        <v>75</v>
      </c>
      <c r="O35" s="257"/>
      <c r="P35" s="257"/>
      <c r="Q35" s="257"/>
      <c r="R35" s="257" t="s">
        <v>77</v>
      </c>
      <c r="S35" s="257"/>
      <c r="T35" s="257"/>
      <c r="U35" s="257"/>
      <c r="V35" s="257" t="s">
        <v>78</v>
      </c>
      <c r="W35" s="257"/>
      <c r="X35" s="257"/>
      <c r="Y35" s="257"/>
    </row>
    <row r="36" spans="1:26" ht="19.5" customHeight="1">
      <c r="A36" s="7" t="s">
        <v>253</v>
      </c>
      <c r="B36" s="72" t="s">
        <v>254</v>
      </c>
      <c r="C36" s="167" t="s">
        <v>16</v>
      </c>
      <c r="D36" s="167" t="s">
        <v>17</v>
      </c>
      <c r="E36" s="167" t="s">
        <v>72</v>
      </c>
      <c r="F36" s="167" t="s">
        <v>19</v>
      </c>
      <c r="G36" s="168" t="s">
        <v>10</v>
      </c>
      <c r="H36" s="168" t="s">
        <v>73</v>
      </c>
      <c r="I36" s="168" t="s">
        <v>105</v>
      </c>
      <c r="J36" s="168" t="s">
        <v>74</v>
      </c>
      <c r="K36" s="168" t="s">
        <v>8</v>
      </c>
      <c r="L36" s="168" t="s">
        <v>111</v>
      </c>
      <c r="M36" s="168" t="s">
        <v>10</v>
      </c>
      <c r="N36" s="168" t="s">
        <v>74</v>
      </c>
      <c r="O36" s="168" t="s">
        <v>8</v>
      </c>
      <c r="P36" s="168" t="s">
        <v>111</v>
      </c>
      <c r="Q36" s="168" t="s">
        <v>10</v>
      </c>
      <c r="R36" s="168" t="s">
        <v>74</v>
      </c>
      <c r="S36" s="168" t="s">
        <v>8</v>
      </c>
      <c r="T36" s="168" t="s">
        <v>111</v>
      </c>
      <c r="U36" s="168" t="s">
        <v>10</v>
      </c>
      <c r="V36" s="168" t="s">
        <v>74</v>
      </c>
      <c r="W36" s="168" t="s">
        <v>8</v>
      </c>
      <c r="X36" s="168" t="s">
        <v>111</v>
      </c>
      <c r="Y36" s="168" t="s">
        <v>10</v>
      </c>
      <c r="Z36" s="7"/>
    </row>
    <row r="37" spans="1:26" ht="19.5" customHeight="1">
      <c r="A37" s="35"/>
      <c r="B37" s="110" t="s">
        <v>296</v>
      </c>
      <c r="C37" s="156">
        <f>C34</f>
        <v>6445</v>
      </c>
      <c r="D37" s="156">
        <f aca="true" t="shared" si="1" ref="D37:Y37">D34</f>
        <v>3036</v>
      </c>
      <c r="E37" s="156">
        <f t="shared" si="1"/>
        <v>3047</v>
      </c>
      <c r="F37" s="156">
        <f t="shared" si="1"/>
        <v>1833</v>
      </c>
      <c r="G37" s="166">
        <f t="shared" si="1"/>
        <v>11870</v>
      </c>
      <c r="H37" s="126">
        <f t="shared" si="1"/>
        <v>185730</v>
      </c>
      <c r="I37" s="126">
        <f t="shared" si="1"/>
        <v>366224</v>
      </c>
      <c r="J37" s="126">
        <f t="shared" si="1"/>
        <v>311779</v>
      </c>
      <c r="K37" s="126">
        <f t="shared" si="1"/>
        <v>2907224</v>
      </c>
      <c r="L37" s="126">
        <f t="shared" si="1"/>
        <v>0</v>
      </c>
      <c r="M37" s="166">
        <f t="shared" si="1"/>
        <v>3404733</v>
      </c>
      <c r="N37" s="126">
        <f t="shared" si="1"/>
        <v>35271</v>
      </c>
      <c r="O37" s="126">
        <f t="shared" si="1"/>
        <v>183112</v>
      </c>
      <c r="P37" s="126">
        <f t="shared" si="1"/>
        <v>0</v>
      </c>
      <c r="Q37" s="166">
        <f t="shared" si="1"/>
        <v>218383</v>
      </c>
      <c r="R37" s="126">
        <f t="shared" si="1"/>
        <v>37146</v>
      </c>
      <c r="S37" s="126">
        <f t="shared" si="1"/>
        <v>366224</v>
      </c>
      <c r="T37" s="126">
        <f t="shared" si="1"/>
        <v>0</v>
      </c>
      <c r="U37" s="166">
        <f t="shared" si="1"/>
        <v>403370</v>
      </c>
      <c r="V37" s="126">
        <f t="shared" si="1"/>
        <v>24764</v>
      </c>
      <c r="W37" s="126">
        <f t="shared" si="1"/>
        <v>183112</v>
      </c>
      <c r="X37" s="126">
        <f t="shared" si="1"/>
        <v>0</v>
      </c>
      <c r="Y37" s="166">
        <f t="shared" si="1"/>
        <v>207876</v>
      </c>
      <c r="Z37" s="39"/>
    </row>
    <row r="38" spans="1:25" ht="19.5" customHeight="1">
      <c r="A38" s="35">
        <v>30</v>
      </c>
      <c r="B38" s="109" t="s">
        <v>51</v>
      </c>
      <c r="C38" s="163">
        <f>'Traget-Achivement 13-14'!$C$1155</f>
        <v>548</v>
      </c>
      <c r="D38" s="163">
        <f>'Traget-Achivement 13-14'!$C$1156</f>
        <v>64</v>
      </c>
      <c r="E38" s="163">
        <f>'Traget-Achivement 13-14'!$C$1157</f>
        <v>65</v>
      </c>
      <c r="F38" s="163">
        <f>'Traget-Achivement 13-14'!$C$1158</f>
        <v>33</v>
      </c>
      <c r="G38" s="156">
        <f>F38+E38+D38+C38</f>
        <v>710</v>
      </c>
      <c r="H38" s="163">
        <f>'Traget-Achivement 13-14'!D1159</f>
        <v>10650</v>
      </c>
      <c r="I38" s="163">
        <f>'Traget-Achivement 13-14'!E1159</f>
        <v>21944</v>
      </c>
      <c r="J38" s="163">
        <f>'Traget-Achivement 13-14'!F1159</f>
        <v>16638.5</v>
      </c>
      <c r="K38" s="163">
        <f>'Traget-Achivement 13-14'!G1159</f>
        <v>175552</v>
      </c>
      <c r="L38" s="163">
        <f>'Traget-Achivement 13-14'!H1159</f>
        <v>0</v>
      </c>
      <c r="M38" s="156">
        <f>'Traget-Achivement 13-14'!I1159</f>
        <v>202840.5</v>
      </c>
      <c r="N38" s="163">
        <f>'Traget-Achivement 13-14'!J1159</f>
        <v>2081.5</v>
      </c>
      <c r="O38" s="163">
        <f>'Traget-Achivement 13-14'!K1159</f>
        <v>10972</v>
      </c>
      <c r="P38" s="163">
        <f>'Traget-Achivement 13-14'!L1159</f>
        <v>0</v>
      </c>
      <c r="Q38" s="156">
        <f>'Traget-Achivement 13-14'!M1159</f>
        <v>13053.5</v>
      </c>
      <c r="R38" s="163">
        <f>'Traget-Achivement 13-14'!N1159</f>
        <v>2130</v>
      </c>
      <c r="S38" s="163">
        <f>'Traget-Achivement 13-14'!O1159</f>
        <v>21944</v>
      </c>
      <c r="T38" s="163">
        <f>'Traget-Achivement 13-14'!P1159</f>
        <v>0</v>
      </c>
      <c r="U38" s="156">
        <f>'Traget-Achivement 13-14'!Q1159</f>
        <v>24074</v>
      </c>
      <c r="V38" s="163">
        <f>'Traget-Achivement 13-14'!R1159</f>
        <v>1420</v>
      </c>
      <c r="W38" s="163">
        <f>'Traget-Achivement 13-14'!S1159</f>
        <v>10972</v>
      </c>
      <c r="X38" s="163">
        <f>'Traget-Achivement 13-14'!T1159</f>
        <v>0</v>
      </c>
      <c r="Y38" s="156">
        <f>'Traget-Achivement 13-14'!U1159</f>
        <v>12392</v>
      </c>
    </row>
    <row r="39" spans="1:25" ht="19.5" customHeight="1">
      <c r="A39" s="35">
        <v>31</v>
      </c>
      <c r="B39" s="110" t="s">
        <v>52</v>
      </c>
      <c r="C39" s="127">
        <v>136</v>
      </c>
      <c r="D39" s="127">
        <v>73</v>
      </c>
      <c r="E39" s="163">
        <f>'Traget-Achivement 13-14'!$C$1195</f>
        <v>8</v>
      </c>
      <c r="F39" s="163">
        <f>'Traget-Achivement 13-14'!$C$1195</f>
        <v>8</v>
      </c>
      <c r="G39" s="120">
        <f>'Traget-Achivement 13-14'!C1196</f>
        <v>236</v>
      </c>
      <c r="H39" s="163">
        <f>'Traget-Achivement 13-14'!D1196</f>
        <v>3540</v>
      </c>
      <c r="I39" s="163">
        <f>'Traget-Achivement 13-14'!E1196</f>
        <v>6904</v>
      </c>
      <c r="J39" s="163">
        <f>'Traget-Achivement 13-14'!F1196</f>
        <v>6042.5</v>
      </c>
      <c r="K39" s="163">
        <f>'Traget-Achivement 13-14'!G1196</f>
        <v>55232</v>
      </c>
      <c r="L39" s="163">
        <f>'Traget-Achivement 13-14'!H1196</f>
        <v>0</v>
      </c>
      <c r="M39" s="156">
        <f>'Traget-Achivement 13-14'!I1196</f>
        <v>64814.5</v>
      </c>
      <c r="N39" s="163">
        <f>'Traget-Achivement 13-14'!J1196</f>
        <v>667.5</v>
      </c>
      <c r="O39" s="163">
        <f>'Traget-Achivement 13-14'!K1196</f>
        <v>3452</v>
      </c>
      <c r="P39" s="163">
        <f>'Traget-Achivement 13-14'!L1196</f>
        <v>0</v>
      </c>
      <c r="Q39" s="156">
        <f>'Traget-Achivement 13-14'!M1196</f>
        <v>4119.5</v>
      </c>
      <c r="R39" s="163">
        <f>'Traget-Achivement 13-14'!N1196</f>
        <v>708</v>
      </c>
      <c r="S39" s="163">
        <f>'Traget-Achivement 13-14'!O1196</f>
        <v>6904</v>
      </c>
      <c r="T39" s="163">
        <f>'Traget-Achivement 13-14'!P1196</f>
        <v>0</v>
      </c>
      <c r="U39" s="156">
        <f>'Traget-Achivement 13-14'!Q1196</f>
        <v>7612</v>
      </c>
      <c r="V39" s="163">
        <f>'Traget-Achivement 13-14'!R1196</f>
        <v>472</v>
      </c>
      <c r="W39" s="163">
        <f>'Traget-Achivement 13-14'!S1196</f>
        <v>3452</v>
      </c>
      <c r="X39" s="163">
        <f>'Traget-Achivement 13-14'!T1196</f>
        <v>0</v>
      </c>
      <c r="Y39" s="156">
        <f>'Traget-Achivement 13-14'!U1196</f>
        <v>3924</v>
      </c>
    </row>
    <row r="40" spans="1:25" ht="19.5" customHeight="1">
      <c r="A40" s="35">
        <v>32</v>
      </c>
      <c r="B40" s="110" t="s">
        <v>53</v>
      </c>
      <c r="C40" s="163">
        <f>'Traget-Achivement 13-14'!$C$1232</f>
        <v>173</v>
      </c>
      <c r="D40" s="163">
        <f>'Traget-Achivement 13-14'!$C$1233</f>
        <v>64</v>
      </c>
      <c r="E40" s="163">
        <f>'Traget-Achivement 13-14'!$C$1234</f>
        <v>87</v>
      </c>
      <c r="F40" s="163">
        <f>'Traget-Achivement 13-14'!$C$1235</f>
        <v>31</v>
      </c>
      <c r="G40" s="156">
        <f>'Traget-Achivement 13-14'!C1236</f>
        <v>355</v>
      </c>
      <c r="H40" s="163">
        <f>'Traget-Achivement 13-14'!D1236</f>
        <v>5325</v>
      </c>
      <c r="I40" s="163">
        <f>'Traget-Achivement 13-14'!E1236</f>
        <v>10600</v>
      </c>
      <c r="J40" s="163">
        <f>'Traget-Achivement 13-14'!F1236</f>
        <v>8807.5</v>
      </c>
      <c r="K40" s="163">
        <f>'Traget-Achivement 13-14'!G1236</f>
        <v>84800</v>
      </c>
      <c r="L40" s="163">
        <f>'Traget-Achivement 13-14'!H1236</f>
        <v>0</v>
      </c>
      <c r="M40" s="156">
        <f>'Traget-Achivement 13-14'!I1236</f>
        <v>98932.5</v>
      </c>
      <c r="N40" s="163">
        <f>'Traget-Achivement 13-14'!J1236</f>
        <v>1017.5</v>
      </c>
      <c r="O40" s="163">
        <f>'Traget-Achivement 13-14'!K1236</f>
        <v>5300</v>
      </c>
      <c r="P40" s="163">
        <f>'Traget-Achivement 13-14'!L1236</f>
        <v>0</v>
      </c>
      <c r="Q40" s="156">
        <f>'Traget-Achivement 13-14'!M1236</f>
        <v>6317.5</v>
      </c>
      <c r="R40" s="163">
        <f>'Traget-Achivement 13-14'!N1236</f>
        <v>1065</v>
      </c>
      <c r="S40" s="163">
        <f>'Traget-Achivement 13-14'!O1236</f>
        <v>10600</v>
      </c>
      <c r="T40" s="163">
        <f>'Traget-Achivement 13-14'!P1236</f>
        <v>0</v>
      </c>
      <c r="U40" s="156">
        <f>'Traget-Achivement 13-14'!Q1236</f>
        <v>11665</v>
      </c>
      <c r="V40" s="163">
        <f>'Traget-Achivement 13-14'!R1236</f>
        <v>710</v>
      </c>
      <c r="W40" s="163">
        <f>'Traget-Achivement 13-14'!S1236</f>
        <v>5300</v>
      </c>
      <c r="X40" s="163">
        <f>'Traget-Achivement 13-14'!T1236</f>
        <v>0</v>
      </c>
      <c r="Y40" s="156">
        <f>'Traget-Achivement 13-14'!U1236</f>
        <v>6010</v>
      </c>
    </row>
    <row r="41" spans="1:25" ht="19.5" customHeight="1">
      <c r="A41" s="35">
        <v>33</v>
      </c>
      <c r="B41" s="110" t="s">
        <v>54</v>
      </c>
      <c r="C41" s="163">
        <f>'Traget-Achivement 13-14'!$C$1268</f>
        <v>436</v>
      </c>
      <c r="D41" s="163">
        <f>'Traget-Achivement 13-14'!$C$1269</f>
        <v>164</v>
      </c>
      <c r="E41" s="163">
        <f>'Traget-Achivement 13-14'!$C$1270</f>
        <v>43</v>
      </c>
      <c r="F41" s="163">
        <f>'Traget-Achivement 13-14'!$C$1271</f>
        <v>29</v>
      </c>
      <c r="G41" s="156">
        <f>'Traget-Achivement 13-14'!C1272</f>
        <v>672</v>
      </c>
      <c r="H41" s="163">
        <f>'Traget-Achivement 13-14'!D1272</f>
        <v>10080</v>
      </c>
      <c r="I41" s="163">
        <f>'Traget-Achivement 13-14'!E1272</f>
        <v>19960</v>
      </c>
      <c r="J41" s="163">
        <f>'Traget-Achivement 13-14'!F1272</f>
        <v>16810.5</v>
      </c>
      <c r="K41" s="163">
        <f>'Traget-Achivement 13-14'!G1272</f>
        <v>159680</v>
      </c>
      <c r="L41" s="163">
        <f>'Traget-Achivement 13-14'!H1272</f>
        <v>0</v>
      </c>
      <c r="M41" s="156">
        <f>'Traget-Achivement 13-14'!I1272</f>
        <v>186570.5</v>
      </c>
      <c r="N41" s="163">
        <f>'Traget-Achivement 13-14'!J1272</f>
        <v>1919.5</v>
      </c>
      <c r="O41" s="163">
        <f>'Traget-Achivement 13-14'!K1272</f>
        <v>9980</v>
      </c>
      <c r="P41" s="163">
        <f>'Traget-Achivement 13-14'!L1272</f>
        <v>0</v>
      </c>
      <c r="Q41" s="156">
        <f>'Traget-Achivement 13-14'!M1272</f>
        <v>11899.5</v>
      </c>
      <c r="R41" s="163">
        <f>'Traget-Achivement 13-14'!N1272</f>
        <v>2016</v>
      </c>
      <c r="S41" s="163">
        <f>'Traget-Achivement 13-14'!O1272</f>
        <v>19960</v>
      </c>
      <c r="T41" s="163">
        <f>'Traget-Achivement 13-14'!P1272</f>
        <v>0</v>
      </c>
      <c r="U41" s="156">
        <f>'Traget-Achivement 13-14'!Q1272</f>
        <v>21976</v>
      </c>
      <c r="V41" s="163">
        <f>'Traget-Achivement 13-14'!R1272</f>
        <v>1344</v>
      </c>
      <c r="W41" s="163">
        <f>'Traget-Achivement 13-14'!S1272</f>
        <v>9980</v>
      </c>
      <c r="X41" s="163">
        <f>'Traget-Achivement 13-14'!T1272</f>
        <v>0</v>
      </c>
      <c r="Y41" s="156">
        <f>'Traget-Achivement 13-14'!U1272</f>
        <v>11324</v>
      </c>
    </row>
    <row r="42" spans="1:26" ht="19.5" customHeight="1">
      <c r="A42" s="35">
        <v>34</v>
      </c>
      <c r="B42" s="110" t="s">
        <v>55</v>
      </c>
      <c r="C42" s="163">
        <f>'Traget-Achivement 13-14'!$C$1307</f>
        <v>220</v>
      </c>
      <c r="D42" s="163">
        <f>'Traget-Achivement 13-14'!$C$1308</f>
        <v>79</v>
      </c>
      <c r="E42" s="163">
        <f>'Traget-Achivement 13-14'!$C$1309</f>
        <v>21</v>
      </c>
      <c r="F42" s="163">
        <f>'Traget-Achivement 13-14'!$C$1310</f>
        <v>10</v>
      </c>
      <c r="G42" s="156">
        <f>'Traget-Achivement 13-14'!C1311</f>
        <v>330</v>
      </c>
      <c r="H42" s="163">
        <f>'Traget-Achivement 13-14'!D1311</f>
        <v>4950</v>
      </c>
      <c r="I42" s="163">
        <f>'Traget-Achivement 13-14'!E1311</f>
        <v>9848</v>
      </c>
      <c r="J42" s="163">
        <f>'Traget-Achivement 13-14'!F1311</f>
        <v>8194.5</v>
      </c>
      <c r="K42" s="163">
        <f>'Traget-Achivement 13-14'!G1311</f>
        <v>78784</v>
      </c>
      <c r="L42" s="163">
        <f>'Traget-Achivement 13-14'!H1311</f>
        <v>0</v>
      </c>
      <c r="M42" s="156">
        <f>'Traget-Achivement 13-14'!I1311</f>
        <v>91928.5</v>
      </c>
      <c r="N42" s="163">
        <f>'Traget-Achivement 13-14'!J1311</f>
        <v>945.5</v>
      </c>
      <c r="O42" s="163">
        <f>'Traget-Achivement 13-14'!K1311</f>
        <v>4924</v>
      </c>
      <c r="P42" s="163">
        <f>'Traget-Achivement 13-14'!L1311</f>
        <v>0</v>
      </c>
      <c r="Q42" s="156">
        <f>'Traget-Achivement 13-14'!M1311</f>
        <v>5869.5</v>
      </c>
      <c r="R42" s="163">
        <f>'Traget-Achivement 13-14'!N1311</f>
        <v>990</v>
      </c>
      <c r="S42" s="163">
        <f>'Traget-Achivement 13-14'!O1311</f>
        <v>9848</v>
      </c>
      <c r="T42" s="163">
        <f>'Traget-Achivement 13-14'!P1311</f>
        <v>0</v>
      </c>
      <c r="U42" s="156">
        <f>'Traget-Achivement 13-14'!Q1311</f>
        <v>10838</v>
      </c>
      <c r="V42" s="163">
        <f>'Traget-Achivement 13-14'!R1311</f>
        <v>660</v>
      </c>
      <c r="W42" s="163">
        <f>'Traget-Achivement 13-14'!S1311</f>
        <v>4924</v>
      </c>
      <c r="X42" s="163">
        <f>'Traget-Achivement 13-14'!T1311</f>
        <v>0</v>
      </c>
      <c r="Y42" s="156">
        <f>'Traget-Achivement 13-14'!U1311</f>
        <v>5584</v>
      </c>
      <c r="Z42" s="9"/>
    </row>
    <row r="43" spans="1:25" ht="19.5" customHeight="1">
      <c r="A43" s="35">
        <v>35</v>
      </c>
      <c r="B43" s="109" t="s">
        <v>56</v>
      </c>
      <c r="C43" s="163">
        <f>'Traget-Achivement 13-14'!$C$1347</f>
        <v>277</v>
      </c>
      <c r="D43" s="163">
        <f>'Traget-Achivement 13-14'!$C$1348</f>
        <v>147</v>
      </c>
      <c r="E43" s="163">
        <f>'Traget-Achivement 13-14'!$C$1349</f>
        <v>206</v>
      </c>
      <c r="F43" s="163">
        <f>'Traget-Achivement 13-14'!$C$1350</f>
        <v>101</v>
      </c>
      <c r="G43" s="156">
        <f>'Traget-Achivement 13-14'!C1351</f>
        <v>731</v>
      </c>
      <c r="H43" s="163">
        <f>'Traget-Achivement 13-14'!D1351</f>
        <v>10965</v>
      </c>
      <c r="I43" s="163">
        <f>'Traget-Achivement 13-14'!E1351</f>
        <v>21408</v>
      </c>
      <c r="J43" s="163">
        <f>'Traget-Achivement 13-14'!F1351</f>
        <v>18686</v>
      </c>
      <c r="K43" s="163">
        <f>'Traget-Achivement 13-14'!G1351</f>
        <v>171264</v>
      </c>
      <c r="L43" s="163">
        <f>'Traget-Achivement 13-14'!H1351</f>
        <v>0</v>
      </c>
      <c r="M43" s="156">
        <f>'Traget-Achivement 13-14'!I1351</f>
        <v>200915</v>
      </c>
      <c r="N43" s="163">
        <f>'Traget-Achivement 13-14'!J1351</f>
        <v>2069</v>
      </c>
      <c r="O43" s="163">
        <f>'Traget-Achivement 13-14'!K1351</f>
        <v>10704</v>
      </c>
      <c r="P43" s="163">
        <f>'Traget-Achivement 13-14'!L1351</f>
        <v>0</v>
      </c>
      <c r="Q43" s="156">
        <f>'Traget-Achivement 13-14'!M1351</f>
        <v>12773</v>
      </c>
      <c r="R43" s="163">
        <f>'Traget-Achivement 13-14'!N1351</f>
        <v>2193</v>
      </c>
      <c r="S43" s="163">
        <f>'Traget-Achivement 13-14'!O1351</f>
        <v>21408</v>
      </c>
      <c r="T43" s="163">
        <f>'Traget-Achivement 13-14'!P1351</f>
        <v>0</v>
      </c>
      <c r="U43" s="156">
        <f>'Traget-Achivement 13-14'!Q1351</f>
        <v>23601</v>
      </c>
      <c r="V43" s="163">
        <f>'Traget-Achivement 13-14'!R1351</f>
        <v>1462</v>
      </c>
      <c r="W43" s="163">
        <f>'Traget-Achivement 13-14'!S1351</f>
        <v>10704</v>
      </c>
      <c r="X43" s="163">
        <f>'Traget-Achivement 13-14'!T1351</f>
        <v>0</v>
      </c>
      <c r="Y43" s="156">
        <f>'Traget-Achivement 13-14'!U1351</f>
        <v>12166</v>
      </c>
    </row>
    <row r="44" spans="1:25" ht="19.5" customHeight="1">
      <c r="A44" s="35">
        <v>36</v>
      </c>
      <c r="B44" s="110" t="s">
        <v>57</v>
      </c>
      <c r="C44" s="163">
        <f>'Traget-Achivement 13-14'!$C$1385</f>
        <v>410</v>
      </c>
      <c r="D44" s="163">
        <f>'Traget-Achivement 13-14'!$C$1386</f>
        <v>196</v>
      </c>
      <c r="E44" s="163">
        <f>'Traget-Achivement 13-14'!$C$1387</f>
        <v>275</v>
      </c>
      <c r="F44" s="163">
        <f>'Traget-Achivement 13-14'!$C$1388</f>
        <v>133</v>
      </c>
      <c r="G44" s="156">
        <f>'Traget-Achivement 13-14'!C1389</f>
        <v>1014</v>
      </c>
      <c r="H44" s="163">
        <f>'Traget-Achivement 13-14'!D1389</f>
        <v>15210</v>
      </c>
      <c r="I44" s="163">
        <f>'Traget-Achivement 13-14'!E1389</f>
        <v>29816</v>
      </c>
      <c r="J44" s="163">
        <f>'Traget-Achivement 13-14'!F1389</f>
        <v>25762.5</v>
      </c>
      <c r="K44" s="163">
        <f>'Traget-Achivement 13-14'!G1389</f>
        <v>238528</v>
      </c>
      <c r="L44" s="163">
        <f>'Traget-Achivement 13-14'!H1389</f>
        <v>0</v>
      </c>
      <c r="M44" s="156">
        <f>'Traget-Achivement 13-14'!I1389</f>
        <v>279500.5</v>
      </c>
      <c r="N44" s="163">
        <f>'Traget-Achivement 13-14'!J1389</f>
        <v>2877.5</v>
      </c>
      <c r="O44" s="163">
        <f>'Traget-Achivement 13-14'!K1389</f>
        <v>14908</v>
      </c>
      <c r="P44" s="163">
        <f>'Traget-Achivement 13-14'!L1389</f>
        <v>0</v>
      </c>
      <c r="Q44" s="156">
        <f>'Traget-Achivement 13-14'!M1389</f>
        <v>17785.5</v>
      </c>
      <c r="R44" s="163">
        <f>'Traget-Achivement 13-14'!N1389</f>
        <v>3042</v>
      </c>
      <c r="S44" s="163">
        <f>'Traget-Achivement 13-14'!O1389</f>
        <v>29816</v>
      </c>
      <c r="T44" s="163">
        <f>'Traget-Achivement 13-14'!P1389</f>
        <v>0</v>
      </c>
      <c r="U44" s="156">
        <f>'Traget-Achivement 13-14'!Q1389</f>
        <v>32858</v>
      </c>
      <c r="V44" s="163">
        <f>'Traget-Achivement 13-14'!R1389</f>
        <v>2028</v>
      </c>
      <c r="W44" s="163">
        <f>'Traget-Achivement 13-14'!S1389</f>
        <v>14908</v>
      </c>
      <c r="X44" s="163">
        <f>'Traget-Achivement 13-14'!T1389</f>
        <v>0</v>
      </c>
      <c r="Y44" s="156">
        <f>'Traget-Achivement 13-14'!U1389</f>
        <v>16936</v>
      </c>
    </row>
    <row r="45" spans="1:25" ht="19.5" customHeight="1">
      <c r="A45" s="35">
        <v>37</v>
      </c>
      <c r="B45" s="110" t="s">
        <v>58</v>
      </c>
      <c r="C45" s="163">
        <f>'Traget-Achivement 13-14'!$C$1425</f>
        <v>112</v>
      </c>
      <c r="D45" s="127">
        <v>123</v>
      </c>
      <c r="E45" s="127">
        <v>75</v>
      </c>
      <c r="F45" s="127">
        <v>82</v>
      </c>
      <c r="G45" s="156">
        <f>F45+E45+D45+C45</f>
        <v>392</v>
      </c>
      <c r="H45" s="127">
        <f>'Traget-Achivement 13-14'!D1429</f>
        <v>6885</v>
      </c>
      <c r="I45" s="127">
        <f>'Traget-Achivement 13-14'!E1429</f>
        <v>12512</v>
      </c>
      <c r="J45" s="127">
        <f>'Traget-Achivement 13-14'!F1429</f>
        <v>12954</v>
      </c>
      <c r="K45" s="127">
        <f>'Traget-Achivement 13-14'!G1429</f>
        <v>100096</v>
      </c>
      <c r="L45" s="127">
        <f>'Traget-Achivement 13-14'!H1429</f>
        <v>0</v>
      </c>
      <c r="M45" s="130">
        <f>'Traget-Achivement 13-14'!I1429</f>
        <v>119935</v>
      </c>
      <c r="N45" s="127">
        <f>'Traget-Achivement 13-14'!J1429</f>
        <v>1241</v>
      </c>
      <c r="O45" s="127">
        <f>'Traget-Achivement 13-14'!K1429</f>
        <v>6256</v>
      </c>
      <c r="P45" s="127">
        <f>'Traget-Achivement 13-14'!L1429</f>
        <v>0</v>
      </c>
      <c r="Q45" s="130">
        <f>'Traget-Achivement 13-14'!M1429</f>
        <v>7497</v>
      </c>
      <c r="R45" s="127">
        <f>'Traget-Achivement 13-14'!N1429</f>
        <v>1377</v>
      </c>
      <c r="S45" s="127">
        <f>'Traget-Achivement 13-14'!O1429</f>
        <v>12512</v>
      </c>
      <c r="T45" s="127">
        <f>'Traget-Achivement 13-14'!P1429</f>
        <v>0</v>
      </c>
      <c r="U45" s="130">
        <f>'Traget-Achivement 13-14'!Q1429</f>
        <v>13889</v>
      </c>
      <c r="V45" s="127">
        <f>'Traget-Achivement 13-14'!R1429</f>
        <v>918</v>
      </c>
      <c r="W45" s="127">
        <f>'Traget-Achivement 13-14'!S1429</f>
        <v>6256</v>
      </c>
      <c r="X45" s="127">
        <f>'Traget-Achivement 13-14'!T1429</f>
        <v>0</v>
      </c>
      <c r="Y45" s="130">
        <f>'Traget-Achivement 13-14'!U1429</f>
        <v>7174</v>
      </c>
    </row>
    <row r="46" spans="1:25" ht="19.5" customHeight="1">
      <c r="A46" s="35">
        <v>38</v>
      </c>
      <c r="B46" s="110" t="s">
        <v>304</v>
      </c>
      <c r="C46" s="163">
        <f>'Traget-Achivement 13-14'!$C$1464</f>
        <v>119</v>
      </c>
      <c r="D46" s="163">
        <f>'Traget-Achivement 13-14'!$C$1465</f>
        <v>89</v>
      </c>
      <c r="E46" s="163">
        <f>'Traget-Achivement 13-14'!$C$1466</f>
        <v>79</v>
      </c>
      <c r="F46" s="163">
        <f>'Traget-Achivement 13-14'!$C$1467</f>
        <v>61</v>
      </c>
      <c r="G46" s="156">
        <f>'Traget-Achivement 13-14'!C1468</f>
        <v>269</v>
      </c>
      <c r="H46" s="163">
        <f>'Traget-Achivement 13-14'!D1468</f>
        <v>5220</v>
      </c>
      <c r="I46" s="163">
        <f>'Traget-Achivement 13-14'!E1468</f>
        <v>9936</v>
      </c>
      <c r="J46" s="163">
        <f>'Traget-Achivement 13-14'!F1468</f>
        <v>9231</v>
      </c>
      <c r="K46" s="163">
        <f>'Traget-Achivement 13-14'!G1468</f>
        <v>79488</v>
      </c>
      <c r="L46" s="163">
        <f>'Traget-Achivement 13-14'!H1468</f>
        <v>0</v>
      </c>
      <c r="M46" s="156">
        <f>'Traget-Achivement 13-14'!I1468</f>
        <v>93939</v>
      </c>
      <c r="N46" s="163">
        <f>'Traget-Achivement 13-14'!J1468</f>
        <v>969</v>
      </c>
      <c r="O46" s="163">
        <f>'Traget-Achivement 13-14'!K1468</f>
        <v>4968</v>
      </c>
      <c r="P46" s="163">
        <f>'Traget-Achivement 13-14'!L1468</f>
        <v>0</v>
      </c>
      <c r="Q46" s="156">
        <f>'Traget-Achivement 13-14'!M1468</f>
        <v>5937</v>
      </c>
      <c r="R46" s="163">
        <f>'Traget-Achivement 13-14'!N1468</f>
        <v>1044</v>
      </c>
      <c r="S46" s="163">
        <f>'Traget-Achivement 13-14'!O1468</f>
        <v>9936</v>
      </c>
      <c r="T46" s="163">
        <f>'Traget-Achivement 13-14'!P1468</f>
        <v>0</v>
      </c>
      <c r="U46" s="156">
        <f>'Traget-Achivement 13-14'!Q1468</f>
        <v>10980</v>
      </c>
      <c r="V46" s="163">
        <f>'Traget-Achivement 13-14'!R1468</f>
        <v>696</v>
      </c>
      <c r="W46" s="163">
        <f>'Traget-Achivement 13-14'!S1468</f>
        <v>4968</v>
      </c>
      <c r="X46" s="163">
        <f>'Traget-Achivement 13-14'!T1468</f>
        <v>0</v>
      </c>
      <c r="Y46" s="156">
        <f>'Traget-Achivement 13-14'!U1468</f>
        <v>5664</v>
      </c>
    </row>
    <row r="47" spans="1:25" ht="19.5" customHeight="1">
      <c r="A47" s="35">
        <v>39</v>
      </c>
      <c r="B47" s="109" t="s">
        <v>59</v>
      </c>
      <c r="C47" s="127">
        <v>95</v>
      </c>
      <c r="D47" s="127">
        <v>53</v>
      </c>
      <c r="E47" s="127">
        <v>65</v>
      </c>
      <c r="F47" s="127">
        <v>36</v>
      </c>
      <c r="G47" s="156">
        <f>F47+E47+D47+C47</f>
        <v>249</v>
      </c>
      <c r="H47" s="127">
        <f>'Traget-Achivement 13-14'!D1504</f>
        <v>3735</v>
      </c>
      <c r="I47" s="127">
        <f>'Traget-Achivement 13-14'!E1504</f>
        <v>7256</v>
      </c>
      <c r="J47" s="127">
        <f>'Traget-Achivement 13-14'!F1504</f>
        <v>6412.5</v>
      </c>
      <c r="K47" s="127">
        <f>'Traget-Achivement 13-14'!G1504</f>
        <v>58048</v>
      </c>
      <c r="L47" s="127" t="str">
        <f>'Traget-Achivement 13-14'!H1504</f>
        <v>+</v>
      </c>
      <c r="M47" s="130">
        <f>'Traget-Achivement 13-14'!I1504</f>
        <v>68195.5</v>
      </c>
      <c r="N47" s="127">
        <f>'Traget-Achivement 13-14'!J1504</f>
        <v>702.5</v>
      </c>
      <c r="O47" s="127">
        <f>'Traget-Achivement 13-14'!K1504</f>
        <v>3628</v>
      </c>
      <c r="P47" s="127" t="str">
        <f>'Traget-Achivement 13-14'!L1504</f>
        <v>+</v>
      </c>
      <c r="Q47" s="130">
        <f>'Traget-Achivement 13-14'!M1504</f>
        <v>4330.5</v>
      </c>
      <c r="R47" s="127">
        <f>'Traget-Achivement 13-14'!N1504</f>
        <v>747</v>
      </c>
      <c r="S47" s="127">
        <f>'Traget-Achivement 13-14'!O1504</f>
        <v>7256</v>
      </c>
      <c r="T47" s="127" t="str">
        <f>'Traget-Achivement 13-14'!P1504</f>
        <v>+</v>
      </c>
      <c r="U47" s="130">
        <f>'Traget-Achivement 13-14'!Q1504</f>
        <v>8003</v>
      </c>
      <c r="V47" s="127">
        <f>'Traget-Achivement 13-14'!R1504</f>
        <v>498</v>
      </c>
      <c r="W47" s="127">
        <f>'Traget-Achivement 13-14'!S1504</f>
        <v>3628</v>
      </c>
      <c r="X47" s="127" t="str">
        <f>'Traget-Achivement 13-14'!T1504</f>
        <v>+</v>
      </c>
      <c r="Y47" s="130">
        <f>'Traget-Achivement 13-14'!U1504</f>
        <v>4126</v>
      </c>
    </row>
    <row r="48" spans="1:25" ht="19.5" customHeight="1">
      <c r="A48" s="35">
        <v>40</v>
      </c>
      <c r="B48" s="110" t="s">
        <v>60</v>
      </c>
      <c r="C48" s="163">
        <f>'Traget-Achivement 13-14'!$C$1539</f>
        <v>98</v>
      </c>
      <c r="D48" s="163">
        <f>'Traget-Achivement 13-14'!$C$1540</f>
        <v>39</v>
      </c>
      <c r="E48" s="163">
        <f>'Traget-Achivement 13-14'!$C$1541</f>
        <v>65</v>
      </c>
      <c r="F48" s="163">
        <f>'Traget-Achivement 13-14'!$C$1542</f>
        <v>28</v>
      </c>
      <c r="G48" s="156">
        <f>'Traget-Achivement 13-14'!C1543</f>
        <v>230</v>
      </c>
      <c r="H48" s="163">
        <f>'Traget-Achivement 13-14'!D1543</f>
        <v>3450</v>
      </c>
      <c r="I48" s="163">
        <f>'Traget-Achivement 13-14'!E1543</f>
        <v>6824</v>
      </c>
      <c r="J48" s="163">
        <f>'Traget-Achivement 13-14'!F1543</f>
        <v>5763.5</v>
      </c>
      <c r="K48" s="163">
        <f>'Traget-Achivement 13-14'!G1543</f>
        <v>54592</v>
      </c>
      <c r="L48" s="163">
        <f>'Traget-Achivement 13-14'!H1543</f>
        <v>0</v>
      </c>
      <c r="M48" s="156">
        <f>'Traget-Achivement 13-14'!I1543</f>
        <v>63805.5</v>
      </c>
      <c r="N48" s="163">
        <f>'Traget-Achivement 13-14'!J1543</f>
        <v>656.5</v>
      </c>
      <c r="O48" s="163">
        <f>'Traget-Achivement 13-14'!K1543</f>
        <v>3412</v>
      </c>
      <c r="P48" s="163">
        <f>'Traget-Achivement 13-14'!L1543</f>
        <v>0</v>
      </c>
      <c r="Q48" s="156">
        <f>'Traget-Achivement 13-14'!M1543</f>
        <v>4068.5</v>
      </c>
      <c r="R48" s="163">
        <f>'Traget-Achivement 13-14'!N1543</f>
        <v>690</v>
      </c>
      <c r="S48" s="163">
        <f>'Traget-Achivement 13-14'!O1543</f>
        <v>6824</v>
      </c>
      <c r="T48" s="163">
        <f>'Traget-Achivement 13-14'!P1543</f>
        <v>0</v>
      </c>
      <c r="U48" s="156">
        <f>'Traget-Achivement 13-14'!Q1543</f>
        <v>7514</v>
      </c>
      <c r="V48" s="163">
        <f>'Traget-Achivement 13-14'!R1543</f>
        <v>460</v>
      </c>
      <c r="W48" s="163">
        <f>'Traget-Achivement 13-14'!S1543</f>
        <v>3412</v>
      </c>
      <c r="X48" s="163">
        <f>'Traget-Achivement 13-14'!T1543</f>
        <v>0</v>
      </c>
      <c r="Y48" s="156">
        <f>'Traget-Achivement 13-14'!U1543</f>
        <v>3872</v>
      </c>
    </row>
    <row r="49" spans="1:25" ht="19.5" customHeight="1">
      <c r="A49" s="35">
        <v>41</v>
      </c>
      <c r="B49" s="109" t="s">
        <v>61</v>
      </c>
      <c r="C49" s="163">
        <f>'Traget-Achivement 13-14'!$C$1578</f>
        <v>674</v>
      </c>
      <c r="D49" s="163">
        <f>'Traget-Achivement 13-14'!$C$1579</f>
        <v>251</v>
      </c>
      <c r="E49" s="163">
        <f>'Traget-Achivement 13-14'!$C$1580</f>
        <v>51</v>
      </c>
      <c r="F49" s="163">
        <f>'Traget-Achivement 13-14'!$C$1581</f>
        <v>33</v>
      </c>
      <c r="G49" s="156">
        <f>'Traget-Achivement 13-14'!C1582</f>
        <v>1009</v>
      </c>
      <c r="H49" s="163">
        <f>'Traget-Achivement 13-14'!D1582</f>
        <v>15135</v>
      </c>
      <c r="I49" s="163">
        <f>'Traget-Achivement 13-14'!E1582</f>
        <v>30016</v>
      </c>
      <c r="J49" s="163">
        <f>'Traget-Achivement 13-14'!F1582</f>
        <v>25180</v>
      </c>
      <c r="K49" s="163">
        <f>'Traget-Achivement 13-14'!G1582</f>
        <v>240128</v>
      </c>
      <c r="L49" s="163">
        <f>'Traget-Achivement 13-14'!H1582</f>
        <v>0</v>
      </c>
      <c r="M49" s="156">
        <f>'Traget-Achivement 13-14'!I1582</f>
        <v>280443</v>
      </c>
      <c r="N49" s="163">
        <f>'Traget-Achivement 13-14'!J1582</f>
        <v>2885</v>
      </c>
      <c r="O49" s="163">
        <f>'Traget-Achivement 13-14'!K1582</f>
        <v>15008</v>
      </c>
      <c r="P49" s="163">
        <f>'Traget-Achivement 13-14'!L1582</f>
        <v>0</v>
      </c>
      <c r="Q49" s="156">
        <f>'Traget-Achivement 13-14'!M1582</f>
        <v>17893</v>
      </c>
      <c r="R49" s="163">
        <f>'Traget-Achivement 13-14'!N1582</f>
        <v>3027</v>
      </c>
      <c r="S49" s="163">
        <f>'Traget-Achivement 13-14'!O1582</f>
        <v>30016</v>
      </c>
      <c r="T49" s="163">
        <f>'Traget-Achivement 13-14'!P1582</f>
        <v>0</v>
      </c>
      <c r="U49" s="156">
        <f>'Traget-Achivement 13-14'!Q1582</f>
        <v>33043</v>
      </c>
      <c r="V49" s="163">
        <f>'Traget-Achivement 13-14'!R1582</f>
        <v>2018</v>
      </c>
      <c r="W49" s="163">
        <f>'Traget-Achivement 13-14'!S1582</f>
        <v>15008</v>
      </c>
      <c r="X49" s="163">
        <f>'Traget-Achivement 13-14'!T1582</f>
        <v>0</v>
      </c>
      <c r="Y49" s="156">
        <f>'Traget-Achivement 13-14'!U1582</f>
        <v>17026</v>
      </c>
    </row>
    <row r="50" spans="1:25" ht="19.5" customHeight="1">
      <c r="A50" s="35">
        <v>42</v>
      </c>
      <c r="B50" s="110" t="s">
        <v>62</v>
      </c>
      <c r="C50" s="163">
        <f>'Traget-Achivement 13-14'!$C$1619</f>
        <v>183</v>
      </c>
      <c r="D50" s="163">
        <f>'Traget-Achivement 13-14'!$C$1620</f>
        <v>61</v>
      </c>
      <c r="E50" s="163">
        <f>'Traget-Achivement 13-14'!$C$1621</f>
        <v>13</v>
      </c>
      <c r="F50" s="163">
        <f>'Traget-Achivement 13-14'!$C$1622</f>
        <v>8</v>
      </c>
      <c r="G50" s="156">
        <f>'Traget-Achivement 13-14'!C1623</f>
        <v>265</v>
      </c>
      <c r="H50" s="163">
        <f>'Traget-Achivement 13-14'!D1623</f>
        <v>3975</v>
      </c>
      <c r="I50" s="163">
        <f>'Traget-Achivement 13-14'!E1623</f>
        <v>7928</v>
      </c>
      <c r="J50" s="163">
        <f>'Traget-Achivement 13-14'!F1623</f>
        <v>6554.5</v>
      </c>
      <c r="K50" s="163">
        <f>'Traget-Achivement 13-14'!G1623</f>
        <v>63424</v>
      </c>
      <c r="L50" s="163">
        <f>'Traget-Achivement 13-14'!H1623</f>
        <v>0</v>
      </c>
      <c r="M50" s="156">
        <f>'Traget-Achivement 13-14'!I1623</f>
        <v>73953.5</v>
      </c>
      <c r="N50" s="163">
        <f>'Traget-Achivement 13-14'!J1623</f>
        <v>760.5</v>
      </c>
      <c r="O50" s="163">
        <f>'Traget-Achivement 13-14'!K1623</f>
        <v>3964</v>
      </c>
      <c r="P50" s="163">
        <f>'Traget-Achivement 13-14'!L1623</f>
        <v>0</v>
      </c>
      <c r="Q50" s="156">
        <f>'Traget-Achivement 13-14'!M1623</f>
        <v>4724.5</v>
      </c>
      <c r="R50" s="163">
        <f>'Traget-Achivement 13-14'!N1623</f>
        <v>795</v>
      </c>
      <c r="S50" s="163">
        <f>'Traget-Achivement 13-14'!O1623</f>
        <v>7928</v>
      </c>
      <c r="T50" s="163">
        <f>'Traget-Achivement 13-14'!P1623</f>
        <v>0</v>
      </c>
      <c r="U50" s="156">
        <f>'Traget-Achivement 13-14'!Q1623</f>
        <v>8723</v>
      </c>
      <c r="V50" s="163">
        <f>'Traget-Achivement 13-14'!R1623</f>
        <v>530</v>
      </c>
      <c r="W50" s="163">
        <f>'Traget-Achivement 13-14'!S1623</f>
        <v>3964</v>
      </c>
      <c r="X50" s="163">
        <f>'Traget-Achivement 13-14'!T1623</f>
        <v>0</v>
      </c>
      <c r="Y50" s="156">
        <f>'Traget-Achivement 13-14'!U1623</f>
        <v>4494</v>
      </c>
    </row>
    <row r="51" spans="1:25" ht="19.5" customHeight="1">
      <c r="A51" s="35">
        <v>43</v>
      </c>
      <c r="B51" s="110" t="s">
        <v>63</v>
      </c>
      <c r="C51" s="163">
        <f>'Traget-Achivement 13-14'!$C$1660</f>
        <v>470</v>
      </c>
      <c r="D51" s="163">
        <f>'Traget-Achivement 13-14'!$C$1661</f>
        <v>230</v>
      </c>
      <c r="E51" s="163">
        <f>'Traget-Achivement 13-14'!$C$1662</f>
        <v>52</v>
      </c>
      <c r="F51" s="163">
        <f>'Traget-Achivement 13-14'!$C$1663</f>
        <v>21</v>
      </c>
      <c r="G51" s="156">
        <f>'Traget-Achivement 13-14'!C1664</f>
        <v>773</v>
      </c>
      <c r="H51" s="163">
        <f>'Traget-Achivement 13-14'!D1664</f>
        <v>11595</v>
      </c>
      <c r="I51" s="163">
        <f>'Traget-Achivement 13-14'!E1664</f>
        <v>22728</v>
      </c>
      <c r="J51" s="163">
        <f>'Traget-Achivement 13-14'!F1664</f>
        <v>19641.5</v>
      </c>
      <c r="K51" s="163">
        <f>'Traget-Achivement 13-14'!G1664</f>
        <v>181824</v>
      </c>
      <c r="L51" s="163">
        <f>'Traget-Achivement 13-14'!H1664</f>
        <v>0</v>
      </c>
      <c r="M51" s="156">
        <f>'Traget-Achivement 13-14'!I1664</f>
        <v>213060.5</v>
      </c>
      <c r="N51" s="163">
        <f>'Traget-Achivement 13-14'!J1664</f>
        <v>2193.5</v>
      </c>
      <c r="O51" s="163">
        <f>'Traget-Achivement 13-14'!K1664</f>
        <v>11364</v>
      </c>
      <c r="P51" s="163">
        <f>'Traget-Achivement 13-14'!L1664</f>
        <v>0</v>
      </c>
      <c r="Q51" s="156">
        <f>'Traget-Achivement 13-14'!M1664</f>
        <v>13557.5</v>
      </c>
      <c r="R51" s="163">
        <f>'Traget-Achivement 13-14'!N1664</f>
        <v>2319</v>
      </c>
      <c r="S51" s="163">
        <f>'Traget-Achivement 13-14'!O1664</f>
        <v>22728</v>
      </c>
      <c r="T51" s="163">
        <f>'Traget-Achivement 13-14'!P1664</f>
        <v>0</v>
      </c>
      <c r="U51" s="156">
        <f>'Traget-Achivement 13-14'!Q1664</f>
        <v>25047</v>
      </c>
      <c r="V51" s="163">
        <f>'Traget-Achivement 13-14'!R1664</f>
        <v>1546</v>
      </c>
      <c r="W51" s="163">
        <f>'Traget-Achivement 13-14'!S1664</f>
        <v>11364</v>
      </c>
      <c r="X51" s="163">
        <f>'Traget-Achivement 13-14'!T1664</f>
        <v>0</v>
      </c>
      <c r="Y51" s="156">
        <f>'Traget-Achivement 13-14'!U1664</f>
        <v>12910</v>
      </c>
    </row>
    <row r="52" spans="1:25" ht="19.5" customHeight="1">
      <c r="A52" s="35">
        <v>44</v>
      </c>
      <c r="B52" s="110" t="s">
        <v>64</v>
      </c>
      <c r="C52" s="163">
        <f>'Traget-Achivement 13-14'!$C$1699</f>
        <v>196</v>
      </c>
      <c r="D52" s="163">
        <f>'Traget-Achivement 13-14'!$C$1700</f>
        <v>71</v>
      </c>
      <c r="E52" s="163">
        <f>'Traget-Achivement 13-14'!$C$1701</f>
        <v>16</v>
      </c>
      <c r="F52" s="163">
        <f>'Traget-Achivement 13-14'!$C$1702</f>
        <v>12</v>
      </c>
      <c r="G52" s="156">
        <f>'Traget-Achivement 13-14'!C1703</f>
        <v>295</v>
      </c>
      <c r="H52" s="163">
        <f>'Traget-Achivement 13-14'!D1703</f>
        <v>4425</v>
      </c>
      <c r="I52" s="163">
        <f>'Traget-Achivement 13-14'!E1703</f>
        <v>8776</v>
      </c>
      <c r="J52" s="163">
        <f>'Traget-Achivement 13-14'!F1703</f>
        <v>7361.5</v>
      </c>
      <c r="K52" s="163">
        <f>'Traget-Achivement 13-14'!G1703</f>
        <v>70208</v>
      </c>
      <c r="L52" s="163">
        <f>'Traget-Achivement 13-14'!H1703</f>
        <v>0</v>
      </c>
      <c r="M52" s="156">
        <f>'Traget-Achivement 13-14'!I1703</f>
        <v>81994.5</v>
      </c>
      <c r="N52" s="163">
        <f>'Traget-Achivement 13-14'!J1703</f>
        <v>843.5</v>
      </c>
      <c r="O52" s="163">
        <f>'Traget-Achivement 13-14'!K1703</f>
        <v>4388</v>
      </c>
      <c r="P52" s="163">
        <f>'Traget-Achivement 13-14'!L1703</f>
        <v>0</v>
      </c>
      <c r="Q52" s="156">
        <f>'Traget-Achivement 13-14'!M1703</f>
        <v>5231.5</v>
      </c>
      <c r="R52" s="163">
        <f>'Traget-Achivement 13-14'!N1703</f>
        <v>885</v>
      </c>
      <c r="S52" s="163">
        <f>'Traget-Achivement 13-14'!O1703</f>
        <v>8776</v>
      </c>
      <c r="T52" s="163">
        <f>'Traget-Achivement 13-14'!P1703</f>
        <v>0</v>
      </c>
      <c r="U52" s="156">
        <f>'Traget-Achivement 13-14'!Q1703</f>
        <v>9661</v>
      </c>
      <c r="V52" s="163">
        <f>'Traget-Achivement 13-14'!R1703</f>
        <v>590</v>
      </c>
      <c r="W52" s="163">
        <f>'Traget-Achivement 13-14'!S1703</f>
        <v>4388</v>
      </c>
      <c r="X52" s="163">
        <f>'Traget-Achivement 13-14'!T1703</f>
        <v>0</v>
      </c>
      <c r="Y52" s="156">
        <f>'Traget-Achivement 13-14'!U1703</f>
        <v>4978</v>
      </c>
    </row>
    <row r="53" spans="1:25" ht="19.5" customHeight="1">
      <c r="A53" s="35">
        <v>45</v>
      </c>
      <c r="B53" s="110" t="s">
        <v>66</v>
      </c>
      <c r="C53" s="163">
        <f>'Traget-Achivement 13-14'!$C$1735</f>
        <v>545</v>
      </c>
      <c r="D53" s="163">
        <f>'Traget-Achivement 13-14'!$C$1736</f>
        <v>273</v>
      </c>
      <c r="E53" s="163">
        <f>'Traget-Achivement 13-14'!$C$1737</f>
        <v>28</v>
      </c>
      <c r="F53" s="163">
        <f>'Traget-Achivement 13-14'!$C$1738</f>
        <v>22</v>
      </c>
      <c r="G53" s="156">
        <f>'Traget-Achivement 13-14'!C1739</f>
        <v>840</v>
      </c>
      <c r="H53" s="163">
        <f>'Traget-Achivement 13-14'!D1739</f>
        <v>13020</v>
      </c>
      <c r="I53" s="163">
        <f>'Traget-Achivement 13-14'!E1739</f>
        <v>25416</v>
      </c>
      <c r="J53" s="163">
        <f>'Traget-Achivement 13-14'!F1739</f>
        <v>22193.5</v>
      </c>
      <c r="K53" s="163">
        <f>'Traget-Achivement 13-14'!G1739</f>
        <v>203328</v>
      </c>
      <c r="L53" s="163">
        <f>'Traget-Achivement 13-14'!H1739</f>
        <v>0</v>
      </c>
      <c r="M53" s="156">
        <f>'Traget-Achivement 13-14'!I1739</f>
        <v>238541.5</v>
      </c>
      <c r="N53" s="163">
        <f>'Traget-Achivement 13-14'!J1739</f>
        <v>2456.5</v>
      </c>
      <c r="O53" s="163">
        <f>'Traget-Achivement 13-14'!K1739</f>
        <v>12708</v>
      </c>
      <c r="P53" s="163">
        <f>'Traget-Achivement 13-14'!L1739</f>
        <v>0</v>
      </c>
      <c r="Q53" s="156">
        <f>'Traget-Achivement 13-14'!M1739</f>
        <v>15164.5</v>
      </c>
      <c r="R53" s="163">
        <f>'Traget-Achivement 13-14'!N1739</f>
        <v>2604</v>
      </c>
      <c r="S53" s="163">
        <f>'Traget-Achivement 13-14'!O1739</f>
        <v>25416</v>
      </c>
      <c r="T53" s="163">
        <f>'Traget-Achivement 13-14'!P1739</f>
        <v>0</v>
      </c>
      <c r="U53" s="156">
        <f>'Traget-Achivement 13-14'!Q1739</f>
        <v>28020</v>
      </c>
      <c r="V53" s="163">
        <f>'Traget-Achivement 13-14'!R1739</f>
        <v>1736</v>
      </c>
      <c r="W53" s="163">
        <f>'Traget-Achivement 13-14'!S1739</f>
        <v>12708</v>
      </c>
      <c r="X53" s="163">
        <f>'Traget-Achivement 13-14'!T1739</f>
        <v>0</v>
      </c>
      <c r="Y53" s="156">
        <f>'Traget-Achivement 13-14'!U1739</f>
        <v>14444</v>
      </c>
    </row>
    <row r="54" spans="1:25" ht="19.5" customHeight="1">
      <c r="A54" s="35">
        <v>46</v>
      </c>
      <c r="B54" s="110" t="s">
        <v>70</v>
      </c>
      <c r="C54" s="163">
        <f>'Traget-Achivement 13-14'!$C$1775</f>
        <v>351</v>
      </c>
      <c r="D54" s="163">
        <f>'Traget-Achivement 13-14'!$C$1776</f>
        <v>158</v>
      </c>
      <c r="E54" s="163">
        <f>'Traget-Achivement 13-14'!$C$1777</f>
        <v>215</v>
      </c>
      <c r="F54" s="163">
        <f>'Traget-Achivement 13-14'!$C$1778</f>
        <v>98</v>
      </c>
      <c r="G54" s="156">
        <f>'Traget-Achivement 13-14'!C1779</f>
        <v>822</v>
      </c>
      <c r="H54" s="163">
        <f>'Traget-Achivement 13-14'!D1779</f>
        <v>12330</v>
      </c>
      <c r="I54" s="163">
        <f>'Traget-Achivement 13-14'!E1779</f>
        <v>24256</v>
      </c>
      <c r="J54" s="163">
        <f>'Traget-Achivement 13-14'!F1779</f>
        <v>20772</v>
      </c>
      <c r="K54" s="163">
        <f>'Traget-Achivement 13-14'!G1779</f>
        <v>194048</v>
      </c>
      <c r="L54" s="163">
        <f>'Traget-Achivement 13-14'!H1779</f>
        <v>0</v>
      </c>
      <c r="M54" s="156">
        <f>'Traget-Achivement 13-14'!I1779</f>
        <v>227150</v>
      </c>
      <c r="N54" s="163">
        <f>'Traget-Achivement 13-14'!J1779</f>
        <v>2338</v>
      </c>
      <c r="O54" s="163">
        <f>'Traget-Achivement 13-14'!K1779</f>
        <v>12128</v>
      </c>
      <c r="P54" s="163">
        <f>'Traget-Achivement 13-14'!L1779</f>
        <v>0</v>
      </c>
      <c r="Q54" s="156">
        <f>'Traget-Achivement 13-14'!M1779</f>
        <v>14466</v>
      </c>
      <c r="R54" s="163">
        <f>'Traget-Achivement 13-14'!N1779</f>
        <v>2466</v>
      </c>
      <c r="S54" s="163">
        <f>'Traget-Achivement 13-14'!O1779</f>
        <v>24256</v>
      </c>
      <c r="T54" s="163">
        <f>'Traget-Achivement 13-14'!P1779</f>
        <v>0</v>
      </c>
      <c r="U54" s="156">
        <f>'Traget-Achivement 13-14'!Q1779</f>
        <v>26722</v>
      </c>
      <c r="V54" s="163">
        <f>'Traget-Achivement 13-14'!R1779</f>
        <v>1644</v>
      </c>
      <c r="W54" s="163">
        <f>'Traget-Achivement 13-14'!S1779</f>
        <v>12128</v>
      </c>
      <c r="X54" s="163">
        <f>'Traget-Achivement 13-14'!T1779</f>
        <v>0</v>
      </c>
      <c r="Y54" s="156">
        <f>'Traget-Achivement 13-14'!U1779</f>
        <v>13772</v>
      </c>
    </row>
    <row r="55" spans="1:25" ht="19.5" customHeight="1">
      <c r="A55" s="12"/>
      <c r="B55" s="36" t="s">
        <v>112</v>
      </c>
      <c r="C55" s="207">
        <f>SUM(C35:C54)</f>
        <v>11488</v>
      </c>
      <c r="D55" s="207">
        <f aca="true" t="shared" si="2" ref="D55:Y55">SUM(D35:D54)</f>
        <v>5171</v>
      </c>
      <c r="E55" s="207">
        <f t="shared" si="2"/>
        <v>4411</v>
      </c>
      <c r="F55" s="207">
        <f t="shared" si="2"/>
        <v>2579</v>
      </c>
      <c r="G55" s="207">
        <f t="shared" si="2"/>
        <v>21062</v>
      </c>
      <c r="H55" s="209">
        <f t="shared" si="2"/>
        <v>326220</v>
      </c>
      <c r="I55" s="209">
        <f t="shared" si="2"/>
        <v>642352</v>
      </c>
      <c r="J55" s="209">
        <f t="shared" si="2"/>
        <v>548785</v>
      </c>
      <c r="K55" s="209">
        <f t="shared" si="2"/>
        <v>5116248</v>
      </c>
      <c r="L55" s="209">
        <f t="shared" si="2"/>
        <v>0</v>
      </c>
      <c r="M55" s="207">
        <f t="shared" si="2"/>
        <v>5991253</v>
      </c>
      <c r="N55" s="209">
        <f t="shared" si="2"/>
        <v>61895</v>
      </c>
      <c r="O55" s="209">
        <f t="shared" si="2"/>
        <v>321176</v>
      </c>
      <c r="P55" s="209">
        <f t="shared" si="2"/>
        <v>0</v>
      </c>
      <c r="Q55" s="207">
        <f t="shared" si="2"/>
        <v>383071</v>
      </c>
      <c r="R55" s="209">
        <f t="shared" si="2"/>
        <v>65244</v>
      </c>
      <c r="S55" s="209">
        <f t="shared" si="2"/>
        <v>642352</v>
      </c>
      <c r="T55" s="209">
        <f t="shared" si="2"/>
        <v>0</v>
      </c>
      <c r="U55" s="207">
        <f t="shared" si="2"/>
        <v>707596</v>
      </c>
      <c r="V55" s="209">
        <f t="shared" si="2"/>
        <v>43496</v>
      </c>
      <c r="W55" s="209">
        <f t="shared" si="2"/>
        <v>321176</v>
      </c>
      <c r="X55" s="209">
        <f t="shared" si="2"/>
        <v>0</v>
      </c>
      <c r="Y55" s="207">
        <f t="shared" si="2"/>
        <v>364672</v>
      </c>
    </row>
    <row r="56" spans="5:25" ht="12.75">
      <c r="E56" s="4"/>
      <c r="F56" s="4"/>
      <c r="G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4:25" ht="12.75">
      <c r="D57" s="4" t="s">
        <v>0</v>
      </c>
      <c r="E57" s="4"/>
      <c r="F57" s="4" t="s">
        <v>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3:25" ht="12.75">
      <c r="C58" s="4"/>
      <c r="D58" s="4"/>
      <c r="E58" s="4"/>
      <c r="F58" s="4" t="s">
        <v>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3:25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3:25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3:25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3:25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3:25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3:25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3:25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3:25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3:25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3:25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3:25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3:25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3:25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3:25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3:25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3:25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3:25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3:25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23.25">
      <c r="A77" s="250" t="s">
        <v>324</v>
      </c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2"/>
    </row>
    <row r="78" spans="1:25" ht="23.25">
      <c r="A78" s="250" t="s">
        <v>142</v>
      </c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2"/>
    </row>
    <row r="79" spans="1:26" ht="24" customHeight="1">
      <c r="A79" s="170"/>
      <c r="B79" s="170"/>
      <c r="C79" s="170"/>
      <c r="D79" s="170"/>
      <c r="E79" s="170"/>
      <c r="F79" s="170"/>
      <c r="G79" s="170"/>
      <c r="H79" s="170"/>
      <c r="I79" s="170"/>
      <c r="J79" s="254" t="s">
        <v>211</v>
      </c>
      <c r="K79" s="255"/>
      <c r="L79" s="255"/>
      <c r="M79" s="256"/>
      <c r="N79" s="254" t="s">
        <v>212</v>
      </c>
      <c r="O79" s="255"/>
      <c r="P79" s="255"/>
      <c r="Q79" s="256"/>
      <c r="R79" s="254" t="s">
        <v>77</v>
      </c>
      <c r="S79" s="255"/>
      <c r="T79" s="255"/>
      <c r="U79" s="256"/>
      <c r="V79" s="254" t="s">
        <v>78</v>
      </c>
      <c r="W79" s="255"/>
      <c r="X79" s="255"/>
      <c r="Y79" s="256"/>
      <c r="Z79" s="62"/>
    </row>
    <row r="80" spans="1:26" ht="24" customHeight="1">
      <c r="A80" s="171" t="s">
        <v>253</v>
      </c>
      <c r="B80" s="171" t="s">
        <v>254</v>
      </c>
      <c r="C80" s="171" t="s">
        <v>16</v>
      </c>
      <c r="D80" s="171" t="s">
        <v>17</v>
      </c>
      <c r="E80" s="171" t="s">
        <v>72</v>
      </c>
      <c r="F80" s="171" t="s">
        <v>19</v>
      </c>
      <c r="G80" s="171" t="s">
        <v>10</v>
      </c>
      <c r="H80" s="171" t="s">
        <v>73</v>
      </c>
      <c r="I80" s="171" t="s">
        <v>105</v>
      </c>
      <c r="J80" s="171" t="s">
        <v>74</v>
      </c>
      <c r="K80" s="171" t="s">
        <v>8</v>
      </c>
      <c r="L80" s="171" t="s">
        <v>213</v>
      </c>
      <c r="M80" s="171" t="s">
        <v>10</v>
      </c>
      <c r="N80" s="171" t="s">
        <v>74</v>
      </c>
      <c r="O80" s="171" t="s">
        <v>8</v>
      </c>
      <c r="P80" s="171" t="s">
        <v>213</v>
      </c>
      <c r="Q80" s="171" t="s">
        <v>10</v>
      </c>
      <c r="R80" s="171" t="s">
        <v>74</v>
      </c>
      <c r="S80" s="171" t="s">
        <v>8</v>
      </c>
      <c r="T80" s="171" t="s">
        <v>213</v>
      </c>
      <c r="U80" s="171" t="s">
        <v>10</v>
      </c>
      <c r="V80" s="171" t="s">
        <v>74</v>
      </c>
      <c r="W80" s="171" t="s">
        <v>8</v>
      </c>
      <c r="X80" s="171" t="s">
        <v>213</v>
      </c>
      <c r="Y80" s="171" t="s">
        <v>10</v>
      </c>
      <c r="Z80" s="62"/>
    </row>
    <row r="81" spans="1:25" ht="24" customHeight="1">
      <c r="A81" s="179" t="s">
        <v>115</v>
      </c>
      <c r="B81" s="172" t="s">
        <v>135</v>
      </c>
      <c r="C81" s="173">
        <f>'Traget-Achivement 13-14'!$C$1813</f>
        <v>30</v>
      </c>
      <c r="D81" s="173">
        <f>'Traget-Achivement 13-14'!$C$1814</f>
        <v>17</v>
      </c>
      <c r="E81" s="173">
        <f>'Traget-Achivement 13-14'!$C$1815</f>
        <v>20</v>
      </c>
      <c r="F81" s="173">
        <f>'Traget-Achivement 13-14'!$C$1816</f>
        <v>12</v>
      </c>
      <c r="G81" s="174">
        <f>'Traget-Achivement 13-14'!C1817</f>
        <v>79</v>
      </c>
      <c r="H81" s="173">
        <f>'Traget-Achivement 13-14'!D1817</f>
        <v>1185</v>
      </c>
      <c r="I81" s="173">
        <f>'Traget-Achivement 13-14'!E1817</f>
        <v>2296</v>
      </c>
      <c r="J81" s="173">
        <f>'Traget-Achivement 13-14'!F1817</f>
        <v>2042.5</v>
      </c>
      <c r="K81" s="173">
        <f>'Traget-Achivement 13-14'!G1817</f>
        <v>18368</v>
      </c>
      <c r="L81" s="173">
        <f>'Traget-Achivement 13-14'!H1817</f>
        <v>0</v>
      </c>
      <c r="M81" s="174">
        <f>'Traget-Achivement 13-14'!I1817</f>
        <v>21595.5</v>
      </c>
      <c r="N81" s="173">
        <f>'Traget-Achivement 13-14'!J1817</f>
        <v>222.5</v>
      </c>
      <c r="O81" s="173">
        <f>'Traget-Achivement 13-14'!K1817</f>
        <v>1148</v>
      </c>
      <c r="P81" s="173">
        <f>'Traget-Achivement 13-14'!L1817</f>
        <v>0</v>
      </c>
      <c r="Q81" s="173">
        <f>'Traget-Achivement 13-14'!M1817</f>
        <v>1370.5</v>
      </c>
      <c r="R81" s="173">
        <f>'Traget-Achivement 13-14'!N1817</f>
        <v>237</v>
      </c>
      <c r="S81" s="173">
        <f>'Traget-Achivement 13-14'!O1817</f>
        <v>2296</v>
      </c>
      <c r="T81" s="173">
        <f>'Traget-Achivement 13-14'!P1817</f>
        <v>0</v>
      </c>
      <c r="U81" s="173">
        <f>'Traget-Achivement 13-14'!Q1817</f>
        <v>2533</v>
      </c>
      <c r="V81" s="173">
        <f>'Traget-Achivement 13-14'!R1817</f>
        <v>158</v>
      </c>
      <c r="W81" s="173">
        <f>'Traget-Achivement 13-14'!S1817</f>
        <v>1148</v>
      </c>
      <c r="X81" s="173">
        <f>'Traget-Achivement 13-14'!T1817</f>
        <v>0</v>
      </c>
      <c r="Y81" s="174">
        <f>'Traget-Achivement 13-14'!U1817</f>
        <v>1306</v>
      </c>
    </row>
    <row r="82" spans="1:25" ht="24" customHeight="1">
      <c r="A82" s="179" t="s">
        <v>117</v>
      </c>
      <c r="B82" s="172" t="s">
        <v>137</v>
      </c>
      <c r="C82" s="173">
        <f>'Traget-Achivement 13-14'!$C$1852</f>
        <v>95</v>
      </c>
      <c r="D82" s="173">
        <f>'Traget-Achivement 13-14'!$C$1853</f>
        <v>32</v>
      </c>
      <c r="E82" s="173">
        <f>'Traget-Achivement 13-14'!$C$1854</f>
        <v>55</v>
      </c>
      <c r="F82" s="173">
        <f>'Traget-Achivement 13-14'!$C$1855</f>
        <v>23</v>
      </c>
      <c r="G82" s="174">
        <f>'Traget-Achivement 13-14'!C1856</f>
        <v>205</v>
      </c>
      <c r="H82" s="173">
        <f>'Traget-Achivement 13-14'!D1856</f>
        <v>3075</v>
      </c>
      <c r="I82" s="173">
        <f>'Traget-Achivement 13-14'!E1856</f>
        <v>6120</v>
      </c>
      <c r="J82" s="173">
        <f>'Traget-Achivement 13-14'!F1856</f>
        <v>5087.5</v>
      </c>
      <c r="K82" s="173">
        <f>'Traget-Achivement 13-14'!G1856</f>
        <v>48960</v>
      </c>
      <c r="L82" s="173">
        <f>'Traget-Achivement 13-14'!H1856</f>
        <v>0</v>
      </c>
      <c r="M82" s="174">
        <f>'Traget-Achivement 13-14'!I1856</f>
        <v>57122.5</v>
      </c>
      <c r="N82" s="173">
        <f>'Traget-Achivement 13-14'!J1856</f>
        <v>587.5</v>
      </c>
      <c r="O82" s="173">
        <f>'Traget-Achivement 13-14'!K1856</f>
        <v>3060</v>
      </c>
      <c r="P82" s="173">
        <f>'Traget-Achivement 13-14'!L1856</f>
        <v>0</v>
      </c>
      <c r="Q82" s="173">
        <f>'Traget-Achivement 13-14'!M1856</f>
        <v>3647.5</v>
      </c>
      <c r="R82" s="173">
        <f>'Traget-Achivement 13-14'!N1856</f>
        <v>615</v>
      </c>
      <c r="S82" s="173">
        <f>'Traget-Achivement 13-14'!O1856</f>
        <v>6120</v>
      </c>
      <c r="T82" s="173">
        <f>'Traget-Achivement 13-14'!P1856</f>
        <v>0</v>
      </c>
      <c r="U82" s="173">
        <f>'Traget-Achivement 13-14'!Q1856</f>
        <v>6735</v>
      </c>
      <c r="V82" s="173">
        <f>'Traget-Achivement 13-14'!R1856</f>
        <v>410</v>
      </c>
      <c r="W82" s="173">
        <f>'Traget-Achivement 13-14'!S1856</f>
        <v>3060</v>
      </c>
      <c r="X82" s="173">
        <f>'Traget-Achivement 13-14'!T1856</f>
        <v>0</v>
      </c>
      <c r="Y82" s="174">
        <f>'Traget-Achivement 13-14'!U1856</f>
        <v>3470</v>
      </c>
    </row>
    <row r="83" spans="1:25" ht="24" customHeight="1">
      <c r="A83" s="179" t="s">
        <v>119</v>
      </c>
      <c r="B83" s="172" t="s">
        <v>116</v>
      </c>
      <c r="C83" s="173">
        <f>'Traget-Achivement 13-14'!$C$1891</f>
        <v>149</v>
      </c>
      <c r="D83" s="173">
        <f>'Traget-Achivement 13-14'!$C$1892</f>
        <v>73</v>
      </c>
      <c r="E83" s="173">
        <f>'Traget-Achivement 13-14'!$C$1893</f>
        <v>101</v>
      </c>
      <c r="F83" s="173">
        <f>'Traget-Achivement 13-14'!$C$1894</f>
        <v>51</v>
      </c>
      <c r="G83" s="174">
        <f>'Traget-Achivement 13-14'!C1895</f>
        <v>374</v>
      </c>
      <c r="H83" s="173">
        <f>'Traget-Achivement 13-14'!D1895</f>
        <v>5610</v>
      </c>
      <c r="I83" s="173">
        <f>'Traget-Achivement 13-14'!E1895</f>
        <v>10976</v>
      </c>
      <c r="J83" s="173">
        <f>'Traget-Achivement 13-14'!F1895</f>
        <v>9530</v>
      </c>
      <c r="K83" s="173">
        <f>'Traget-Achivement 13-14'!G1895</f>
        <v>87808</v>
      </c>
      <c r="L83" s="173">
        <f>'Traget-Achivement 13-14'!H1895</f>
        <v>0</v>
      </c>
      <c r="M83" s="174">
        <f>'Traget-Achivement 13-14'!I1895</f>
        <v>102948</v>
      </c>
      <c r="N83" s="173">
        <f>'Traget-Achivement 13-14'!J1895</f>
        <v>1060</v>
      </c>
      <c r="O83" s="173">
        <f>'Traget-Achivement 13-14'!K1895</f>
        <v>5488</v>
      </c>
      <c r="P83" s="173">
        <f>'Traget-Achivement 13-14'!L1895</f>
        <v>0</v>
      </c>
      <c r="Q83" s="173">
        <f>'Traget-Achivement 13-14'!M1895</f>
        <v>6548</v>
      </c>
      <c r="R83" s="173">
        <f>'Traget-Achivement 13-14'!N1895</f>
        <v>1122</v>
      </c>
      <c r="S83" s="173">
        <f>'Traget-Achivement 13-14'!O1895</f>
        <v>10976</v>
      </c>
      <c r="T83" s="173">
        <f>'Traget-Achivement 13-14'!P1895</f>
        <v>0</v>
      </c>
      <c r="U83" s="173">
        <f>'Traget-Achivement 13-14'!Q1895</f>
        <v>12098</v>
      </c>
      <c r="V83" s="173">
        <f>'Traget-Achivement 13-14'!R1895</f>
        <v>748</v>
      </c>
      <c r="W83" s="173">
        <f>'Traget-Achivement 13-14'!S1895</f>
        <v>5488</v>
      </c>
      <c r="X83" s="173">
        <f>'Traget-Achivement 13-14'!T1895</f>
        <v>0</v>
      </c>
      <c r="Y83" s="174">
        <f>'Traget-Achivement 13-14'!U1895</f>
        <v>6236</v>
      </c>
    </row>
    <row r="84" spans="1:25" ht="24" customHeight="1">
      <c r="A84" s="179" t="s">
        <v>121</v>
      </c>
      <c r="B84" s="172" t="s">
        <v>252</v>
      </c>
      <c r="C84" s="173">
        <f>'Traget-Achivement 13-14'!$C$1927</f>
        <v>120</v>
      </c>
      <c r="D84" s="173">
        <f>'Traget-Achivement 13-14'!$C$1928</f>
        <v>51</v>
      </c>
      <c r="E84" s="173">
        <f>'Traget-Achivement 13-14'!$C$1929</f>
        <v>81</v>
      </c>
      <c r="F84" s="173">
        <f>'Traget-Achivement 13-14'!$C$1930</f>
        <v>33</v>
      </c>
      <c r="G84" s="174">
        <f>'Traget-Achivement 13-14'!C1931</f>
        <v>285</v>
      </c>
      <c r="H84" s="173">
        <f>'Traget-Achivement 13-14'!D1931</f>
        <v>4275</v>
      </c>
      <c r="I84" s="173">
        <f>'Traget-Achivement 13-14'!E1931</f>
        <v>8448</v>
      </c>
      <c r="J84" s="173">
        <f>'Traget-Achivement 13-14'!F1931</f>
        <v>7152</v>
      </c>
      <c r="K84" s="173">
        <f>'Traget-Achivement 13-14'!G1931</f>
        <v>67584</v>
      </c>
      <c r="L84" s="173">
        <f>'Traget-Achivement 13-14'!H1931</f>
        <v>0</v>
      </c>
      <c r="M84" s="174">
        <f>'Traget-Achivement 13-14'!I1931</f>
        <v>79011</v>
      </c>
      <c r="N84" s="173">
        <f>'Traget-Achivement 13-14'!J1931</f>
        <v>813</v>
      </c>
      <c r="O84" s="173">
        <f>'Traget-Achivement 13-14'!K1931</f>
        <v>4224</v>
      </c>
      <c r="P84" s="173">
        <f>'Traget-Achivement 13-14'!L1931</f>
        <v>0</v>
      </c>
      <c r="Q84" s="173">
        <f>'Traget-Achivement 13-14'!M1931</f>
        <v>5037</v>
      </c>
      <c r="R84" s="173">
        <f>'Traget-Achivement 13-14'!N1931</f>
        <v>855</v>
      </c>
      <c r="S84" s="173">
        <f>'Traget-Achivement 13-14'!O1931</f>
        <v>8448</v>
      </c>
      <c r="T84" s="173">
        <f>'Traget-Achivement 13-14'!P1931</f>
        <v>0</v>
      </c>
      <c r="U84" s="173">
        <f>'Traget-Achivement 13-14'!Q1931</f>
        <v>9303</v>
      </c>
      <c r="V84" s="173">
        <f>'Traget-Achivement 13-14'!R1931</f>
        <v>570</v>
      </c>
      <c r="W84" s="173">
        <f>'Traget-Achivement 13-14'!S1931</f>
        <v>4224</v>
      </c>
      <c r="X84" s="173">
        <f>'Traget-Achivement 13-14'!T1931</f>
        <v>0</v>
      </c>
      <c r="Y84" s="174">
        <f>'Traget-Achivement 13-14'!U1931</f>
        <v>4794</v>
      </c>
    </row>
    <row r="85" spans="1:25" ht="24" customHeight="1">
      <c r="A85" s="179" t="s">
        <v>123</v>
      </c>
      <c r="B85" s="172" t="s">
        <v>118</v>
      </c>
      <c r="C85" s="173">
        <f>'Traget-Achivement 13-14'!$C$1967</f>
        <v>101</v>
      </c>
      <c r="D85" s="173">
        <f>'Traget-Achivement 13-14'!$C$1968</f>
        <v>39</v>
      </c>
      <c r="E85" s="173">
        <f>'Traget-Achivement 13-14'!$C$1969</f>
        <v>68</v>
      </c>
      <c r="F85" s="173">
        <f>'Traget-Achivement 13-14'!$C$1970</f>
        <v>26</v>
      </c>
      <c r="G85" s="174">
        <f>'Traget-Achivement 13-14'!C1971</f>
        <v>234</v>
      </c>
      <c r="H85" s="173">
        <f>'Traget-Achivement 13-14'!D1971</f>
        <v>3510</v>
      </c>
      <c r="I85" s="173">
        <f>'Traget-Achivement 13-14'!E1971</f>
        <v>6968</v>
      </c>
      <c r="J85" s="173">
        <f>'Traget-Achivement 13-14'!F1971</f>
        <v>5830.5</v>
      </c>
      <c r="K85" s="173">
        <f>'Traget-Achivement 13-14'!G1971</f>
        <v>55744</v>
      </c>
      <c r="L85" s="173">
        <f>'Traget-Achivement 13-14'!H1971</f>
        <v>0</v>
      </c>
      <c r="M85" s="174">
        <f>'Traget-Achivement 13-14'!I1971</f>
        <v>65084.5</v>
      </c>
      <c r="N85" s="173">
        <f>'Traget-Achivement 13-14'!J1971</f>
        <v>669.5</v>
      </c>
      <c r="O85" s="173">
        <f>'Traget-Achivement 13-14'!K1971</f>
        <v>3484</v>
      </c>
      <c r="P85" s="173">
        <f>'Traget-Achivement 13-14'!L1971</f>
        <v>0</v>
      </c>
      <c r="Q85" s="173">
        <f>'Traget-Achivement 13-14'!M1971</f>
        <v>4153.5</v>
      </c>
      <c r="R85" s="173">
        <f>'Traget-Achivement 13-14'!N1971</f>
        <v>702</v>
      </c>
      <c r="S85" s="173">
        <f>'Traget-Achivement 13-14'!O1971</f>
        <v>6968</v>
      </c>
      <c r="T85" s="173">
        <f>'Traget-Achivement 13-14'!P1971</f>
        <v>0</v>
      </c>
      <c r="U85" s="173">
        <f>'Traget-Achivement 13-14'!Q1971</f>
        <v>7670</v>
      </c>
      <c r="V85" s="173">
        <f>'Traget-Achivement 13-14'!R1971</f>
        <v>468</v>
      </c>
      <c r="W85" s="173">
        <f>'Traget-Achivement 13-14'!S1971</f>
        <v>3484</v>
      </c>
      <c r="X85" s="173">
        <f>'Traget-Achivement 13-14'!T1971</f>
        <v>0</v>
      </c>
      <c r="Y85" s="174">
        <f>'Traget-Achivement 13-14'!U1971</f>
        <v>3952</v>
      </c>
    </row>
    <row r="86" spans="1:25" ht="24" customHeight="1">
      <c r="A86" s="180">
        <v>6</v>
      </c>
      <c r="B86" s="172" t="s">
        <v>120</v>
      </c>
      <c r="C86" s="173">
        <f>'Traget-Achivement 13-14'!$C$2005</f>
        <v>122</v>
      </c>
      <c r="D86" s="173">
        <f>'Traget-Achivement 13-14'!$C$2006</f>
        <v>45</v>
      </c>
      <c r="E86" s="173">
        <f>'Traget-Achivement 13-14'!$C$2007</f>
        <v>83</v>
      </c>
      <c r="F86" s="173">
        <f>'Traget-Achivement 13-14'!$C$2008</f>
        <v>32</v>
      </c>
      <c r="G86" s="174">
        <f>'Traget-Achivement 13-14'!$C$2009</f>
        <v>282</v>
      </c>
      <c r="H86" s="173">
        <f>'Traget-Achivement 13-14'!D2009</f>
        <v>4230</v>
      </c>
      <c r="I86" s="173">
        <f>'Traget-Achivement 13-14'!E2009</f>
        <v>8408</v>
      </c>
      <c r="J86" s="173">
        <f>'Traget-Achivement 13-14'!F2009</f>
        <v>7012.5</v>
      </c>
      <c r="K86" s="173">
        <f>'Traget-Achivement 13-14'!G2009</f>
        <v>67264</v>
      </c>
      <c r="L86" s="173">
        <f>'Traget-Achivement 13-14'!H2009</f>
        <v>0</v>
      </c>
      <c r="M86" s="174">
        <f>'Traget-Achivement 13-14'!I2009</f>
        <v>78506.5</v>
      </c>
      <c r="N86" s="173">
        <f>'Traget-Achivement 13-14'!J2009</f>
        <v>807.5</v>
      </c>
      <c r="O86" s="173">
        <f>'Traget-Achivement 13-14'!K2009</f>
        <v>4204</v>
      </c>
      <c r="P86" s="173">
        <f>'Traget-Achivement 13-14'!L2009</f>
        <v>0</v>
      </c>
      <c r="Q86" s="173">
        <f>'Traget-Achivement 13-14'!M2009</f>
        <v>5011.5</v>
      </c>
      <c r="R86" s="173">
        <f>'Traget-Achivement 13-14'!N2009</f>
        <v>846</v>
      </c>
      <c r="S86" s="173">
        <f>'Traget-Achivement 13-14'!O2009</f>
        <v>8408</v>
      </c>
      <c r="T86" s="173">
        <f>'Traget-Achivement 13-14'!P2009</f>
        <v>0</v>
      </c>
      <c r="U86" s="173">
        <f>'Traget-Achivement 13-14'!Q2009</f>
        <v>9254</v>
      </c>
      <c r="V86" s="173">
        <f>'Traget-Achivement 13-14'!R2009</f>
        <v>564</v>
      </c>
      <c r="W86" s="173">
        <f>'Traget-Achivement 13-14'!S2009</f>
        <v>4204</v>
      </c>
      <c r="X86" s="173">
        <f>'Traget-Achivement 13-14'!T2009</f>
        <v>0</v>
      </c>
      <c r="Y86" s="174">
        <f>'Traget-Achivement 13-14'!U2009</f>
        <v>4768</v>
      </c>
    </row>
    <row r="87" spans="1:25" ht="24" customHeight="1">
      <c r="A87" s="179">
        <v>7</v>
      </c>
      <c r="B87" s="172" t="s">
        <v>122</v>
      </c>
      <c r="C87" s="173">
        <f>'Traget-Achivement 13-14'!$C$2041</f>
        <v>138</v>
      </c>
      <c r="D87" s="173">
        <f>'Traget-Achivement 13-14'!$C$2042</f>
        <v>55</v>
      </c>
      <c r="E87" s="173">
        <f>'Traget-Achivement 13-14'!$C$2043</f>
        <v>102</v>
      </c>
      <c r="F87" s="173">
        <f>'Traget-Achivement 13-14'!$C$2044</f>
        <v>39</v>
      </c>
      <c r="G87" s="174">
        <f>'Traget-Achivement 13-14'!C2045</f>
        <v>334</v>
      </c>
      <c r="H87" s="173">
        <f>'Traget-Achivement 13-14'!D2045</f>
        <v>5010</v>
      </c>
      <c r="I87" s="173">
        <f>'Traget-Achivement 13-14'!E2045</f>
        <v>9936</v>
      </c>
      <c r="J87" s="173">
        <f>'Traget-Achivement 13-14'!F2045</f>
        <v>8335</v>
      </c>
      <c r="K87" s="173">
        <f>'Traget-Achivement 13-14'!G2045</f>
        <v>79488</v>
      </c>
      <c r="L87" s="173">
        <f>'Traget-Achivement 13-14'!H2045</f>
        <v>0</v>
      </c>
      <c r="M87" s="174">
        <f>'Traget-Achivement 13-14'!I2045</f>
        <v>92833</v>
      </c>
      <c r="N87" s="173">
        <f>'Traget-Achivement 13-14'!J2045</f>
        <v>955</v>
      </c>
      <c r="O87" s="173">
        <f>'Traget-Achivement 13-14'!K2045</f>
        <v>4968</v>
      </c>
      <c r="P87" s="173">
        <f>'Traget-Achivement 13-14'!L2045</f>
        <v>0</v>
      </c>
      <c r="Q87" s="173">
        <f>'Traget-Achivement 13-14'!M2045</f>
        <v>5923</v>
      </c>
      <c r="R87" s="173">
        <f>'Traget-Achivement 13-14'!N2045</f>
        <v>1002</v>
      </c>
      <c r="S87" s="173">
        <f>'Traget-Achivement 13-14'!O2045</f>
        <v>9936</v>
      </c>
      <c r="T87" s="173">
        <f>'Traget-Achivement 13-14'!P2045</f>
        <v>0</v>
      </c>
      <c r="U87" s="173">
        <f>'Traget-Achivement 13-14'!Q2045</f>
        <v>10938</v>
      </c>
      <c r="V87" s="173">
        <f>'Traget-Achivement 13-14'!R2045</f>
        <v>668</v>
      </c>
      <c r="W87" s="173">
        <f>'Traget-Achivement 13-14'!S2045</f>
        <v>4968</v>
      </c>
      <c r="X87" s="173">
        <f>'Traget-Achivement 13-14'!T2045</f>
        <v>0</v>
      </c>
      <c r="Y87" s="174">
        <f>'Traget-Achivement 13-14'!U2045</f>
        <v>5636</v>
      </c>
    </row>
    <row r="88" spans="1:25" ht="24" customHeight="1">
      <c r="A88" s="179">
        <v>8</v>
      </c>
      <c r="B88" s="172" t="s">
        <v>138</v>
      </c>
      <c r="C88" s="173">
        <f>'Traget-Achivement 13-14'!$C$2078</f>
        <v>33</v>
      </c>
      <c r="D88" s="173">
        <f>'Traget-Achivement 13-14'!$C$2079</f>
        <v>11</v>
      </c>
      <c r="E88" s="173">
        <f>'Traget-Achivement 13-14'!$C$2080</f>
        <v>25</v>
      </c>
      <c r="F88" s="173">
        <f>'Traget-Achivement 13-14'!$C$2081</f>
        <v>8</v>
      </c>
      <c r="G88" s="174">
        <f>'Traget-Achivement 13-14'!C2082</f>
        <v>77</v>
      </c>
      <c r="H88" s="173">
        <f>'Traget-Achivement 13-14'!D2082</f>
        <v>1155</v>
      </c>
      <c r="I88" s="173">
        <f>'Traget-Achivement 13-14'!E2082</f>
        <v>2312</v>
      </c>
      <c r="J88" s="173">
        <f>'Traget-Achivement 13-14'!F2082</f>
        <v>1893.5</v>
      </c>
      <c r="K88" s="173">
        <f>'Traget-Achivement 13-14'!G2082</f>
        <v>18496</v>
      </c>
      <c r="L88" s="173">
        <f>'Traget-Achivement 13-14'!H2082</f>
        <v>0</v>
      </c>
      <c r="M88" s="174">
        <f>'Traget-Achivement 13-14'!I2082</f>
        <v>21544.5</v>
      </c>
      <c r="N88" s="173">
        <f>'Traget-Achivement 13-14'!J2082</f>
        <v>221.5</v>
      </c>
      <c r="O88" s="173">
        <f>'Traget-Achivement 13-14'!K2082</f>
        <v>1156</v>
      </c>
      <c r="P88" s="173">
        <f>'Traget-Achivement 13-14'!L2082</f>
        <v>0</v>
      </c>
      <c r="Q88" s="173">
        <f>'Traget-Achivement 13-14'!M2082</f>
        <v>1377.5</v>
      </c>
      <c r="R88" s="173">
        <f>'Traget-Achivement 13-14'!N2082</f>
        <v>231</v>
      </c>
      <c r="S88" s="173">
        <f>'Traget-Achivement 13-14'!O2082</f>
        <v>2312</v>
      </c>
      <c r="T88" s="173">
        <f>'Traget-Achivement 13-14'!P2082</f>
        <v>0</v>
      </c>
      <c r="U88" s="173">
        <f>'Traget-Achivement 13-14'!Q2082</f>
        <v>2543</v>
      </c>
      <c r="V88" s="173">
        <f>'Traget-Achivement 13-14'!R2082</f>
        <v>154</v>
      </c>
      <c r="W88" s="173">
        <f>'Traget-Achivement 13-14'!S2082</f>
        <v>1156</v>
      </c>
      <c r="X88" s="173">
        <f>'Traget-Achivement 13-14'!T2082</f>
        <v>0</v>
      </c>
      <c r="Y88" s="174">
        <f>'Traget-Achivement 13-14'!U2082</f>
        <v>1310</v>
      </c>
    </row>
    <row r="89" spans="1:25" ht="24" customHeight="1">
      <c r="A89" s="179" t="s">
        <v>128</v>
      </c>
      <c r="B89" s="172" t="s">
        <v>139</v>
      </c>
      <c r="C89" s="173">
        <f>'Traget-Achivement 13-14'!$C$2115</f>
        <v>40</v>
      </c>
      <c r="D89" s="173">
        <f>'Traget-Achivement 13-14'!$C$2116</f>
        <v>22</v>
      </c>
      <c r="E89" s="173">
        <f>'Traget-Achivement 13-14'!$C$2117</f>
        <v>28</v>
      </c>
      <c r="F89" s="173">
        <f>'Traget-Achivement 13-14'!$C$2118</f>
        <v>15</v>
      </c>
      <c r="G89" s="174">
        <f>'Traget-Achivement 13-14'!C2119</f>
        <v>105</v>
      </c>
      <c r="H89" s="173">
        <f>'Traget-Achivement 13-14'!D2119</f>
        <v>1575</v>
      </c>
      <c r="I89" s="173">
        <f>'Traget-Achivement 13-14'!E2119</f>
        <v>3064</v>
      </c>
      <c r="J89" s="173">
        <f>'Traget-Achivement 13-14'!F2119</f>
        <v>2698.5</v>
      </c>
      <c r="K89" s="173">
        <f>'Traget-Achivement 13-14'!G2119</f>
        <v>24512</v>
      </c>
      <c r="L89" s="173">
        <f>'Traget-Achivement 13-14'!H2119</f>
        <v>0</v>
      </c>
      <c r="M89" s="174">
        <f>'Traget-Achivement 13-14'!I2119</f>
        <v>28785.5</v>
      </c>
      <c r="N89" s="173">
        <f>'Traget-Achivement 13-14'!J2119</f>
        <v>296.5</v>
      </c>
      <c r="O89" s="173">
        <f>'Traget-Achivement 13-14'!K2119</f>
        <v>1532</v>
      </c>
      <c r="P89" s="173">
        <f>'Traget-Achivement 13-14'!L2119</f>
        <v>0</v>
      </c>
      <c r="Q89" s="173">
        <f>'Traget-Achivement 13-14'!M2119</f>
        <v>1828.5</v>
      </c>
      <c r="R89" s="173">
        <f>'Traget-Achivement 13-14'!N2119</f>
        <v>315</v>
      </c>
      <c r="S89" s="173">
        <f>'Traget-Achivement 13-14'!O2119</f>
        <v>3064</v>
      </c>
      <c r="T89" s="173">
        <f>'Traget-Achivement 13-14'!P2119</f>
        <v>0</v>
      </c>
      <c r="U89" s="173">
        <f>'Traget-Achivement 13-14'!Q2119</f>
        <v>3379</v>
      </c>
      <c r="V89" s="173">
        <f>'Traget-Achivement 13-14'!R2119</f>
        <v>210</v>
      </c>
      <c r="W89" s="173">
        <f>'Traget-Achivement 13-14'!S2119</f>
        <v>1532</v>
      </c>
      <c r="X89" s="173">
        <f>'Traget-Achivement 13-14'!T2119</f>
        <v>0</v>
      </c>
      <c r="Y89" s="174">
        <f>'Traget-Achivement 13-14'!U2119</f>
        <v>1742</v>
      </c>
    </row>
    <row r="90" spans="1:25" ht="24" customHeight="1">
      <c r="A90" s="179" t="s">
        <v>130</v>
      </c>
      <c r="B90" s="172" t="s">
        <v>124</v>
      </c>
      <c r="C90" s="173">
        <f>'Traget-Achivement 13-14'!$C$2153</f>
        <v>25</v>
      </c>
      <c r="D90" s="173">
        <f>'Traget-Achivement 13-14'!$C$2154</f>
        <v>14</v>
      </c>
      <c r="E90" s="173">
        <f>'Traget-Achivement 13-14'!$C$2155</f>
        <v>19</v>
      </c>
      <c r="F90" s="173">
        <f>'Traget-Achivement 13-14'!$C$2156</f>
        <v>10</v>
      </c>
      <c r="G90" s="174">
        <f>'Traget-Achivement 13-14'!C2157</f>
        <v>68</v>
      </c>
      <c r="H90" s="173">
        <f>'Traget-Achivement 13-14'!D2157</f>
        <v>1020</v>
      </c>
      <c r="I90" s="173">
        <f>'Traget-Achivement 13-14'!E2157</f>
        <v>1984</v>
      </c>
      <c r="J90" s="173">
        <f>'Traget-Achivement 13-14'!F2157</f>
        <v>1748</v>
      </c>
      <c r="K90" s="173">
        <f>'Traget-Achivement 13-14'!G2157</f>
        <v>15872</v>
      </c>
      <c r="L90" s="173">
        <f>'Traget-Achivement 13-14'!H2157</f>
        <v>0</v>
      </c>
      <c r="M90" s="174">
        <f>'Traget-Achivement 13-14'!I2157</f>
        <v>18640</v>
      </c>
      <c r="N90" s="173">
        <f>'Traget-Achivement 13-14'!J2157</f>
        <v>192</v>
      </c>
      <c r="O90" s="173">
        <f>'Traget-Achivement 13-14'!K2157</f>
        <v>992</v>
      </c>
      <c r="P90" s="173">
        <f>'Traget-Achivement 13-14'!L2157</f>
        <v>0</v>
      </c>
      <c r="Q90" s="173">
        <f>'Traget-Achivement 13-14'!M2157</f>
        <v>1184</v>
      </c>
      <c r="R90" s="173">
        <f>'Traget-Achivement 13-14'!N2157</f>
        <v>204</v>
      </c>
      <c r="S90" s="173">
        <f>'Traget-Achivement 13-14'!O2157</f>
        <v>1984</v>
      </c>
      <c r="T90" s="173">
        <f>'Traget-Achivement 13-14'!P2157</f>
        <v>0</v>
      </c>
      <c r="U90" s="173">
        <f>'Traget-Achivement 13-14'!Q2157</f>
        <v>2188</v>
      </c>
      <c r="V90" s="173">
        <f>'Traget-Achivement 13-14'!R2157</f>
        <v>136</v>
      </c>
      <c r="W90" s="173">
        <f>'Traget-Achivement 13-14'!S2157</f>
        <v>992</v>
      </c>
      <c r="X90" s="173">
        <f>'Traget-Achivement 13-14'!T2157</f>
        <v>0</v>
      </c>
      <c r="Y90" s="174">
        <f>'Traget-Achivement 13-14'!U2157</f>
        <v>1128</v>
      </c>
    </row>
    <row r="91" spans="1:25" ht="24" customHeight="1">
      <c r="A91" s="181">
        <v>11</v>
      </c>
      <c r="B91" s="175" t="s">
        <v>140</v>
      </c>
      <c r="C91" s="173">
        <f>'Traget-Achivement 13-14'!$C$2192</f>
        <v>53</v>
      </c>
      <c r="D91" s="173">
        <f>'Traget-Achivement 13-14'!$C$2193</f>
        <v>3</v>
      </c>
      <c r="E91" s="173">
        <f>'Traget-Achivement 13-14'!$C$2194</f>
        <v>8</v>
      </c>
      <c r="F91" s="174">
        <f>'Traget-Achivement 13-14'!$C$2195</f>
        <v>2</v>
      </c>
      <c r="G91" s="176">
        <f>G90+G89+G88+G87+G86+G85</f>
        <v>1100</v>
      </c>
      <c r="H91" s="174">
        <f>H90+H89+H88+H87+H86+H85</f>
        <v>16500</v>
      </c>
      <c r="I91" s="174">
        <f aca="true" t="shared" si="3" ref="I91:Y91">SUM(I86:I90)</f>
        <v>25704</v>
      </c>
      <c r="J91" s="174">
        <f t="shared" si="3"/>
        <v>21687.5</v>
      </c>
      <c r="K91" s="174">
        <f t="shared" si="3"/>
        <v>205632</v>
      </c>
      <c r="L91" s="174">
        <f t="shared" si="3"/>
        <v>0</v>
      </c>
      <c r="M91" s="174">
        <f t="shared" si="3"/>
        <v>240309.5</v>
      </c>
      <c r="N91" s="174">
        <f t="shared" si="3"/>
        <v>2472.5</v>
      </c>
      <c r="O91" s="174">
        <f t="shared" si="3"/>
        <v>12852</v>
      </c>
      <c r="P91" s="174">
        <f t="shared" si="3"/>
        <v>0</v>
      </c>
      <c r="Q91" s="174">
        <f t="shared" si="3"/>
        <v>15324.5</v>
      </c>
      <c r="R91" s="174">
        <f t="shared" si="3"/>
        <v>2598</v>
      </c>
      <c r="S91" s="174">
        <f t="shared" si="3"/>
        <v>25704</v>
      </c>
      <c r="T91" s="174">
        <f t="shared" si="3"/>
        <v>0</v>
      </c>
      <c r="U91" s="174">
        <f t="shared" si="3"/>
        <v>28302</v>
      </c>
      <c r="V91" s="174">
        <f t="shared" si="3"/>
        <v>1732</v>
      </c>
      <c r="W91" s="174">
        <f t="shared" si="3"/>
        <v>12852</v>
      </c>
      <c r="X91" s="174">
        <f t="shared" si="3"/>
        <v>0</v>
      </c>
      <c r="Y91" s="174">
        <f t="shared" si="3"/>
        <v>14584</v>
      </c>
    </row>
    <row r="92" spans="1:25" ht="24" customHeight="1">
      <c r="A92" s="181">
        <v>12</v>
      </c>
      <c r="B92" s="172" t="s">
        <v>125</v>
      </c>
      <c r="C92" s="173">
        <f>'Traget-Achivement 13-14'!$C$2229</f>
        <v>22</v>
      </c>
      <c r="D92" s="173">
        <f>'Traget-Achivement 13-14'!$C$2230</f>
        <v>10</v>
      </c>
      <c r="E92" s="173">
        <f>'Traget-Achivement 13-14'!$C$2231</f>
        <v>14</v>
      </c>
      <c r="F92" s="173">
        <f>'Traget-Achivement 13-14'!$C$2232</f>
        <v>5</v>
      </c>
      <c r="G92" s="174">
        <f>F92+E92+D92+C92</f>
        <v>51</v>
      </c>
      <c r="H92" s="173">
        <f>'Traget-Achivement 13-14'!D2233</f>
        <v>765</v>
      </c>
      <c r="I92" s="173">
        <f>'Traget-Achivement 13-14'!E2233</f>
        <v>1512</v>
      </c>
      <c r="J92" s="173">
        <f>'Traget-Achivement 13-14'!F2233</f>
        <v>1279.5</v>
      </c>
      <c r="K92" s="173">
        <f>'Traget-Achivement 13-14'!G2233</f>
        <v>12096</v>
      </c>
      <c r="L92" s="173">
        <f>'Traget-Achivement 13-14'!H2233</f>
        <v>0</v>
      </c>
      <c r="M92" s="174">
        <f>'Traget-Achivement 13-14'!I2233</f>
        <v>14140.5</v>
      </c>
      <c r="N92" s="173">
        <f>'Traget-Achivement 13-14'!J2233</f>
        <v>145.5</v>
      </c>
      <c r="O92" s="173">
        <f>'Traget-Achivement 13-14'!K2233</f>
        <v>756</v>
      </c>
      <c r="P92" s="173">
        <f>'Traget-Achivement 13-14'!L2233</f>
        <v>0</v>
      </c>
      <c r="Q92" s="173">
        <f>'Traget-Achivement 13-14'!M2233</f>
        <v>901.5</v>
      </c>
      <c r="R92" s="173">
        <f>'Traget-Achivement 13-14'!N2233</f>
        <v>153</v>
      </c>
      <c r="S92" s="173">
        <f>'Traget-Achivement 13-14'!O2233</f>
        <v>1512</v>
      </c>
      <c r="T92" s="173">
        <f>'Traget-Achivement 13-14'!P2233</f>
        <v>0</v>
      </c>
      <c r="U92" s="173">
        <f>'Traget-Achivement 13-14'!Q2233</f>
        <v>1665</v>
      </c>
      <c r="V92" s="173">
        <f>'Traget-Achivement 13-14'!R2233</f>
        <v>102</v>
      </c>
      <c r="W92" s="173">
        <f>'Traget-Achivement 13-14'!S2233</f>
        <v>756</v>
      </c>
      <c r="X92" s="173">
        <f>'Traget-Achivement 13-14'!T2233</f>
        <v>0</v>
      </c>
      <c r="Y92" s="174">
        <f>'Traget-Achivement 13-14'!U2233</f>
        <v>858</v>
      </c>
    </row>
    <row r="93" spans="1:42" ht="24" customHeight="1">
      <c r="A93" s="181">
        <v>13</v>
      </c>
      <c r="B93" s="175" t="s">
        <v>126</v>
      </c>
      <c r="C93" s="173">
        <f>'Traget-Achivement 13-14'!$C$2269</f>
        <v>76</v>
      </c>
      <c r="D93" s="173">
        <f>'Traget-Achivement 13-14'!$C$2270</f>
        <v>33</v>
      </c>
      <c r="E93" s="173">
        <f>'Traget-Achivement 13-14'!$C$2271</f>
        <v>53</v>
      </c>
      <c r="F93" s="173">
        <f>'Traget-Achivement 13-14'!$C$2272</f>
        <v>24</v>
      </c>
      <c r="G93" s="174">
        <f>'Traget-Achivement 13-14'!C2273</f>
        <v>186</v>
      </c>
      <c r="H93" s="173">
        <f>'Traget-Achivement 13-14'!D2273</f>
        <v>2790</v>
      </c>
      <c r="I93" s="173">
        <f>'Traget-Achivement 13-14'!E2273</f>
        <v>5496</v>
      </c>
      <c r="J93" s="173">
        <f>'Traget-Achivement 13-14'!F2273</f>
        <v>4690.5</v>
      </c>
      <c r="K93" s="173">
        <f>'Traget-Achivement 13-14'!G2273</f>
        <v>43968</v>
      </c>
      <c r="L93" s="173">
        <f>'Traget-Achivement 13-14'!H2273</f>
        <v>0</v>
      </c>
      <c r="M93" s="174">
        <f>'Traget-Achivement 13-14'!I2273</f>
        <v>51448.5</v>
      </c>
      <c r="N93" s="173">
        <f>'Traget-Achivement 13-14'!J2273</f>
        <v>529.5</v>
      </c>
      <c r="O93" s="173">
        <f>'Traget-Achivement 13-14'!K2273</f>
        <v>2748</v>
      </c>
      <c r="P93" s="173">
        <f>'Traget-Achivement 13-14'!L2273</f>
        <v>0</v>
      </c>
      <c r="Q93" s="173">
        <f>'Traget-Achivement 13-14'!M2273</f>
        <v>3277.5</v>
      </c>
      <c r="R93" s="173">
        <f>'Traget-Achivement 13-14'!N2273</f>
        <v>558</v>
      </c>
      <c r="S93" s="173">
        <f>'Traget-Achivement 13-14'!O2273</f>
        <v>5496</v>
      </c>
      <c r="T93" s="173">
        <f>'Traget-Achivement 13-14'!P2273</f>
        <v>0</v>
      </c>
      <c r="U93" s="173">
        <f>'Traget-Achivement 13-14'!Q2273</f>
        <v>6054</v>
      </c>
      <c r="V93" s="173">
        <f>'Traget-Achivement 13-14'!R2273</f>
        <v>372</v>
      </c>
      <c r="W93" s="173">
        <f>'Traget-Achivement 13-14'!S2273</f>
        <v>2748</v>
      </c>
      <c r="X93" s="173">
        <f>'Traget-Achivement 13-14'!T2273</f>
        <v>0</v>
      </c>
      <c r="Y93" s="176">
        <f>'Traget-Achivement 13-14'!U2273</f>
        <v>3120</v>
      </c>
      <c r="Z93" s="133"/>
      <c r="AA93" s="133"/>
      <c r="AB93" s="133"/>
      <c r="AC93" s="127"/>
      <c r="AD93" s="133">
        <f aca="true" t="shared" si="4" ref="AD93:AP93">AD92+AD91+AD90+AD89+AD88+AD87</f>
        <v>0</v>
      </c>
      <c r="AE93" s="133">
        <f t="shared" si="4"/>
        <v>0</v>
      </c>
      <c r="AF93" s="133">
        <f t="shared" si="4"/>
        <v>0</v>
      </c>
      <c r="AG93" s="127" t="s">
        <v>20</v>
      </c>
      <c r="AH93" s="133">
        <f t="shared" si="4"/>
        <v>0</v>
      </c>
      <c r="AI93" s="133">
        <f t="shared" si="4"/>
        <v>0</v>
      </c>
      <c r="AJ93" s="133">
        <f t="shared" si="4"/>
        <v>0</v>
      </c>
      <c r="AK93" s="127" t="s">
        <v>20</v>
      </c>
      <c r="AL93" s="133">
        <f t="shared" si="4"/>
        <v>0</v>
      </c>
      <c r="AM93" s="133">
        <f t="shared" si="4"/>
        <v>0</v>
      </c>
      <c r="AN93" s="133">
        <f t="shared" si="4"/>
        <v>0</v>
      </c>
      <c r="AO93" s="133">
        <f t="shared" si="4"/>
        <v>0</v>
      </c>
      <c r="AP93" s="133">
        <f t="shared" si="4"/>
        <v>0</v>
      </c>
    </row>
    <row r="94" spans="1:25" ht="24" customHeight="1">
      <c r="A94" s="181">
        <v>14</v>
      </c>
      <c r="B94" s="172" t="s">
        <v>127</v>
      </c>
      <c r="C94" s="127">
        <v>166</v>
      </c>
      <c r="D94" s="127">
        <v>73</v>
      </c>
      <c r="E94" s="127">
        <v>112</v>
      </c>
      <c r="F94" s="132">
        <v>51</v>
      </c>
      <c r="G94" s="174">
        <f>F94+E94+D94+C94</f>
        <v>402</v>
      </c>
      <c r="H94" s="127">
        <f>SUM(G94*15)</f>
        <v>6030</v>
      </c>
      <c r="I94" s="173">
        <f>'Traget-Achivement 13-14'!E2312</f>
        <v>1224</v>
      </c>
      <c r="J94" s="173">
        <f>'Traget-Achivement 13-14'!F2312</f>
        <v>9664.5</v>
      </c>
      <c r="K94" s="173">
        <f>'Traget-Achivement 13-14'!G2312</f>
        <v>85184</v>
      </c>
      <c r="L94" s="173" t="str">
        <f>'Traget-Achivement 13-14'!H2312</f>
        <v>+</v>
      </c>
      <c r="M94" s="174">
        <f>'Traget-Achivement 13-14'!I2312</f>
        <v>100113.5</v>
      </c>
      <c r="N94" s="173">
        <f>'Traget-Achivement 13-14'!J2312</f>
        <v>960.5</v>
      </c>
      <c r="O94" s="173">
        <f>'Traget-Achivement 13-14'!K2312</f>
        <v>5324</v>
      </c>
      <c r="P94" s="173" t="str">
        <f>'Traget-Achivement 13-14'!L2312</f>
        <v>+</v>
      </c>
      <c r="Q94" s="173">
        <f>'Traget-Achivement 13-14'!M2312</f>
        <v>6284.5</v>
      </c>
      <c r="R94" s="173">
        <f>'Traget-Achivement 13-14'!N2312</f>
        <v>1053</v>
      </c>
      <c r="S94" s="173">
        <f>'Traget-Achivement 13-14'!O2312</f>
        <v>10648</v>
      </c>
      <c r="T94" s="173" t="str">
        <f>'Traget-Achivement 13-14'!P2312</f>
        <v>+</v>
      </c>
      <c r="U94" s="173">
        <f>'Traget-Achivement 13-14'!Q2312</f>
        <v>11701</v>
      </c>
      <c r="V94" s="173">
        <f>'Traget-Achivement 13-14'!R2312</f>
        <v>702</v>
      </c>
      <c r="W94" s="173">
        <f>'Traget-Achivement 13-14'!S2312</f>
        <v>5324</v>
      </c>
      <c r="X94" s="173">
        <f>$T$93</f>
        <v>0</v>
      </c>
      <c r="Y94" s="174">
        <f>'Traget-Achivement 13-14'!U2312</f>
        <v>6026</v>
      </c>
    </row>
    <row r="95" spans="1:25" ht="24" customHeight="1">
      <c r="A95" s="181">
        <v>15</v>
      </c>
      <c r="B95" s="172" t="s">
        <v>129</v>
      </c>
      <c r="C95" s="189">
        <v>17</v>
      </c>
      <c r="D95" s="189">
        <v>8</v>
      </c>
      <c r="E95" s="189">
        <v>11</v>
      </c>
      <c r="F95" s="190">
        <v>4</v>
      </c>
      <c r="G95" s="174">
        <f aca="true" t="shared" si="5" ref="G95:G100">F95+E95+D95+C95</f>
        <v>40</v>
      </c>
      <c r="H95" s="173">
        <f>'Traget-Achivement 13-14'!D2350</f>
        <v>60</v>
      </c>
      <c r="I95" s="173">
        <f>'Traget-Achivement 13-14'!E2350</f>
        <v>864</v>
      </c>
      <c r="J95" s="173">
        <f>'Traget-Achivement 13-14'!F2350</f>
        <v>982</v>
      </c>
      <c r="K95" s="173">
        <f>'Traget-Achivement 13-14'!G2350</f>
        <v>6144</v>
      </c>
      <c r="L95" s="173" t="str">
        <f>'Traget-Achivement 13-14'!H2350</f>
        <v>+</v>
      </c>
      <c r="M95" s="174">
        <f>'Traget-Achivement 13-14'!I2350</f>
        <v>7666</v>
      </c>
      <c r="N95" s="173">
        <f>'Traget-Achivement 13-14'!J2350</f>
        <v>74</v>
      </c>
      <c r="O95" s="173">
        <f>'Traget-Achivement 13-14'!K2350</f>
        <v>384</v>
      </c>
      <c r="P95" s="173" t="str">
        <f>'Traget-Achivement 13-14'!L2350</f>
        <v>+</v>
      </c>
      <c r="Q95" s="173">
        <f>'Traget-Achivement 13-14'!M2350</f>
        <v>458</v>
      </c>
      <c r="R95" s="173">
        <f>'Traget-Achivement 13-14'!N2350</f>
        <v>86</v>
      </c>
      <c r="S95" s="173">
        <f>'Traget-Achivement 13-14'!O2350</f>
        <v>768</v>
      </c>
      <c r="T95" s="173" t="str">
        <f>'Traget-Achivement 13-14'!P2350</f>
        <v>+</v>
      </c>
      <c r="U95" s="173">
        <f>'Traget-Achivement 13-14'!Q2350</f>
        <v>854</v>
      </c>
      <c r="V95" s="173">
        <f>'Traget-Achivement 13-14'!R2350</f>
        <v>58</v>
      </c>
      <c r="W95" s="173">
        <f>'Traget-Achivement 13-14'!S2350</f>
        <v>384</v>
      </c>
      <c r="X95" s="173" t="str">
        <f>'Traget-Achivement 13-14'!T2350</f>
        <v>+</v>
      </c>
      <c r="Y95" s="174">
        <f>'Traget-Achivement 13-14'!U2350</f>
        <v>442</v>
      </c>
    </row>
    <row r="96" spans="1:26" ht="24" customHeight="1">
      <c r="A96" s="181">
        <v>16</v>
      </c>
      <c r="B96" s="172" t="s">
        <v>131</v>
      </c>
      <c r="C96" s="191">
        <v>91</v>
      </c>
      <c r="D96" s="189">
        <v>36</v>
      </c>
      <c r="E96" s="191">
        <v>7</v>
      </c>
      <c r="F96" s="191">
        <v>4</v>
      </c>
      <c r="G96" s="174">
        <f t="shared" si="5"/>
        <v>138</v>
      </c>
      <c r="H96" s="173">
        <f>'Traget-Achivement 13-14'!D2390</f>
        <v>60</v>
      </c>
      <c r="I96" s="173">
        <f>'Traget-Achivement 13-14'!E2390</f>
        <v>3216</v>
      </c>
      <c r="J96" s="173">
        <f>'Traget-Achivement 13-14'!F2390</f>
        <v>3509</v>
      </c>
      <c r="K96" s="173">
        <f>'Traget-Achivement 13-14'!G2390</f>
        <v>22272</v>
      </c>
      <c r="L96" s="173" t="str">
        <f>'Traget-Achivement 13-14'!H2390</f>
        <v>+</v>
      </c>
      <c r="M96" s="174">
        <f>'Traget-Achivement 13-14'!I2390</f>
        <v>27791</v>
      </c>
      <c r="N96" s="173">
        <f>'Traget-Achivement 13-14'!J2390</f>
        <v>263</v>
      </c>
      <c r="O96" s="173">
        <f>'Traget-Achivement 13-14'!K2390</f>
        <v>1392</v>
      </c>
      <c r="P96" s="173" t="str">
        <f>'Traget-Achivement 13-14'!L2390</f>
        <v>+</v>
      </c>
      <c r="Q96" s="173">
        <f>'Traget-Achivement 13-14'!M2390</f>
        <v>1655</v>
      </c>
      <c r="R96" s="173">
        <f>'Traget-Achivement 13-14'!N2390</f>
        <v>303</v>
      </c>
      <c r="S96" s="173">
        <f>'Traget-Achivement 13-14'!O2390</f>
        <v>2784</v>
      </c>
      <c r="T96" s="173" t="str">
        <f>'Traget-Achivement 13-14'!P2390</f>
        <v>+</v>
      </c>
      <c r="U96" s="173">
        <f>'Traget-Achivement 13-14'!Q2390</f>
        <v>3087</v>
      </c>
      <c r="V96" s="173">
        <f>'Traget-Achivement 13-14'!R2390</f>
        <v>205</v>
      </c>
      <c r="W96" s="173">
        <f>'Traget-Achivement 13-14'!S2390</f>
        <v>1392</v>
      </c>
      <c r="X96" s="173" t="str">
        <f>'Traget-Achivement 13-14'!T2390</f>
        <v>+</v>
      </c>
      <c r="Y96" s="174">
        <f>'Traget-Achivement 13-14'!U2390</f>
        <v>1597</v>
      </c>
      <c r="Z96" s="9"/>
    </row>
    <row r="97" spans="1:25" ht="24" customHeight="1">
      <c r="A97" s="181">
        <v>17</v>
      </c>
      <c r="B97" s="172" t="s">
        <v>132</v>
      </c>
      <c r="C97" s="189">
        <v>153</v>
      </c>
      <c r="D97" s="189">
        <v>59</v>
      </c>
      <c r="E97" s="189">
        <v>14</v>
      </c>
      <c r="F97" s="190">
        <v>9</v>
      </c>
      <c r="G97" s="174">
        <f t="shared" si="5"/>
        <v>235</v>
      </c>
      <c r="H97" s="173">
        <f>'Traget-Achivement 13-14'!D2430</f>
        <v>135</v>
      </c>
      <c r="I97" s="173">
        <f>'Traget-Achivement 13-14'!E2430</f>
        <v>5424</v>
      </c>
      <c r="J97" s="173">
        <f>'Traget-Achivement 13-14'!F2430</f>
        <v>5958.5</v>
      </c>
      <c r="K97" s="173">
        <f>'Traget-Achivement 13-14'!G2430</f>
        <v>37728</v>
      </c>
      <c r="L97" s="173" t="str">
        <f>'Traget-Achivement 13-14'!H2430</f>
        <v>+</v>
      </c>
      <c r="M97" s="174">
        <f>'Traget-Achivement 13-14'!I2430</f>
        <v>47076.5</v>
      </c>
      <c r="N97" s="173">
        <f>'Traget-Achivement 13-14'!J2430</f>
        <v>447</v>
      </c>
      <c r="O97" s="173">
        <f>'Traget-Achivement 13-14'!K2430</f>
        <v>2358</v>
      </c>
      <c r="P97" s="173" t="str">
        <f>'Traget-Achivement 13-14'!L2430</f>
        <v>+</v>
      </c>
      <c r="Q97" s="173">
        <f>'Traget-Achivement 13-14'!M2430</f>
        <v>2805</v>
      </c>
      <c r="R97" s="173">
        <f>'Traget-Achivement 13-14'!N2430</f>
        <v>515.75</v>
      </c>
      <c r="S97" s="173">
        <f>'Traget-Achivement 13-14'!O2430</f>
        <v>4716</v>
      </c>
      <c r="T97" s="173" t="str">
        <f>'Traget-Achivement 13-14'!P2430</f>
        <v>+</v>
      </c>
      <c r="U97" s="173">
        <f>'Traget-Achivement 13-14'!Q2430</f>
        <v>5231.75</v>
      </c>
      <c r="V97" s="173">
        <f>'Traget-Achivement 13-14'!R2430</f>
        <v>348.75</v>
      </c>
      <c r="W97" s="173">
        <f>'Traget-Achivement 13-14'!S2430</f>
        <v>2358</v>
      </c>
      <c r="X97" s="173" t="str">
        <f>'Traget-Achivement 13-14'!T2430</f>
        <v>+</v>
      </c>
      <c r="Y97" s="174">
        <f>'Traget-Achivement 13-14'!U2430</f>
        <v>2706.75</v>
      </c>
    </row>
    <row r="98" spans="1:32" ht="24" customHeight="1">
      <c r="A98" s="181">
        <v>18</v>
      </c>
      <c r="B98" s="172" t="s">
        <v>133</v>
      </c>
      <c r="C98" s="189">
        <v>85</v>
      </c>
      <c r="D98" s="189">
        <v>29</v>
      </c>
      <c r="E98" s="189">
        <v>30</v>
      </c>
      <c r="F98" s="190">
        <v>15</v>
      </c>
      <c r="G98" s="174">
        <f t="shared" si="5"/>
        <v>159</v>
      </c>
      <c r="H98" s="173">
        <f>G98*15</f>
        <v>2385</v>
      </c>
      <c r="I98" s="173">
        <f>'Traget-Achivement 13-14'!E2467</f>
        <v>3456</v>
      </c>
      <c r="J98" s="173">
        <f>'Traget-Achivement 13-14'!F2467</f>
        <v>3998.5</v>
      </c>
      <c r="K98" s="173">
        <f>'Traget-Achivement 13-14'!G2467</f>
        <v>24864</v>
      </c>
      <c r="L98" s="173" t="str">
        <f>'Traget-Achivement 13-14'!H2467</f>
        <v>+</v>
      </c>
      <c r="M98" s="174">
        <f>'Traget-Achivement 13-14'!I2467</f>
        <v>31022.5</v>
      </c>
      <c r="N98" s="173">
        <f>'Traget-Achivement 13-14'!J2467</f>
        <v>302</v>
      </c>
      <c r="O98" s="173">
        <f>'Traget-Achivement 13-14'!K2467</f>
        <v>1554</v>
      </c>
      <c r="P98" s="173" t="str">
        <f>'Traget-Achivement 13-14'!L2467</f>
        <v>+</v>
      </c>
      <c r="Q98" s="173">
        <f>'Traget-Achivement 13-14'!M2467</f>
        <v>1856</v>
      </c>
      <c r="R98" s="173">
        <f>'Traget-Achivement 13-14'!N2467</f>
        <v>352.25</v>
      </c>
      <c r="S98" s="173">
        <f>'Traget-Achivement 13-14'!O2467</f>
        <v>3108</v>
      </c>
      <c r="T98" s="173" t="str">
        <f>'Traget-Achivement 13-14'!P2467</f>
        <v>+</v>
      </c>
      <c r="U98" s="173">
        <f>'Traget-Achivement 13-14'!Q2467</f>
        <v>3460.25</v>
      </c>
      <c r="V98" s="173">
        <f>'Traget-Achivement 13-14'!R2467</f>
        <v>352.25</v>
      </c>
      <c r="W98" s="173">
        <f>'Traget-Achivement 13-14'!S2467</f>
        <v>1554</v>
      </c>
      <c r="X98" s="173" t="str">
        <f>'Traget-Achivement 13-14'!T2467</f>
        <v>+</v>
      </c>
      <c r="Y98" s="174">
        <f>'Traget-Achivement 13-14'!U2467</f>
        <v>1906.25</v>
      </c>
      <c r="AB98" s="37"/>
      <c r="AC98" s="37"/>
      <c r="AE98" s="1"/>
      <c r="AF98" s="38"/>
    </row>
    <row r="99" spans="1:32" ht="24" customHeight="1">
      <c r="A99" s="181">
        <v>19</v>
      </c>
      <c r="B99" s="172" t="s">
        <v>134</v>
      </c>
      <c r="C99" s="192">
        <v>121</v>
      </c>
      <c r="D99" s="189">
        <v>50</v>
      </c>
      <c r="E99" s="192">
        <v>75</v>
      </c>
      <c r="F99" s="192">
        <v>33</v>
      </c>
      <c r="G99" s="174">
        <f t="shared" si="5"/>
        <v>279</v>
      </c>
      <c r="H99" s="173">
        <f>G99*15</f>
        <v>4185</v>
      </c>
      <c r="I99" s="173">
        <f>'Traget-Achivement 13-14'!E2506</f>
        <v>5904</v>
      </c>
      <c r="J99" s="173">
        <f>'Traget-Achivement 13-14'!F2506</f>
        <v>6820</v>
      </c>
      <c r="K99" s="173">
        <f>'Traget-Achivement 13-14'!G2506</f>
        <v>42432</v>
      </c>
      <c r="L99" s="173" t="str">
        <f>'Traget-Achivement 13-14'!H2545</f>
        <v>+</v>
      </c>
      <c r="M99" s="174">
        <f>'Traget-Achivement 13-14'!I2506</f>
        <v>52942</v>
      </c>
      <c r="N99" s="173">
        <f>'Traget-Achivement 13-14'!J2506</f>
        <v>515</v>
      </c>
      <c r="O99" s="173">
        <f>'Traget-Achivement 13-14'!K2506</f>
        <v>2652</v>
      </c>
      <c r="P99" s="173" t="str">
        <f>'Traget-Achivement 13-14'!L2545</f>
        <v>+</v>
      </c>
      <c r="Q99" s="173">
        <f>'Traget-Achivement 13-14'!M2506</f>
        <v>3167</v>
      </c>
      <c r="R99" s="173">
        <f>'Traget-Achivement 13-14'!N2506</f>
        <v>600.5</v>
      </c>
      <c r="S99" s="173">
        <f>'Traget-Achivement 13-14'!O2506</f>
        <v>5304</v>
      </c>
      <c r="T99" s="173" t="str">
        <f>'Traget-Achivement 13-14'!P2545</f>
        <v>+</v>
      </c>
      <c r="U99" s="173">
        <f>'Traget-Achivement 13-14'!Q2506</f>
        <v>5904.5</v>
      </c>
      <c r="V99" s="173">
        <f>'Traget-Achivement 13-14'!R2506</f>
        <v>404.5</v>
      </c>
      <c r="W99" s="173">
        <f>'Traget-Achivement 13-14'!S2506</f>
        <v>2652</v>
      </c>
      <c r="X99" s="173" t="str">
        <f>'Traget-Achivement 13-14'!T2506</f>
        <v>+</v>
      </c>
      <c r="Y99" s="174">
        <f>'Traget-Achivement 13-14'!U2506</f>
        <v>3056.5</v>
      </c>
      <c r="AB99" s="37"/>
      <c r="AC99" s="37"/>
      <c r="AE99" s="1"/>
      <c r="AF99" s="38"/>
    </row>
    <row r="100" spans="1:32" ht="24" customHeight="1">
      <c r="A100" s="181">
        <v>20</v>
      </c>
      <c r="B100" s="172" t="s">
        <v>136</v>
      </c>
      <c r="C100" s="189">
        <v>113</v>
      </c>
      <c r="D100" s="189">
        <v>47</v>
      </c>
      <c r="E100" s="189">
        <v>9</v>
      </c>
      <c r="F100" s="189">
        <v>8</v>
      </c>
      <c r="G100" s="174">
        <f t="shared" si="5"/>
        <v>177</v>
      </c>
      <c r="H100" s="173">
        <f>'Traget-Achivement 13-14'!D2546</f>
        <v>120</v>
      </c>
      <c r="I100" s="173">
        <f>'Traget-Achivement 13-14'!E2546</f>
        <v>192</v>
      </c>
      <c r="J100" s="173">
        <f>'Traget-Achivement 13-14'!F2546</f>
        <v>260</v>
      </c>
      <c r="K100" s="173">
        <f>'Traget-Achivement 13-14'!G2546</f>
        <v>1536</v>
      </c>
      <c r="L100" s="173" t="str">
        <f>'Traget-Achivement 13-14'!H2546</f>
        <v>+</v>
      </c>
      <c r="M100" s="174">
        <f>'Traget-Achivement 13-14'!I2546</f>
        <v>1916</v>
      </c>
      <c r="N100" s="173">
        <f>'Traget-Achivement 13-14'!J2546</f>
        <v>20</v>
      </c>
      <c r="O100" s="173">
        <f>'Traget-Achivement 13-14'!K2546</f>
        <v>96</v>
      </c>
      <c r="P100" s="173" t="str">
        <f>'Traget-Achivement 13-14'!L2546</f>
        <v>+</v>
      </c>
      <c r="Q100" s="173">
        <f>'Traget-Achivement 13-14'!M2546</f>
        <v>116</v>
      </c>
      <c r="R100" s="173">
        <f>'Traget-Achivement 13-14'!N2546</f>
        <v>24</v>
      </c>
      <c r="S100" s="173">
        <f>'Traget-Achivement 13-14'!O2546</f>
        <v>192</v>
      </c>
      <c r="T100" s="173" t="str">
        <f>'Traget-Achivement 13-14'!P2546</f>
        <v>+</v>
      </c>
      <c r="U100" s="173">
        <f>'Traget-Achivement 13-14'!Q2546</f>
        <v>216</v>
      </c>
      <c r="V100" s="173">
        <f>'Traget-Achivement 13-14'!R2546</f>
        <v>16</v>
      </c>
      <c r="W100" s="173">
        <f>'Traget-Achivement 13-14'!S2546</f>
        <v>96</v>
      </c>
      <c r="X100" s="173" t="str">
        <f>'Traget-Achivement 13-14'!T2546</f>
        <v>+</v>
      </c>
      <c r="Y100" s="174">
        <f>'Traget-Achivement 13-14'!U2546</f>
        <v>112</v>
      </c>
      <c r="AB100" s="37"/>
      <c r="AC100" s="37"/>
      <c r="AE100" s="1"/>
      <c r="AF100" s="38"/>
    </row>
    <row r="101" spans="1:32" ht="24" customHeight="1">
      <c r="A101" s="182"/>
      <c r="B101" s="177" t="s">
        <v>112</v>
      </c>
      <c r="C101" s="178">
        <f aca="true" t="shared" si="6" ref="C101:Y101">C100+C99+C98+C97+C96+C95+C94+C92+C93+C91+C90+C89+C88+C87+C86+C84+C85+C83+C82+C81</f>
        <v>1750</v>
      </c>
      <c r="D101" s="178">
        <f t="shared" si="6"/>
        <v>707</v>
      </c>
      <c r="E101" s="178">
        <f t="shared" si="6"/>
        <v>915</v>
      </c>
      <c r="F101" s="178">
        <f t="shared" si="6"/>
        <v>404</v>
      </c>
      <c r="G101" s="178">
        <f t="shared" si="6"/>
        <v>4810</v>
      </c>
      <c r="H101" s="178">
        <f t="shared" si="6"/>
        <v>63675</v>
      </c>
      <c r="I101" s="178">
        <f t="shared" si="6"/>
        <v>113504</v>
      </c>
      <c r="J101" s="178">
        <f t="shared" si="6"/>
        <v>110180</v>
      </c>
      <c r="K101" s="178">
        <f t="shared" si="6"/>
        <v>965952</v>
      </c>
      <c r="L101" s="173" t="str">
        <f>'Traget-Achivement 13-14'!H2547</f>
        <v>+</v>
      </c>
      <c r="M101" s="178">
        <f>M100+M99+M98+M97+M96+M95+M94+M92+M93+M91+M90+M89+M88+M87+M86+M84+M85+M83+M82+M81</f>
        <v>1140497</v>
      </c>
      <c r="N101" s="178">
        <f t="shared" si="6"/>
        <v>11554</v>
      </c>
      <c r="O101" s="178">
        <f t="shared" si="6"/>
        <v>60372</v>
      </c>
      <c r="P101" s="173" t="str">
        <f>'Traget-Achivement 13-14'!L2547</f>
        <v>+</v>
      </c>
      <c r="Q101" s="178">
        <f t="shared" si="6"/>
        <v>71926</v>
      </c>
      <c r="R101" s="174">
        <f>R100+R99+R98+R97+R96+R95+R94+R93+R92+R91+R90+R89+R88+R87+R86+R84+R85+R83+R82+R81</f>
        <v>12372.5</v>
      </c>
      <c r="S101" s="178">
        <f t="shared" si="6"/>
        <v>120744</v>
      </c>
      <c r="T101" s="173" t="str">
        <f>'Traget-Achivement 13-14'!P2547</f>
        <v>+</v>
      </c>
      <c r="U101" s="178">
        <f t="shared" si="6"/>
        <v>133116.5</v>
      </c>
      <c r="V101" s="178">
        <f t="shared" si="6"/>
        <v>8378.5</v>
      </c>
      <c r="W101" s="178">
        <f t="shared" si="6"/>
        <v>60372</v>
      </c>
      <c r="X101" s="173" t="str">
        <f>$X$100</f>
        <v>+</v>
      </c>
      <c r="Y101" s="178">
        <f t="shared" si="6"/>
        <v>68750.5</v>
      </c>
      <c r="AB101" s="37"/>
      <c r="AC101" s="37"/>
      <c r="AE101" s="1"/>
      <c r="AF101" s="38"/>
    </row>
    <row r="102" spans="8:32" ht="13.5"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5"/>
      <c r="AB102" s="37"/>
      <c r="AC102" s="37"/>
      <c r="AE102" s="1"/>
      <c r="AF102" s="38"/>
    </row>
    <row r="103" spans="7:32" ht="13.5"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5"/>
      <c r="AB103" s="37"/>
      <c r="AC103" s="37"/>
      <c r="AE103" s="1"/>
      <c r="AF103" s="38"/>
    </row>
    <row r="104" spans="6:32" ht="13.5"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5"/>
      <c r="AB104" s="37"/>
      <c r="AC104" s="37"/>
      <c r="AE104" s="1"/>
      <c r="AF104" s="38"/>
    </row>
    <row r="105" spans="5:32" ht="13.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5"/>
      <c r="AB105" s="37"/>
      <c r="AC105" s="37"/>
      <c r="AE105" s="1"/>
      <c r="AF105" s="38"/>
    </row>
    <row r="106" spans="5:32" ht="13.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5"/>
      <c r="AB106" s="37"/>
      <c r="AC106" s="37"/>
      <c r="AE106" s="1"/>
      <c r="AF106" s="38"/>
    </row>
    <row r="107" spans="4:32" ht="13.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AB107" s="37"/>
      <c r="AC107" s="37"/>
      <c r="AE107" s="1"/>
      <c r="AF107" s="38"/>
    </row>
    <row r="108" spans="3:32" ht="13.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AB108" s="37"/>
      <c r="AC108" s="37"/>
      <c r="AE108" s="1"/>
      <c r="AF108" s="38"/>
    </row>
    <row r="109" spans="3:32" ht="13.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AB109" s="37"/>
      <c r="AC109" s="37"/>
      <c r="AE109" s="1"/>
      <c r="AF109" s="38"/>
    </row>
    <row r="110" spans="3:25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3:25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3:25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3:25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3:25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3:25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3:25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3:25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3:25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3:25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3:25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3:25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3:25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3:25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3:25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3:25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3:25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3:25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3:25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3:25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3:25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3:25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3:25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3:25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3:25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3:25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3:25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3:25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3:25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3:25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3:25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3:25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3:25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3:25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3:25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3:25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3:25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3:25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3:25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3:25" ht="12.7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3:25" ht="12.7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3:25" ht="12.7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3:25" ht="12.7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3:25" ht="12.7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3:25" ht="12.7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3:25" ht="12.7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3:25" ht="12.7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3:25" ht="12.7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3:25" ht="12.7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3:25" ht="12.7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3:25" ht="12.7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3:25" ht="12.7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3:25" ht="12.7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3:25" ht="12.7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3:25" ht="12.7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3:25" ht="12.7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3:25" ht="12.7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3:25" ht="12.7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3:25" ht="12.7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3:25" ht="12.7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3:25" ht="12.7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3:25" ht="12.7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3:25" ht="12.7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3:25" ht="12.7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3:25" ht="12.7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3:25" ht="12.7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3:25" ht="12.7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3:25" ht="12.7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3:25" ht="12.7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3:25" ht="12.7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3:25" ht="12.7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3:25" ht="12.7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3:25" ht="12.7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3:25" ht="12.7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3:25" ht="12.7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3:25" ht="12.7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3:25" ht="12.7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3:25" ht="12.7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3:25" ht="12.7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3:25" ht="12.7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3:25" ht="12.7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3:25" ht="12.7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3:25" ht="12.7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3:25" ht="12.7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3:25" ht="12.7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3:25" ht="12.7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3:25" ht="12.7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3:25" ht="12.7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3:25" ht="12.7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3:25" ht="12.7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3:25" ht="12.7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3:25" ht="12.7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3:25" ht="12.7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3:25" ht="12.7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3:25" ht="12.7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3:25" ht="12.7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3:25" ht="12.7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3:25" ht="12.7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3:25" ht="12.7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3:25" ht="12.7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3:25" ht="12.7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3:25" ht="12.7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3:25" ht="12.7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3:25" ht="12.7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3:25" ht="12.7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3:25" ht="12.7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3:25" ht="12.7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3:25" ht="12.7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3:25" ht="12.7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3:25" ht="12.7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3:25" ht="12.7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3:25" ht="12.7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3:25" ht="12.7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3:25" ht="12.7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3:25" ht="12.7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3:25" ht="12.7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3:25" ht="12.7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3:25" ht="12.7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3:25" ht="12.7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3:25" ht="12.7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3:25" ht="12.7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3:25" ht="12.7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3:25" ht="12.7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3:25" ht="12.7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3:25" ht="12.7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3:25" ht="12.7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3:25" ht="12.7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3:25" ht="12.7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3:25" ht="12.7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3:25" ht="12.7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3:25" ht="12.7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3:25" ht="12.7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3:25" ht="12.7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3:25" ht="12.7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3:25" ht="12.7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3:25" ht="12.7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3:25" ht="12.7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3:25" ht="12.7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3:25" ht="12.7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3:25" ht="12.7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3:25" ht="12.7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3:25" ht="12.7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3:25" ht="12.7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3:25" ht="12.7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3:25" ht="12.7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3:25" ht="12.7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3:25" ht="12.7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3:25" ht="12.7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3:25" ht="12.7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3:25" ht="12.7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3:25" ht="12.7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3:25" ht="12.7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3:25" ht="12.7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3:25" ht="12.7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3:25" ht="12.7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3:25" ht="12.7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3:25" ht="12.7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3:25" ht="12.7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3:25" ht="12.7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3:25" ht="12.7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3:25" ht="12.7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3:25" ht="12.7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3:25" ht="12.7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3:25" ht="12.7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3:25" ht="12.7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3:25" ht="12.7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3:25" ht="12.7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3:25" ht="12.7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3:25" ht="12.7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3:25" ht="12.7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3:25" ht="12.7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3:25" ht="12.7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3:25" ht="12.7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3:25" ht="12.7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3:25" ht="12.7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3:25" ht="12.7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3:25" ht="12.7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3:25" ht="12.7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3:25" ht="12.7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3:25" ht="12.7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3:25" ht="12.7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3:25" ht="12.7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3:25" ht="12.7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3:25" ht="12.7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3:25" ht="12.7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3:25" ht="12.7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3:25" ht="12.7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3:25" ht="12.7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3:25" ht="12.7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3:25" ht="12.7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3:25" ht="12.7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3:25" ht="12.7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3:25" ht="12.7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3:25" ht="12.7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3:25" ht="12.7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3:25" ht="12.7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3:25" ht="12.7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3:25" ht="12.7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3:25" ht="12.7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3:25" ht="12.7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3:25" ht="12.7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3:25" ht="12.7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3:25" ht="12.7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3:25" ht="12.7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3:25" ht="12.7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3:25" ht="12.7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3:25" ht="12.7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3:25" ht="12.7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3:25" ht="12.7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3:25" ht="12.7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3:25" ht="12.7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3:25" ht="12.7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3:25" ht="12.7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3:25" ht="12.7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3:25" ht="12.7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3:25" ht="12.7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3:25" ht="12.7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3:25" ht="12.7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3:25" ht="12.7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3:25" ht="12.7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3:25" ht="12.75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3:25" ht="12.75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3:25" ht="12.75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3:25" ht="12.75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3:25" ht="12.75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3:25" ht="12.75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3:25" ht="12.75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3:25" ht="12.75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3:25" ht="12.75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3:25" ht="12.75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3:25" ht="12.75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3:25" ht="12.75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3:25" ht="12.75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3:25" ht="12.75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3:25" ht="12.75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3:25" ht="12.75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3:25" ht="12.75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3:25" ht="12.75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3:25" ht="12.75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3:25" ht="12.75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3:25" ht="12.75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3:25" ht="12.75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3:25" ht="12.75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3:25" ht="12.75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3:25" ht="12.75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3:25" ht="12.75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3:25" ht="12.75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3:25" ht="12.75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3:25" ht="12.75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3:25" ht="12.75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3:25" ht="12.75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3:25" ht="12.75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3:25" ht="12.75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3:25" ht="12.75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3:25" ht="12.75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3:25" ht="12.75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3:25" ht="12.75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3:25" ht="12.75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3:25" ht="12.75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3:25" ht="12.75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3:25" ht="12.75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3:25" ht="12.75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3:25" ht="12.75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3:25" ht="12.75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3:25" ht="12.75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3:25" ht="12.75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3:25" ht="12.75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3:25" ht="12.75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3:25" ht="12.75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3:25" ht="12.75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3:25" ht="12.75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3:25" ht="12.75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3:25" ht="12.75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3:25" ht="12.75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3:25" ht="12.75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3:25" ht="12.75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3:25" ht="12.75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3:25" ht="12.75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3:25" ht="12.75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3:25" ht="12.75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3:25" ht="12.75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3:25" ht="12.75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3:25" ht="12.75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3:25" ht="12.75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3:25" ht="12.75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3:25" ht="12.75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3:25" ht="12.75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3:25" ht="12.75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3:25" ht="12.75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3:25" ht="12.75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3:25" ht="12.75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3:25" ht="12.75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3:25" ht="12.75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3:25" ht="12.75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3:25" ht="12.75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3:25" ht="12.75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3:25" ht="12.75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3:25" ht="12.75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3:25" ht="12.75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3:25" ht="12.75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3:25" ht="12.75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3:25" ht="12.75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3:25" ht="12.75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3:25" ht="12.75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3:25" ht="12.75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3:25" ht="12.75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3:25" ht="12.75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3:25" ht="12.75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3:25" ht="12.75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3:25" ht="12.75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3:25" ht="12.75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3:25" ht="12.75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3:25" ht="12.75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3:25" ht="12.75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3:25" ht="12.75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3:25" ht="12.75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3:25" ht="12.75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3:25" ht="12.75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3:25" ht="12.75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3:25" ht="12.75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3:25" ht="12.75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3:25" ht="12.75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3:25" ht="12.75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3:25" ht="12.75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3:25" ht="12.75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3:25" ht="12.75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3:25" ht="12.75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3:25" ht="12.75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3:25" ht="12.75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3:25" ht="12.75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3:25" ht="12.75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3:25" ht="12.75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3:25" ht="12.75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3:25" ht="12.75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3:25" ht="12.75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3:25" ht="12.75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3:25" ht="12.75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3:25" ht="12.75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3:25" ht="12.75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3:25" ht="12.75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3:25" ht="12.75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3:25" ht="12.75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3:25" ht="12.75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3:25" ht="12.75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3:25" ht="12.75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3:25" ht="12.75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3:25" ht="12.75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3:25" ht="12.75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3:25" ht="12.75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3:25" ht="12.75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3:25" ht="12.75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3:25" ht="12.75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3:25" ht="12.75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3:25" ht="12.75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3:25" ht="12.75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3:25" ht="12.75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3:25" ht="12.75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3:25" ht="12.75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3:25" ht="12.75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3:25" ht="12.75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3:25" ht="12.75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3:25" ht="12.75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3:25" ht="12.75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3:25" ht="12.75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3:25" ht="12.75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3:25" ht="12.75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3:25" ht="12.75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3:25" ht="12.75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3:25" ht="12.75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3:25" ht="12.75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3:25" ht="12.75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3:25" ht="12.75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3:25" ht="12.75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3:25" ht="12.75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3:25" ht="12.75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3:25" ht="12.75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3:25" ht="12.75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3:25" ht="12.75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3:25" ht="12.75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3:25" ht="12.75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3:25" ht="12.75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3:25" ht="12.75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3:25" ht="12.75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3:25" ht="12.75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3:25" ht="12.75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3:25" ht="12.75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3:25" ht="12.75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3:25" ht="12.75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3:25" ht="12.75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3:25" ht="12.75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3:25" ht="12.75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3:25" ht="12.75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3:25" ht="12.75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3:25" ht="12.75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3:25" ht="12.75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3:25" ht="12.75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3:25" ht="12.75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3:25" ht="12.75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3:25" ht="12.75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3:25" ht="12.75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3:25" ht="12.75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3:25" ht="12.75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3:25" ht="12.75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3:25" ht="12.75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3:25" ht="12.75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3:25" ht="12.75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3:25" ht="12.75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3:25" ht="12.75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3:25" ht="12.75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3:25" ht="12.75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3:25" ht="12.75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3:25" ht="12.75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3:25" ht="12.75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3:25" ht="12.75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3:25" ht="12.75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3:25" ht="12.75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3:25" ht="12.75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3:25" ht="12.75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3:25" ht="12.75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3:25" ht="12.75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3:25" ht="12.75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3:25" ht="12.75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3:25" ht="12.75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3:25" ht="12.75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3:25" ht="12.75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3:25" ht="12.75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3:25" ht="12.75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3:25" ht="12.75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3:25" ht="12.75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3:25" ht="12.75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3:25" ht="12.75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3:25" ht="12.75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3:25" ht="12.75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3:25" ht="12.75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3:25" ht="12.75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3:25" ht="12.75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3:25" ht="12.75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3:25" ht="12.75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3:25" ht="12.75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3:25" ht="12.75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3:25" ht="12.75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3:25" ht="12.75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3:25" ht="12.75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3:25" ht="12.75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3:25" ht="12.75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3:25" ht="12.75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3:25" ht="12.75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3:25" ht="12.75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3:25" ht="12.75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3:25" ht="12.75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3:25" ht="12.75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3:25" ht="12.75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3:25" ht="12.75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3:25" ht="12.75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3:25" ht="12.75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3:25" ht="12.75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3:25" ht="12.75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3:25" ht="12.75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3:25" ht="12.75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3:25" ht="12.75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3:25" ht="12.75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3:25" ht="12.75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3:25" ht="12.75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3:25" ht="12.75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3:25" ht="12.75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3:25" ht="12.75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3:25" ht="12.75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3:25" ht="12.75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3:25" ht="12.75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3:25" ht="12.75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3:25" ht="12.75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3:25" ht="12.75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3:25" ht="12.75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3:25" ht="12.75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3:25" ht="12.75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3:25" ht="12.75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3:25" ht="12.75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3:25" ht="12.75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3:25" ht="12.75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3:25" ht="12.75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3:25" ht="12.75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3:25" ht="12.75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3:25" ht="12.75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3:25" ht="12.75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3:25" ht="12.75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3:25" ht="12.75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3:25" ht="12.75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3:25" ht="12.75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3:25" ht="12.75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3:25" ht="12.75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3:25" ht="12.75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3:25" ht="12.75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3:25" ht="12.75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3:25" ht="12.75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3:25" ht="12.75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3:25" ht="12.75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3:25" ht="12.75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3:25" ht="12.75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3:25" ht="12.75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3:25" ht="12.75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3:25" ht="12.75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3:25" ht="12.75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3:25" ht="12.75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3:25" ht="12.75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3:25" ht="12.75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3:25" ht="12.75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3:25" ht="12.75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3:25" ht="12.75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3:25" ht="12.75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3:25" ht="12.75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3:25" ht="12.75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3:25" ht="12.75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3:25" ht="12.75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3:25" ht="12.75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3:25" ht="12.75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3:25" ht="12.75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3:25" ht="12.75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3:25" ht="12.75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3:25" ht="12.75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3:25" ht="12.75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3:25" ht="12.75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3:25" ht="12.75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3:25" ht="12.75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3:25" ht="12.75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3:25" ht="12.75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3:25" ht="12.75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3:25" ht="12.75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87.75">
      <c r="A637" s="248" t="s">
        <v>145</v>
      </c>
      <c r="B637" s="248"/>
      <c r="C637" s="248"/>
      <c r="D637" s="248"/>
      <c r="E637" s="248"/>
      <c r="F637" s="248"/>
      <c r="G637" s="248"/>
      <c r="H637" s="248"/>
      <c r="I637" s="248"/>
      <c r="J637" s="248"/>
      <c r="K637" s="248"/>
      <c r="L637" s="248"/>
      <c r="M637" s="248"/>
      <c r="N637" s="248"/>
      <c r="O637" s="248"/>
      <c r="P637" s="248"/>
      <c r="Q637" s="248"/>
      <c r="R637" s="248"/>
      <c r="S637" s="248"/>
      <c r="T637" s="248"/>
      <c r="U637" s="248"/>
      <c r="V637" s="248"/>
      <c r="W637" s="248"/>
      <c r="X637" s="248"/>
      <c r="Y637" s="248"/>
    </row>
    <row r="638" spans="1:25" ht="63.75">
      <c r="A638" s="247" t="s">
        <v>174</v>
      </c>
      <c r="B638" s="247"/>
      <c r="C638" s="247"/>
      <c r="D638" s="247"/>
      <c r="E638" s="247"/>
      <c r="F638" s="247"/>
      <c r="G638" s="247"/>
      <c r="H638" s="247"/>
      <c r="I638" s="247"/>
      <c r="J638" s="247"/>
      <c r="K638" s="247"/>
      <c r="L638" s="247"/>
      <c r="M638" s="247"/>
      <c r="N638" s="247"/>
      <c r="O638" s="247"/>
      <c r="P638" s="247"/>
      <c r="Q638" s="247"/>
      <c r="R638" s="247"/>
      <c r="S638" s="247"/>
      <c r="T638" s="247"/>
      <c r="U638" s="247"/>
      <c r="V638" s="247"/>
      <c r="W638" s="247"/>
      <c r="X638" s="247"/>
      <c r="Y638" s="247"/>
    </row>
    <row r="639" spans="1:25" ht="63.75">
      <c r="A639" s="247" t="s">
        <v>173</v>
      </c>
      <c r="B639" s="247"/>
      <c r="C639" s="247"/>
      <c r="D639" s="247"/>
      <c r="E639" s="247"/>
      <c r="F639" s="247"/>
      <c r="G639" s="247"/>
      <c r="H639" s="247"/>
      <c r="I639" s="247"/>
      <c r="J639" s="247"/>
      <c r="K639" s="247"/>
      <c r="L639" s="247"/>
      <c r="M639" s="247"/>
      <c r="N639" s="247"/>
      <c r="O639" s="247"/>
      <c r="P639" s="247"/>
      <c r="Q639" s="247"/>
      <c r="R639" s="247"/>
      <c r="S639" s="247"/>
      <c r="T639" s="247"/>
      <c r="U639" s="247"/>
      <c r="V639" s="247"/>
      <c r="W639" s="247"/>
      <c r="X639" s="247"/>
      <c r="Y639" s="247"/>
    </row>
    <row r="640" spans="3:25" ht="12.75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3:25" ht="12.75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3:25" ht="12.75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3:25" ht="12.75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3:25" ht="12.75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3:25" ht="12.75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3:25" ht="12.75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3:25" ht="12.75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3:25" ht="12.75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3:25" ht="12.75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3:25" ht="12.75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3:25" ht="12.75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3:25" ht="12.75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3:25" ht="12.75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3:25" ht="12.75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3:25" ht="12.75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3:25" ht="12.75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3:25" ht="12.75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3:25" ht="12.75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3:25" ht="12.75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3:25" ht="12.75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3:25" ht="12.75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3:25" ht="12.75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3:25" ht="12.75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3:25" ht="12.75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3:25" ht="12.75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3:25" ht="12.75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3:25" ht="12.75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3:25" ht="12.75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3:25" ht="12.75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3:25" ht="12.75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3:25" ht="12.75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3:25" ht="12.75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3:25" ht="12.75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3:25" ht="12.75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3:25" ht="12.75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3:25" ht="12.75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3:25" ht="12.75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3:25" ht="12.75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3:25" ht="12.75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</sheetData>
  <sheetProtection/>
  <mergeCells count="19">
    <mergeCell ref="V79:Y79"/>
    <mergeCell ref="R3:U3"/>
    <mergeCell ref="J79:M79"/>
    <mergeCell ref="N79:Q79"/>
    <mergeCell ref="R79:U79"/>
    <mergeCell ref="J35:M35"/>
    <mergeCell ref="N35:Q35"/>
    <mergeCell ref="R35:U35"/>
    <mergeCell ref="V35:Y35"/>
    <mergeCell ref="A638:Y638"/>
    <mergeCell ref="A639:Y639"/>
    <mergeCell ref="A637:Y637"/>
    <mergeCell ref="A1:Y1"/>
    <mergeCell ref="A2:Y2"/>
    <mergeCell ref="A77:Y77"/>
    <mergeCell ref="A78:Y78"/>
    <mergeCell ref="V3:Y3"/>
    <mergeCell ref="J3:M3"/>
    <mergeCell ref="N3:Q3"/>
  </mergeCells>
  <printOptions gridLines="1" horizontalCentered="1"/>
  <pageMargins left="0.25" right="0" top="0.5" bottom="0.5" header="0.5" footer="0.25"/>
  <pageSetup horizontalDpi="600" verticalDpi="600" orientation="landscape" paperSize="5" scale="80" r:id="rId2"/>
  <headerFooter alignWithMargins="0">
    <oddFooter>&amp;CReg4-5/Target_achivement/registration/M.Sharma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2.421875" style="0" customWidth="1"/>
    <col min="2" max="2" width="14.00390625" style="0" customWidth="1"/>
    <col min="3" max="3" width="12.140625" style="0" customWidth="1"/>
    <col min="4" max="4" width="13.421875" style="0" customWidth="1"/>
    <col min="5" max="5" width="14.8515625" style="0" customWidth="1"/>
    <col min="6" max="7" width="9.140625" style="0" hidden="1" customWidth="1"/>
  </cols>
  <sheetData>
    <row r="1" spans="1:5" ht="18" customHeight="1">
      <c r="A1" s="98" t="s">
        <v>79</v>
      </c>
      <c r="B1" s="98"/>
      <c r="C1" s="98"/>
      <c r="D1" s="98"/>
      <c r="E1" s="16"/>
    </row>
    <row r="2" spans="1:5" ht="20.25">
      <c r="A2" s="98" t="s">
        <v>80</v>
      </c>
      <c r="B2" s="98"/>
      <c r="C2" s="98"/>
      <c r="D2" s="98"/>
      <c r="E2" s="16"/>
    </row>
    <row r="3" spans="1:5" ht="20.25">
      <c r="A3" s="98" t="s">
        <v>325</v>
      </c>
      <c r="B3" s="98"/>
      <c r="C3" s="98"/>
      <c r="D3" s="98"/>
      <c r="E3" s="16"/>
    </row>
    <row r="4" spans="1:5" ht="18.75">
      <c r="A4" s="99" t="s">
        <v>356</v>
      </c>
      <c r="B4" s="62"/>
      <c r="C4" s="62"/>
      <c r="D4" s="62"/>
      <c r="E4" s="17"/>
    </row>
    <row r="5" spans="1:5" ht="18.75">
      <c r="A5" s="100" t="s">
        <v>143</v>
      </c>
      <c r="B5" s="62"/>
      <c r="C5" s="62"/>
      <c r="D5" s="62"/>
      <c r="E5" s="17"/>
    </row>
    <row r="6" spans="1:6" ht="8.25" customHeight="1">
      <c r="A6" s="18" t="s">
        <v>81</v>
      </c>
      <c r="B6" s="19"/>
      <c r="C6" s="19"/>
      <c r="D6" s="19"/>
      <c r="E6" s="19"/>
      <c r="F6" t="s">
        <v>0</v>
      </c>
    </row>
    <row r="7" spans="1:5" ht="18.75">
      <c r="A7" s="101"/>
      <c r="B7" s="60" t="s">
        <v>16</v>
      </c>
      <c r="C7" s="60" t="s">
        <v>17</v>
      </c>
      <c r="D7" s="60" t="s">
        <v>82</v>
      </c>
      <c r="E7" s="60" t="s">
        <v>29</v>
      </c>
    </row>
    <row r="8" spans="1:8" ht="19.5">
      <c r="A8" s="69" t="s">
        <v>113</v>
      </c>
      <c r="B8" s="27">
        <f>'Total 13-14'!C55</f>
        <v>11488</v>
      </c>
      <c r="C8" s="27">
        <f>'Total 13-14'!D55</f>
        <v>5171</v>
      </c>
      <c r="D8" s="25">
        <f>SUM(B8:C8)</f>
        <v>16659</v>
      </c>
      <c r="E8" s="26">
        <f>SUM(D8*1)</f>
        <v>16659</v>
      </c>
      <c r="H8" t="s">
        <v>0</v>
      </c>
    </row>
    <row r="9" spans="1:5" ht="19.5">
      <c r="A9" s="69" t="s">
        <v>114</v>
      </c>
      <c r="B9" s="26">
        <f>SUM(B8*32)</f>
        <v>367616</v>
      </c>
      <c r="C9" s="26">
        <f>C8*24</f>
        <v>124104</v>
      </c>
      <c r="D9" s="25">
        <f>SUM(B9:C9)</f>
        <v>491720</v>
      </c>
      <c r="E9" s="26"/>
    </row>
    <row r="10" spans="1:6" ht="20.25">
      <c r="A10" s="68" t="s">
        <v>342</v>
      </c>
      <c r="B10" s="73"/>
      <c r="C10" s="73"/>
      <c r="D10" s="19"/>
      <c r="E10" s="19"/>
      <c r="F10" t="s">
        <v>0</v>
      </c>
    </row>
    <row r="11" spans="1:3" ht="6" customHeight="1">
      <c r="A11" s="62"/>
      <c r="B11" s="62"/>
      <c r="C11" s="62"/>
    </row>
    <row r="12" spans="1:6" ht="18.75">
      <c r="A12" s="101"/>
      <c r="B12" s="101" t="s">
        <v>18</v>
      </c>
      <c r="C12" s="101" t="s">
        <v>84</v>
      </c>
      <c r="D12" s="101" t="s">
        <v>82</v>
      </c>
      <c r="E12" s="60" t="s">
        <v>29</v>
      </c>
      <c r="F12" s="62"/>
    </row>
    <row r="13" spans="1:5" ht="19.5">
      <c r="A13" s="69" t="s">
        <v>113</v>
      </c>
      <c r="B13" s="26">
        <f>'Total 13-14'!$E$55</f>
        <v>4411</v>
      </c>
      <c r="C13" s="26">
        <f>'Total 13-14'!$F$55</f>
        <v>2579</v>
      </c>
      <c r="D13" s="25">
        <f>SUM(B13:C13)</f>
        <v>6990</v>
      </c>
      <c r="E13" s="26">
        <f>SUM(D13*1)</f>
        <v>6990</v>
      </c>
    </row>
    <row r="14" spans="1:5" ht="19.5">
      <c r="A14" s="69" t="s">
        <v>105</v>
      </c>
      <c r="B14" s="26">
        <f>SUM(B13*32)</f>
        <v>141152</v>
      </c>
      <c r="C14" s="26">
        <f>SUM(C13*24)</f>
        <v>61896</v>
      </c>
      <c r="D14" s="25">
        <f>SUM(B14:C14)</f>
        <v>203048</v>
      </c>
      <c r="E14" s="26"/>
    </row>
    <row r="15" spans="1:6" ht="16.5">
      <c r="A15" s="18" t="s">
        <v>81</v>
      </c>
      <c r="B15" s="23"/>
      <c r="C15" s="23"/>
      <c r="D15" s="23"/>
      <c r="E15" s="23"/>
      <c r="F15" t="s">
        <v>0</v>
      </c>
    </row>
    <row r="16" spans="1:7" ht="18.75">
      <c r="A16" s="99" t="s">
        <v>85</v>
      </c>
      <c r="B16" s="73"/>
      <c r="C16" s="73"/>
      <c r="D16" s="73"/>
      <c r="E16" s="19"/>
      <c r="G16" t="s">
        <v>0</v>
      </c>
    </row>
    <row r="17" spans="1:6" ht="15.75">
      <c r="A17" s="102" t="s">
        <v>83</v>
      </c>
      <c r="B17" s="73"/>
      <c r="C17" s="73"/>
      <c r="D17" s="73"/>
      <c r="E17" s="19"/>
      <c r="F17" t="s">
        <v>0</v>
      </c>
    </row>
    <row r="18" spans="1:4" ht="15.75">
      <c r="A18" s="101" t="s">
        <v>73</v>
      </c>
      <c r="B18" s="101" t="s">
        <v>86</v>
      </c>
      <c r="C18" s="101" t="s">
        <v>87</v>
      </c>
      <c r="D18" s="101" t="s">
        <v>88</v>
      </c>
    </row>
    <row r="19" spans="1:5" ht="18.75">
      <c r="A19" s="27">
        <f>'Total 13-14'!$H$55</f>
        <v>326220</v>
      </c>
      <c r="B19" s="27">
        <f>'Total 13-14'!$K$55</f>
        <v>5116248</v>
      </c>
      <c r="C19" s="27">
        <f>'Total 13-14'!L55</f>
        <v>0</v>
      </c>
      <c r="D19" s="34">
        <f>B19+A19</f>
        <v>5442468</v>
      </c>
      <c r="E19" s="30" t="s">
        <v>0</v>
      </c>
    </row>
    <row r="20" spans="1:6" ht="16.5">
      <c r="A20" s="18" t="s">
        <v>81</v>
      </c>
      <c r="B20" s="21"/>
      <c r="C20" s="21"/>
      <c r="D20" s="21"/>
      <c r="E20" s="21"/>
      <c r="F20" t="s">
        <v>0</v>
      </c>
    </row>
    <row r="21" spans="1:6" ht="18.75">
      <c r="A21" s="99" t="s">
        <v>89</v>
      </c>
      <c r="B21" s="73"/>
      <c r="C21" s="73"/>
      <c r="D21" s="101" t="s">
        <v>0</v>
      </c>
      <c r="E21" s="62"/>
      <c r="F21" s="62"/>
    </row>
    <row r="22" spans="1:6" ht="20.25">
      <c r="A22" s="108"/>
      <c r="B22" s="208">
        <f>'Total 13-14'!O55</f>
        <v>321176</v>
      </c>
      <c r="C22" s="27">
        <f>'Total 13-14'!P55</f>
        <v>0</v>
      </c>
      <c r="D22" s="27">
        <f>'Total 13-14'!Q55</f>
        <v>383071</v>
      </c>
      <c r="E22" s="108"/>
      <c r="F22" s="62"/>
    </row>
    <row r="23" spans="1:6" ht="18.75">
      <c r="A23" s="99" t="s">
        <v>90</v>
      </c>
      <c r="B23" s="73"/>
      <c r="C23" s="73"/>
      <c r="D23" s="73"/>
      <c r="E23" s="101" t="s">
        <v>0</v>
      </c>
      <c r="F23" s="62"/>
    </row>
    <row r="24" spans="1:6" ht="19.5">
      <c r="A24" s="108"/>
      <c r="B24" s="27">
        <f>'Total 13-14'!S55</f>
        <v>642352</v>
      </c>
      <c r="C24" s="27">
        <f>'Total 13-14'!T55</f>
        <v>0</v>
      </c>
      <c r="D24" s="27">
        <f>'Total 13-14'!U55</f>
        <v>707596</v>
      </c>
      <c r="E24" s="108"/>
      <c r="F24" s="62"/>
    </row>
    <row r="25" spans="1:6" ht="18.75">
      <c r="A25" s="99" t="s">
        <v>91</v>
      </c>
      <c r="B25" s="73"/>
      <c r="C25" s="73"/>
      <c r="D25" s="73"/>
      <c r="E25" s="62"/>
      <c r="F25" s="62"/>
    </row>
    <row r="26" spans="1:6" ht="19.5">
      <c r="A26" s="62"/>
      <c r="B26" s="14">
        <f>'Total 13-14'!W55</f>
        <v>321176</v>
      </c>
      <c r="C26" s="14">
        <f>'Total 13-14'!X55</f>
        <v>0</v>
      </c>
      <c r="D26" s="14">
        <f>'Total 13-14'!Y55</f>
        <v>364672</v>
      </c>
      <c r="E26" s="108"/>
      <c r="F26" s="62"/>
    </row>
    <row r="27" spans="1:6" ht="18.75">
      <c r="A27" s="18" t="s">
        <v>81</v>
      </c>
      <c r="B27" s="14"/>
      <c r="C27" s="14"/>
      <c r="D27" s="104"/>
      <c r="E27" s="101" t="s">
        <v>88</v>
      </c>
      <c r="F27" s="62"/>
    </row>
    <row r="28" spans="1:5" ht="18.75">
      <c r="A28" s="103" t="s">
        <v>255</v>
      </c>
      <c r="B28" s="103" t="s">
        <v>92</v>
      </c>
      <c r="C28" s="194">
        <f>SUM(D8+D13)</f>
        <v>23649</v>
      </c>
      <c r="D28" s="103" t="s">
        <v>93</v>
      </c>
      <c r="E28" s="29">
        <f>SUM(C28*1)</f>
        <v>23649</v>
      </c>
    </row>
    <row r="29" spans="1:5" ht="18.75">
      <c r="A29" s="62"/>
      <c r="B29" s="103" t="s">
        <v>94</v>
      </c>
      <c r="C29" s="194">
        <f>SUM(D9+D14)</f>
        <v>694768</v>
      </c>
      <c r="D29" s="103" t="s">
        <v>95</v>
      </c>
      <c r="E29" s="29">
        <f>SUM(E28)</f>
        <v>23649</v>
      </c>
    </row>
    <row r="30" spans="1:5" ht="18.75">
      <c r="A30" s="103" t="s">
        <v>96</v>
      </c>
      <c r="B30" s="103"/>
      <c r="C30" s="196"/>
      <c r="D30" s="24"/>
      <c r="E30" s="24"/>
    </row>
    <row r="31" spans="1:5" ht="18.75">
      <c r="A31" s="105" t="s">
        <v>97</v>
      </c>
      <c r="B31" s="103" t="s">
        <v>98</v>
      </c>
      <c r="C31" s="139">
        <f>'Total 13-14'!$M$55</f>
        <v>5991253</v>
      </c>
      <c r="D31" s="24"/>
      <c r="E31" s="24"/>
    </row>
    <row r="32" spans="1:5" ht="18.75">
      <c r="A32" s="105" t="s">
        <v>99</v>
      </c>
      <c r="B32" s="103" t="s">
        <v>98</v>
      </c>
      <c r="C32" s="139">
        <f>SUM(D22)</f>
        <v>383071</v>
      </c>
      <c r="D32" s="24"/>
      <c r="E32" s="24"/>
    </row>
    <row r="33" spans="1:5" ht="18.75">
      <c r="A33" s="105" t="s">
        <v>100</v>
      </c>
      <c r="B33" s="103" t="s">
        <v>98</v>
      </c>
      <c r="C33" s="139">
        <f>SUM(D24)</f>
        <v>707596</v>
      </c>
      <c r="D33" s="24"/>
      <c r="E33" s="24"/>
    </row>
    <row r="34" spans="1:5" ht="18.75">
      <c r="A34" s="105" t="s">
        <v>101</v>
      </c>
      <c r="B34" s="103" t="s">
        <v>98</v>
      </c>
      <c r="C34" s="139">
        <f>SUM(D26)</f>
        <v>364672</v>
      </c>
      <c r="D34" s="24"/>
      <c r="E34" s="24"/>
    </row>
    <row r="35" spans="1:5" ht="18.75">
      <c r="A35" s="24"/>
      <c r="B35" s="104" t="s">
        <v>102</v>
      </c>
      <c r="C35" s="194">
        <f>SUM(C31:C34)</f>
        <v>7446592</v>
      </c>
      <c r="D35" s="104" t="s">
        <v>103</v>
      </c>
      <c r="E35" s="24"/>
    </row>
    <row r="36" spans="1:7" ht="18.75">
      <c r="A36" s="106" t="s">
        <v>104</v>
      </c>
      <c r="B36" s="258" t="s">
        <v>344</v>
      </c>
      <c r="C36" s="259"/>
      <c r="D36" s="259"/>
      <c r="E36" s="259"/>
      <c r="F36" s="259"/>
      <c r="G36" s="259"/>
    </row>
    <row r="37" spans="1:7" ht="18.75">
      <c r="A37" s="106"/>
      <c r="B37" s="188"/>
      <c r="C37" s="147"/>
      <c r="D37" s="147"/>
      <c r="E37" s="147"/>
      <c r="F37" s="147"/>
      <c r="G37" s="147"/>
    </row>
    <row r="38" spans="1:7" ht="18.75">
      <c r="A38" s="106"/>
      <c r="B38" s="188"/>
      <c r="C38" s="147"/>
      <c r="D38" s="147"/>
      <c r="E38" s="147"/>
      <c r="F38" s="147"/>
      <c r="G38" s="147"/>
    </row>
    <row r="39" spans="1:7" ht="18.75">
      <c r="A39" s="106"/>
      <c r="B39" s="188"/>
      <c r="C39" s="147"/>
      <c r="D39" s="147"/>
      <c r="E39" s="147"/>
      <c r="F39" s="147"/>
      <c r="G39" s="147"/>
    </row>
    <row r="40" spans="1:7" ht="18.75">
      <c r="A40" s="106"/>
      <c r="B40" s="188"/>
      <c r="C40" s="147"/>
      <c r="D40" s="147"/>
      <c r="E40" s="147"/>
      <c r="F40" s="147"/>
      <c r="G40" s="147"/>
    </row>
    <row r="41" spans="1:7" ht="18.75">
      <c r="A41" s="106"/>
      <c r="B41" s="188"/>
      <c r="C41" s="147"/>
      <c r="D41" s="147"/>
      <c r="E41" s="147"/>
      <c r="F41" s="147"/>
      <c r="G41" s="147"/>
    </row>
    <row r="42" spans="1:7" ht="18.75">
      <c r="A42" s="106"/>
      <c r="B42" s="188"/>
      <c r="C42" s="147"/>
      <c r="D42" s="147"/>
      <c r="E42" s="147"/>
      <c r="F42" s="147"/>
      <c r="G42" s="147"/>
    </row>
    <row r="43" spans="1:7" ht="18.75">
      <c r="A43" s="106"/>
      <c r="B43" s="188"/>
      <c r="C43" s="147"/>
      <c r="D43" s="147"/>
      <c r="E43" s="147"/>
      <c r="F43" s="147"/>
      <c r="G43" s="147"/>
    </row>
    <row r="44" spans="1:7" ht="18.75">
      <c r="A44" s="106"/>
      <c r="B44" s="188"/>
      <c r="C44" s="147"/>
      <c r="D44" s="147"/>
      <c r="E44" s="147"/>
      <c r="F44" s="147"/>
      <c r="G44" s="147"/>
    </row>
    <row r="45" spans="1:7" ht="18.75">
      <c r="A45" s="106"/>
      <c r="B45" s="188"/>
      <c r="C45" s="147"/>
      <c r="D45" s="147"/>
      <c r="E45" s="147"/>
      <c r="F45" s="147"/>
      <c r="G45" s="147"/>
    </row>
    <row r="46" spans="1:7" ht="18.75">
      <c r="A46" s="106"/>
      <c r="B46" s="188"/>
      <c r="C46" s="147"/>
      <c r="D46" s="147"/>
      <c r="E46" s="147"/>
      <c r="F46" s="147"/>
      <c r="G46" s="147"/>
    </row>
    <row r="47" spans="1:7" ht="18.75">
      <c r="A47" s="106"/>
      <c r="B47" s="188"/>
      <c r="C47" s="147"/>
      <c r="D47" s="147"/>
      <c r="E47" s="147"/>
      <c r="F47" s="147"/>
      <c r="G47" s="147"/>
    </row>
    <row r="48" spans="1:7" ht="18.75">
      <c r="A48" s="106"/>
      <c r="B48" s="188"/>
      <c r="C48" s="147"/>
      <c r="D48" s="147"/>
      <c r="E48" s="147"/>
      <c r="F48" s="147"/>
      <c r="G48" s="147"/>
    </row>
    <row r="49" spans="1:7" ht="18.75">
      <c r="A49" s="106"/>
      <c r="B49" s="188"/>
      <c r="C49" s="147"/>
      <c r="D49" s="147"/>
      <c r="E49" s="147"/>
      <c r="F49" s="147"/>
      <c r="G49" s="147"/>
    </row>
    <row r="50" spans="1:7" ht="18.75">
      <c r="A50" s="106"/>
      <c r="B50" s="188"/>
      <c r="C50" s="147"/>
      <c r="D50" s="147"/>
      <c r="E50" s="147"/>
      <c r="F50" s="147"/>
      <c r="G50" s="147"/>
    </row>
    <row r="51" spans="1:7" ht="18.75">
      <c r="A51" s="106"/>
      <c r="B51" s="188"/>
      <c r="C51" s="147"/>
      <c r="D51" s="147"/>
      <c r="E51" s="147"/>
      <c r="F51" s="147"/>
      <c r="G51" s="147"/>
    </row>
    <row r="52" spans="1:7" ht="18.75">
      <c r="A52" s="106"/>
      <c r="B52" s="188"/>
      <c r="C52" s="147"/>
      <c r="D52" s="147"/>
      <c r="E52" s="147"/>
      <c r="F52" s="147"/>
      <c r="G52" s="147"/>
    </row>
    <row r="53" spans="1:7" ht="18.75">
      <c r="A53" s="106"/>
      <c r="B53" s="188"/>
      <c r="C53" s="147"/>
      <c r="D53" s="147"/>
      <c r="E53" s="147"/>
      <c r="F53" s="147"/>
      <c r="G53" s="147"/>
    </row>
    <row r="54" spans="1:7" ht="18.75">
      <c r="A54" s="106"/>
      <c r="B54" s="188"/>
      <c r="C54" s="147"/>
      <c r="D54" s="147"/>
      <c r="E54" s="147"/>
      <c r="F54" s="147"/>
      <c r="G54" s="147"/>
    </row>
    <row r="55" spans="1:7" ht="18.75">
      <c r="A55" s="106"/>
      <c r="B55" s="188"/>
      <c r="C55" s="147"/>
      <c r="D55" s="147"/>
      <c r="E55" s="147"/>
      <c r="F55" s="147"/>
      <c r="G55" s="147"/>
    </row>
    <row r="56" spans="1:7" ht="18.75">
      <c r="A56" s="106"/>
      <c r="B56" s="188"/>
      <c r="C56" s="147"/>
      <c r="D56" s="147"/>
      <c r="E56" s="147"/>
      <c r="F56" s="147"/>
      <c r="G56" s="147"/>
    </row>
    <row r="57" spans="1:7" ht="18.75">
      <c r="A57" s="106"/>
      <c r="B57" s="188"/>
      <c r="C57" s="147"/>
      <c r="D57" s="147"/>
      <c r="E57" s="147"/>
      <c r="F57" s="147"/>
      <c r="G57" s="147"/>
    </row>
    <row r="58" spans="1:7" ht="18.75">
      <c r="A58" s="106"/>
      <c r="B58" s="188"/>
      <c r="C58" s="147"/>
      <c r="D58" s="147"/>
      <c r="E58" s="147"/>
      <c r="F58" s="147"/>
      <c r="G58" s="147"/>
    </row>
    <row r="59" spans="1:7" ht="18.75">
      <c r="A59" s="106"/>
      <c r="B59" s="188"/>
      <c r="C59" s="147"/>
      <c r="D59" s="147"/>
      <c r="E59" s="147"/>
      <c r="F59" s="147"/>
      <c r="G59" s="147"/>
    </row>
    <row r="60" spans="1:7" ht="18.75">
      <c r="A60" s="106"/>
      <c r="B60" s="188"/>
      <c r="C60" s="147"/>
      <c r="D60" s="147"/>
      <c r="E60" s="147"/>
      <c r="F60" s="147"/>
      <c r="G60" s="147"/>
    </row>
    <row r="61" spans="1:7" ht="18.75">
      <c r="A61" s="106"/>
      <c r="B61" s="188"/>
      <c r="C61" s="147"/>
      <c r="D61" s="147"/>
      <c r="E61" s="147"/>
      <c r="F61" s="147"/>
      <c r="G61" s="147"/>
    </row>
    <row r="62" spans="1:7" ht="18.75">
      <c r="A62" s="106"/>
      <c r="B62" s="188"/>
      <c r="C62" s="147"/>
      <c r="D62" s="147"/>
      <c r="E62" s="147"/>
      <c r="F62" s="147"/>
      <c r="G62" s="147"/>
    </row>
    <row r="63" spans="1:7" ht="18.75">
      <c r="A63" s="106"/>
      <c r="B63" s="188"/>
      <c r="C63" s="147"/>
      <c r="D63" s="147"/>
      <c r="E63" s="147"/>
      <c r="F63" s="147"/>
      <c r="G63" s="147"/>
    </row>
    <row r="64" spans="1:7" ht="18.75">
      <c r="A64" s="106"/>
      <c r="B64" s="188"/>
      <c r="C64" s="147"/>
      <c r="D64" s="147"/>
      <c r="E64" s="147"/>
      <c r="F64" s="147"/>
      <c r="G64" s="147"/>
    </row>
    <row r="65" spans="1:7" ht="18.75">
      <c r="A65" s="106"/>
      <c r="B65" s="188"/>
      <c r="C65" s="147"/>
      <c r="D65" s="147"/>
      <c r="E65" s="147"/>
      <c r="F65" s="147"/>
      <c r="G65" s="147"/>
    </row>
    <row r="66" spans="1:7" ht="18.75">
      <c r="A66" s="106"/>
      <c r="B66" s="188"/>
      <c r="C66" s="147"/>
      <c r="D66" s="147"/>
      <c r="E66" s="147"/>
      <c r="F66" s="147"/>
      <c r="G66" s="147"/>
    </row>
    <row r="67" spans="1:7" ht="18.75">
      <c r="A67" s="106"/>
      <c r="B67" s="188"/>
      <c r="C67" s="147"/>
      <c r="D67" s="147"/>
      <c r="E67" s="147"/>
      <c r="F67" s="147"/>
      <c r="G67" s="147"/>
    </row>
    <row r="68" spans="1:7" ht="18.75">
      <c r="A68" s="106"/>
      <c r="B68" s="188"/>
      <c r="C68" s="147"/>
      <c r="D68" s="147"/>
      <c r="E68" s="147"/>
      <c r="F68" s="147"/>
      <c r="G68" s="147"/>
    </row>
    <row r="69" spans="1:7" ht="18.75">
      <c r="A69" s="106"/>
      <c r="B69" s="188"/>
      <c r="C69" s="147"/>
      <c r="D69" s="147"/>
      <c r="E69" s="147"/>
      <c r="F69" s="147"/>
      <c r="G69" s="147"/>
    </row>
    <row r="70" spans="1:7" ht="18.75">
      <c r="A70" s="106"/>
      <c r="B70" s="188"/>
      <c r="C70" s="147"/>
      <c r="D70" s="147"/>
      <c r="E70" s="147"/>
      <c r="F70" s="147"/>
      <c r="G70" s="147"/>
    </row>
    <row r="71" spans="1:7" ht="18.75">
      <c r="A71" s="106"/>
      <c r="B71" s="188"/>
      <c r="C71" s="147"/>
      <c r="D71" s="147"/>
      <c r="E71" s="147"/>
      <c r="F71" s="147"/>
      <c r="G71" s="147"/>
    </row>
    <row r="72" spans="1:7" ht="18.75">
      <c r="A72" s="106"/>
      <c r="B72" s="188"/>
      <c r="C72" s="147"/>
      <c r="D72" s="147"/>
      <c r="E72" s="147"/>
      <c r="F72" s="147"/>
      <c r="G72" s="147"/>
    </row>
    <row r="73" spans="1:7" ht="18.75">
      <c r="A73" s="106"/>
      <c r="B73" s="188"/>
      <c r="C73" s="147"/>
      <c r="D73" s="147"/>
      <c r="E73" s="147"/>
      <c r="F73" s="147"/>
      <c r="G73" s="147"/>
    </row>
    <row r="74" spans="1:7" ht="18.75">
      <c r="A74" s="106"/>
      <c r="B74" s="188"/>
      <c r="C74" s="147"/>
      <c r="D74" s="147"/>
      <c r="E74" s="147"/>
      <c r="F74" s="147"/>
      <c r="G74" s="147"/>
    </row>
    <row r="75" spans="1:7" ht="18.75">
      <c r="A75" s="106"/>
      <c r="B75" s="188"/>
      <c r="C75" s="147"/>
      <c r="D75" s="147"/>
      <c r="E75" s="147"/>
      <c r="F75" s="147"/>
      <c r="G75" s="147"/>
    </row>
    <row r="76" spans="1:7" ht="18.75">
      <c r="A76" s="106"/>
      <c r="B76" s="188"/>
      <c r="C76" s="147"/>
      <c r="D76" s="147"/>
      <c r="E76" s="147"/>
      <c r="F76" s="147"/>
      <c r="G76" s="147"/>
    </row>
    <row r="77" spans="1:7" ht="18.75">
      <c r="A77" s="106"/>
      <c r="B77" s="188"/>
      <c r="C77" s="147"/>
      <c r="D77" s="147"/>
      <c r="E77" s="147"/>
      <c r="F77" s="147"/>
      <c r="G77" s="147"/>
    </row>
    <row r="78" spans="1:7" ht="20.25">
      <c r="A78" s="98" t="s">
        <v>79</v>
      </c>
      <c r="B78" s="98"/>
      <c r="C78" s="98"/>
      <c r="D78" s="98"/>
      <c r="E78" s="98"/>
      <c r="F78" s="62"/>
      <c r="G78" s="62"/>
    </row>
    <row r="79" spans="1:7" ht="20.25">
      <c r="A79" s="98" t="s">
        <v>80</v>
      </c>
      <c r="B79" s="98"/>
      <c r="C79" s="98"/>
      <c r="D79" s="98"/>
      <c r="E79" s="98"/>
      <c r="F79" s="62"/>
      <c r="G79" s="62"/>
    </row>
    <row r="80" spans="1:7" ht="20.25">
      <c r="A80" s="98" t="s">
        <v>325</v>
      </c>
      <c r="B80" s="98"/>
      <c r="C80" s="98"/>
      <c r="D80" s="98"/>
      <c r="E80" s="98"/>
      <c r="F80" s="62"/>
      <c r="G80" s="62"/>
    </row>
    <row r="81" spans="1:5" ht="18.75">
      <c r="A81" s="260" t="s">
        <v>341</v>
      </c>
      <c r="B81" s="260"/>
      <c r="C81" s="260"/>
      <c r="D81" s="260"/>
      <c r="E81" s="62"/>
    </row>
    <row r="82" spans="1:5" ht="18.75">
      <c r="A82" s="100" t="s">
        <v>144</v>
      </c>
      <c r="B82" s="62"/>
      <c r="C82" s="62"/>
      <c r="D82" s="62"/>
      <c r="E82" s="62"/>
    </row>
    <row r="83" spans="1:6" ht="15.75">
      <c r="A83" s="102" t="s">
        <v>81</v>
      </c>
      <c r="B83" s="73"/>
      <c r="C83" s="73"/>
      <c r="D83" s="73"/>
      <c r="E83" s="73"/>
      <c r="F83" t="s">
        <v>0</v>
      </c>
    </row>
    <row r="84" spans="1:5" ht="18.75">
      <c r="A84" s="101"/>
      <c r="B84" s="60" t="s">
        <v>16</v>
      </c>
      <c r="C84" s="60" t="s">
        <v>17</v>
      </c>
      <c r="D84" s="60" t="s">
        <v>82</v>
      </c>
      <c r="E84" s="60" t="s">
        <v>29</v>
      </c>
    </row>
    <row r="85" spans="1:5" ht="19.5">
      <c r="A85" s="69" t="s">
        <v>113</v>
      </c>
      <c r="B85" s="27">
        <f>'Total 13-14'!$C$55</f>
        <v>11488</v>
      </c>
      <c r="C85" s="27">
        <f>'Total 13-14'!$D$55</f>
        <v>5171</v>
      </c>
      <c r="D85" s="25">
        <f>SUM(B85:C85)</f>
        <v>16659</v>
      </c>
      <c r="E85" s="26">
        <f>SUM(D85*1)</f>
        <v>16659</v>
      </c>
    </row>
    <row r="86" spans="1:5" ht="19.5">
      <c r="A86" s="69" t="s">
        <v>114</v>
      </c>
      <c r="B86" s="26">
        <f>SUM(B85*32)</f>
        <v>367616</v>
      </c>
      <c r="C86" s="26">
        <f>SUM(C85*24)</f>
        <v>124104</v>
      </c>
      <c r="D86" s="25">
        <f>SUM(B86:C86)</f>
        <v>491720</v>
      </c>
      <c r="E86" s="26"/>
    </row>
    <row r="87" spans="1:5" ht="20.25">
      <c r="A87" s="68" t="s">
        <v>300</v>
      </c>
      <c r="B87" s="73"/>
      <c r="C87" s="73"/>
      <c r="D87" s="19"/>
      <c r="E87" s="19"/>
    </row>
    <row r="88" spans="1:5" ht="18.75">
      <c r="A88" s="101"/>
      <c r="B88" s="101" t="s">
        <v>18</v>
      </c>
      <c r="C88" s="101" t="s">
        <v>84</v>
      </c>
      <c r="D88" s="101" t="s">
        <v>82</v>
      </c>
      <c r="E88" s="60" t="s">
        <v>29</v>
      </c>
    </row>
    <row r="89" spans="1:5" ht="19.5">
      <c r="A89" s="69" t="s">
        <v>113</v>
      </c>
      <c r="B89" s="27">
        <f>'Total 13-14'!$E$55</f>
        <v>4411</v>
      </c>
      <c r="C89" s="27">
        <f>'Total 13-14'!$F$55</f>
        <v>2579</v>
      </c>
      <c r="D89" s="25">
        <f>SUM(B89:C89)</f>
        <v>6990</v>
      </c>
      <c r="E89" s="26">
        <f>SUM(D89*1)</f>
        <v>6990</v>
      </c>
    </row>
    <row r="90" spans="1:5" ht="19.5">
      <c r="A90" s="69" t="s">
        <v>105</v>
      </c>
      <c r="B90" s="26">
        <f>SUM(B89*32)</f>
        <v>141152</v>
      </c>
      <c r="C90" s="26">
        <f>SUM(C89*24)</f>
        <v>61896</v>
      </c>
      <c r="D90" s="25">
        <f>SUM(B90:C90)</f>
        <v>203048</v>
      </c>
      <c r="E90" s="26"/>
    </row>
    <row r="91" spans="1:7" ht="18.75">
      <c r="A91" s="99" t="s">
        <v>340</v>
      </c>
      <c r="B91" s="73"/>
      <c r="C91" s="73"/>
      <c r="D91" s="73"/>
      <c r="E91" s="19"/>
      <c r="G91" t="s">
        <v>0</v>
      </c>
    </row>
    <row r="92" spans="1:6" ht="12" customHeight="1">
      <c r="A92" s="102" t="s">
        <v>83</v>
      </c>
      <c r="B92" s="73"/>
      <c r="C92" s="73"/>
      <c r="D92" s="73"/>
      <c r="E92" s="19"/>
      <c r="F92" t="s">
        <v>0</v>
      </c>
    </row>
    <row r="93" spans="1:4" ht="15.75">
      <c r="A93" s="101" t="s">
        <v>73</v>
      </c>
      <c r="B93" s="101" t="s">
        <v>86</v>
      </c>
      <c r="C93" s="101" t="s">
        <v>87</v>
      </c>
      <c r="D93" s="101" t="s">
        <v>88</v>
      </c>
    </row>
    <row r="94" spans="1:5" ht="18.75">
      <c r="A94" s="27">
        <f>'Total 13-14'!$H$101</f>
        <v>63675</v>
      </c>
      <c r="B94" s="27">
        <f>'Total 13-14'!$K$101</f>
        <v>965952</v>
      </c>
      <c r="C94" s="27" t="str">
        <f>'Total 13-14'!L101</f>
        <v>+</v>
      </c>
      <c r="D94" s="33">
        <f>SUM(A94:C94)</f>
        <v>1029627</v>
      </c>
      <c r="E94" s="30" t="s">
        <v>0</v>
      </c>
    </row>
    <row r="95" spans="1:6" ht="15.75">
      <c r="A95" s="18" t="s">
        <v>83</v>
      </c>
      <c r="B95" s="19"/>
      <c r="C95" s="19"/>
      <c r="D95" s="19"/>
      <c r="E95" s="19"/>
      <c r="F95" t="s">
        <v>0</v>
      </c>
    </row>
    <row r="96" spans="1:6" ht="18.75">
      <c r="A96" s="26"/>
      <c r="B96" s="27">
        <f>'Total 13-14'!O101</f>
        <v>60372</v>
      </c>
      <c r="C96" s="27" t="str">
        <f>'Total 13-14'!P101</f>
        <v>+</v>
      </c>
      <c r="D96" s="34">
        <f>SUM(B96:C96)</f>
        <v>60372</v>
      </c>
      <c r="E96" s="26"/>
      <c r="F96" s="28"/>
    </row>
    <row r="97" spans="1:6" ht="16.5">
      <c r="A97" s="18" t="s">
        <v>81</v>
      </c>
      <c r="B97" s="20"/>
      <c r="C97" s="20"/>
      <c r="D97" s="20"/>
      <c r="F97" t="s">
        <v>0</v>
      </c>
    </row>
    <row r="98" spans="1:5" ht="18.75">
      <c r="A98" s="99" t="s">
        <v>338</v>
      </c>
      <c r="B98" s="73"/>
      <c r="C98" s="73"/>
      <c r="D98" s="19"/>
      <c r="E98" s="20" t="s">
        <v>0</v>
      </c>
    </row>
    <row r="99" spans="1:6" ht="15.75">
      <c r="A99" s="102" t="s">
        <v>83</v>
      </c>
      <c r="B99" s="73"/>
      <c r="C99" s="73"/>
      <c r="D99" s="19"/>
      <c r="E99" s="19"/>
      <c r="F99" t="s">
        <v>0</v>
      </c>
    </row>
    <row r="100" spans="1:5" ht="20.25">
      <c r="A100" s="22"/>
      <c r="B100" s="27">
        <f>'Total 13-14'!S101</f>
        <v>120744</v>
      </c>
      <c r="C100" s="27" t="str">
        <f>'Total 13-14'!T101</f>
        <v>+</v>
      </c>
      <c r="D100" s="34">
        <f>SUM(B100:C100)</f>
        <v>120744</v>
      </c>
      <c r="E100" s="22"/>
    </row>
    <row r="101" spans="1:6" ht="16.5">
      <c r="A101" s="18" t="s">
        <v>81</v>
      </c>
      <c r="B101" s="20"/>
      <c r="C101" s="20"/>
      <c r="D101" s="20"/>
      <c r="F101" t="s">
        <v>0</v>
      </c>
    </row>
    <row r="102" spans="1:6" ht="18.75">
      <c r="A102" s="99" t="s">
        <v>339</v>
      </c>
      <c r="B102" s="73"/>
      <c r="C102" s="73"/>
      <c r="D102" s="73"/>
      <c r="E102" s="62"/>
      <c r="F102" s="62"/>
    </row>
    <row r="103" spans="2:5" ht="20.25">
      <c r="B103" s="14">
        <f>'Total 13-14'!W101</f>
        <v>60372</v>
      </c>
      <c r="C103" s="14" t="str">
        <f>'Total 13-14'!X101</f>
        <v>+</v>
      </c>
      <c r="D103" s="14">
        <f>'Total 13-14'!Y101</f>
        <v>68750.5</v>
      </c>
      <c r="E103" s="22"/>
    </row>
    <row r="104" spans="1:5" ht="18">
      <c r="A104" s="18" t="s">
        <v>81</v>
      </c>
      <c r="B104" s="14"/>
      <c r="C104" s="14"/>
      <c r="D104" s="29"/>
      <c r="E104" s="101" t="s">
        <v>88</v>
      </c>
    </row>
    <row r="105" spans="1:7" ht="18.75">
      <c r="A105" s="105" t="s">
        <v>337</v>
      </c>
      <c r="B105" s="103" t="s">
        <v>92</v>
      </c>
      <c r="C105" s="194">
        <f>SUM(D85+D89)</f>
        <v>23649</v>
      </c>
      <c r="D105" s="103" t="s">
        <v>93</v>
      </c>
      <c r="E105" s="104">
        <f>SUM(C105*1)</f>
        <v>23649</v>
      </c>
      <c r="F105" s="62"/>
      <c r="G105" s="62"/>
    </row>
    <row r="106" spans="1:7" ht="18.75">
      <c r="A106" s="147"/>
      <c r="B106" s="103" t="s">
        <v>94</v>
      </c>
      <c r="C106" s="194">
        <f>SUM(D86+D90)</f>
        <v>694768</v>
      </c>
      <c r="D106" s="103" t="s">
        <v>95</v>
      </c>
      <c r="E106" s="104">
        <f>SUM(E105)</f>
        <v>23649</v>
      </c>
      <c r="F106" s="62"/>
      <c r="G106" s="62"/>
    </row>
    <row r="107" spans="1:7" ht="18.75">
      <c r="A107" s="105" t="s">
        <v>96</v>
      </c>
      <c r="B107" s="103"/>
      <c r="C107" s="195"/>
      <c r="D107" s="103"/>
      <c r="E107" s="103"/>
      <c r="F107" s="62"/>
      <c r="G107" s="62"/>
    </row>
    <row r="108" spans="1:7" ht="18.75">
      <c r="A108" s="105" t="s">
        <v>97</v>
      </c>
      <c r="B108" s="103" t="s">
        <v>98</v>
      </c>
      <c r="C108" s="139">
        <f>SUM(D94)</f>
        <v>1029627</v>
      </c>
      <c r="D108" s="103"/>
      <c r="E108" s="103"/>
      <c r="F108" s="62"/>
      <c r="G108" s="62"/>
    </row>
    <row r="109" spans="1:7" ht="18.75">
      <c r="A109" s="105" t="s">
        <v>99</v>
      </c>
      <c r="B109" s="103" t="s">
        <v>98</v>
      </c>
      <c r="C109" s="139">
        <f>SUM(D96)</f>
        <v>60372</v>
      </c>
      <c r="D109" s="103"/>
      <c r="E109" s="103"/>
      <c r="F109" s="62"/>
      <c r="G109" s="62"/>
    </row>
    <row r="110" spans="1:7" ht="18.75">
      <c r="A110" s="105" t="s">
        <v>100</v>
      </c>
      <c r="B110" s="103" t="s">
        <v>98</v>
      </c>
      <c r="C110" s="139">
        <f>SUM(D100)</f>
        <v>120744</v>
      </c>
      <c r="D110" s="103"/>
      <c r="E110" s="103"/>
      <c r="F110" s="62"/>
      <c r="G110" s="62"/>
    </row>
    <row r="111" spans="1:7" ht="18.75">
      <c r="A111" s="105" t="s">
        <v>101</v>
      </c>
      <c r="B111" s="103" t="s">
        <v>98</v>
      </c>
      <c r="C111" s="139">
        <f>SUM(D103)</f>
        <v>68750.5</v>
      </c>
      <c r="D111" s="103"/>
      <c r="E111" s="103"/>
      <c r="F111" s="62"/>
      <c r="G111" s="62"/>
    </row>
    <row r="112" spans="1:7" ht="18.75">
      <c r="A112" s="105"/>
      <c r="B112" s="104" t="s">
        <v>102</v>
      </c>
      <c r="C112" s="194">
        <f>C111+C110+C109+C108</f>
        <v>1279493.5</v>
      </c>
      <c r="D112" s="104" t="s">
        <v>103</v>
      </c>
      <c r="E112" s="103"/>
      <c r="F112" s="62"/>
      <c r="G112" s="62"/>
    </row>
    <row r="113" spans="1:7" ht="18.75">
      <c r="A113" s="106" t="s">
        <v>104</v>
      </c>
      <c r="B113" s="258" t="s">
        <v>345</v>
      </c>
      <c r="C113" s="259"/>
      <c r="D113" s="259"/>
      <c r="E113" s="259"/>
      <c r="F113" s="259"/>
      <c r="G113" s="259"/>
    </row>
  </sheetData>
  <sheetProtection/>
  <mergeCells count="3">
    <mergeCell ref="B36:G36"/>
    <mergeCell ref="B113:G113"/>
    <mergeCell ref="A81:D81"/>
  </mergeCells>
  <printOptions horizontalCentered="1"/>
  <pageMargins left="0.75" right="0.75" top="1" bottom="1" header="0.5" footer="0.5"/>
  <pageSetup horizontalDpi="600" verticalDpi="600" orientation="portrait" paperSize="9" r:id="rId1"/>
  <headerFooter alignWithMargins="0">
    <oddFooter>&amp;CReg3-4/Reg/Dsk_top/M.Sharma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innvations</dc:creator>
  <cp:keywords/>
  <dc:description/>
  <cp:lastModifiedBy>Valued Customer</cp:lastModifiedBy>
  <cp:lastPrinted>2014-06-11T10:20:11Z</cp:lastPrinted>
  <dcterms:created xsi:type="dcterms:W3CDTF">1999-09-02T07:27:20Z</dcterms:created>
  <dcterms:modified xsi:type="dcterms:W3CDTF">2014-06-26T10:16:53Z</dcterms:modified>
  <cp:category/>
  <cp:version/>
  <cp:contentType/>
  <cp:contentStatus/>
</cp:coreProperties>
</file>